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9.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0.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1.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2.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3.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5.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6.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7.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8.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realdania-my.sharepoint.com/personal/mhm_bvc_dk/Documents/hjemmeside/rapporter/"/>
    </mc:Choice>
  </mc:AlternateContent>
  <xr:revisionPtr revIDLastSave="0" documentId="8_{0DAAB04E-6448-4A02-9A27-82598F6E3D54}" xr6:coauthVersionLast="47" xr6:coauthVersionMax="47" xr10:uidLastSave="{00000000-0000-0000-0000-000000000000}"/>
  <bookViews>
    <workbookView xWindow="150" yWindow="30" windowWidth="27660" windowHeight="15330" tabRatio="773" xr2:uid="{00000000-000D-0000-FFFF-FFFF00000000}"/>
  </bookViews>
  <sheets>
    <sheet name="NAIO1" sheetId="2" r:id="rId1"/>
    <sheet name="Absolutte og pct-fordelinger" sheetId="25" r:id="rId2"/>
    <sheet name="Figur 3.7+3.8+3.14+5.1+5.2" sheetId="30" r:id="rId3"/>
    <sheet name="3.2" sheetId="9" r:id="rId4"/>
    <sheet name="3.3" sheetId="7" r:id="rId5"/>
    <sheet name="3.4" sheetId="17" r:id="rId6"/>
    <sheet name="3.5" sheetId="8" r:id="rId7"/>
    <sheet name="3.10" sheetId="10" r:id="rId8"/>
    <sheet name="3.11" sheetId="16" r:id="rId9"/>
    <sheet name="3.15" sheetId="24" r:id="rId10"/>
    <sheet name="4.2" sheetId="12" r:id="rId11"/>
    <sheet name="4.3" sheetId="14" r:id="rId12"/>
    <sheet name="4.4" sheetId="15" r:id="rId13"/>
    <sheet name="4.5" sheetId="21" r:id="rId14"/>
    <sheet name="4.6" sheetId="13" r:id="rId15"/>
    <sheet name="4.7" sheetId="23" r:id="rId16"/>
    <sheet name="Tabel 5.1" sheetId="26" r:id="rId17"/>
    <sheet name="5.3" sheetId="11" r:id="rId18"/>
    <sheet name="6.2" sheetId="29" r:id="rId19"/>
    <sheet name="BYG32+33" sheetId="18" r:id="rId20"/>
    <sheet name="Ny ENS 26 forbrugsgr." sheetId="28" r:id="rId21"/>
    <sheet name="Ny ENS 26 Leverende brancher" sheetId="27" r:id="rId22"/>
  </sheets>
  <externalReferences>
    <externalReference r:id="rId23"/>
    <externalReference r:id="rId24"/>
  </externalReferences>
  <definedNames>
    <definedName name="_xlnm._FilterDatabase" localSheetId="20" hidden="1">'Ny ENS 26 forbrugsgr.'!$B$8:$D$2131</definedName>
    <definedName name="_xlnm._FilterDatabase" localSheetId="21" hidden="1">'Ny ENS 26 Leverende brancher'!$B$6:$D$4136</definedName>
    <definedName name="ExternalData_1" localSheetId="18" hidden="1">'6.2'!$A$3:$B$12</definedName>
    <definedName name="ExternalData_2" localSheetId="18" hidden="1">'6.2'!$C$3:$C$12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2" i="2" l="1"/>
  <c r="C93" i="2"/>
  <c r="C94" i="2"/>
  <c r="C91" i="2"/>
  <c r="D238" i="30"/>
  <c r="D237" i="30"/>
  <c r="AD236" i="30"/>
  <c r="AD238" i="30" s="1"/>
  <c r="AD233" i="30"/>
  <c r="AD237" i="30" s="1"/>
  <c r="AB232" i="30"/>
  <c r="AB236" i="30" s="1"/>
  <c r="AB238" i="30" s="1"/>
  <c r="AM231" i="30"/>
  <c r="AL231" i="30"/>
  <c r="AK231" i="30"/>
  <c r="AJ231" i="30"/>
  <c r="AI231" i="30"/>
  <c r="AH231" i="30"/>
  <c r="AG231" i="30"/>
  <c r="AF231" i="30"/>
  <c r="AE231" i="30"/>
  <c r="AD231" i="30"/>
  <c r="AC231" i="30"/>
  <c r="AB231" i="30"/>
  <c r="AA231" i="30"/>
  <c r="Z231" i="30"/>
  <c r="Y231" i="30"/>
  <c r="AD211" i="30"/>
  <c r="P211" i="30"/>
  <c r="O211" i="30"/>
  <c r="AJ210" i="30"/>
  <c r="AG210" i="30"/>
  <c r="AB210" i="30"/>
  <c r="Y210" i="30"/>
  <c r="P210" i="30"/>
  <c r="N210" i="30"/>
  <c r="D184" i="30"/>
  <c r="AF183" i="30"/>
  <c r="D183" i="30"/>
  <c r="M182" i="30"/>
  <c r="D182" i="30"/>
  <c r="AK181" i="30"/>
  <c r="AF181" i="30"/>
  <c r="AF184" i="30" s="1"/>
  <c r="AC181" i="30"/>
  <c r="AB181" i="30"/>
  <c r="AA181" i="30"/>
  <c r="AA184" i="30" s="1"/>
  <c r="P181" i="30"/>
  <c r="M181" i="30"/>
  <c r="L181" i="30"/>
  <c r="H181" i="30"/>
  <c r="H184" i="30" s="1"/>
  <c r="AG180" i="30"/>
  <c r="AG183" i="30" s="1"/>
  <c r="AE180" i="30"/>
  <c r="Q180" i="30"/>
  <c r="J180" i="30"/>
  <c r="I180" i="30"/>
  <c r="H180" i="30"/>
  <c r="H183" i="30" s="1"/>
  <c r="G180" i="30"/>
  <c r="AE179" i="30"/>
  <c r="W179" i="30"/>
  <c r="M179" i="30"/>
  <c r="K179" i="30"/>
  <c r="J179" i="30"/>
  <c r="J182" i="30" s="1"/>
  <c r="AG178" i="30"/>
  <c r="AD178" i="30"/>
  <c r="Y178" i="30"/>
  <c r="X178" i="30"/>
  <c r="W178" i="30"/>
  <c r="R178" i="30"/>
  <c r="O178" i="30"/>
  <c r="G178" i="30"/>
  <c r="F178" i="30"/>
  <c r="AE152" i="30"/>
  <c r="AC152" i="30"/>
  <c r="W152" i="30"/>
  <c r="K152" i="30"/>
  <c r="J152" i="30"/>
  <c r="E152" i="30"/>
  <c r="T151" i="30"/>
  <c r="E151" i="30"/>
  <c r="AM150" i="30"/>
  <c r="AM178" i="30" s="1"/>
  <c r="AL150" i="30"/>
  <c r="AL178" i="30" s="1"/>
  <c r="AI150" i="30"/>
  <c r="AI178" i="30" s="1"/>
  <c r="AE150" i="30"/>
  <c r="AE178" i="30" s="1"/>
  <c r="AD150" i="30"/>
  <c r="AA150" i="30"/>
  <c r="AA178" i="30" s="1"/>
  <c r="Z150" i="30"/>
  <c r="Z178" i="30" s="1"/>
  <c r="W150" i="30"/>
  <c r="S150" i="30"/>
  <c r="S178" i="30" s="1"/>
  <c r="Q150" i="30"/>
  <c r="Q178" i="30" s="1"/>
  <c r="P150" i="30"/>
  <c r="P178" i="30" s="1"/>
  <c r="N150" i="30"/>
  <c r="N178" i="30" s="1"/>
  <c r="K150" i="30"/>
  <c r="K178" i="30" s="1"/>
  <c r="H150" i="30"/>
  <c r="H178" i="30" s="1"/>
  <c r="G150" i="30"/>
  <c r="Q123" i="30"/>
  <c r="AG122" i="30"/>
  <c r="AC122" i="30"/>
  <c r="J122" i="30"/>
  <c r="AM121" i="30"/>
  <c r="AL121" i="30"/>
  <c r="AK121" i="30"/>
  <c r="AK150" i="30" s="1"/>
  <c r="AK178" i="30" s="1"/>
  <c r="AJ121" i="30"/>
  <c r="AJ150" i="30" s="1"/>
  <c r="AJ178" i="30" s="1"/>
  <c r="AI121" i="30"/>
  <c r="AH121" i="30"/>
  <c r="AH150" i="30" s="1"/>
  <c r="AH178" i="30" s="1"/>
  <c r="AG121" i="30"/>
  <c r="AG150" i="30" s="1"/>
  <c r="AF121" i="30"/>
  <c r="AF150" i="30" s="1"/>
  <c r="AF178" i="30" s="1"/>
  <c r="AE121" i="30"/>
  <c r="AD121" i="30"/>
  <c r="AC121" i="30"/>
  <c r="AC150" i="30" s="1"/>
  <c r="AC178" i="30" s="1"/>
  <c r="AB121" i="30"/>
  <c r="AB150" i="30" s="1"/>
  <c r="AB178" i="30" s="1"/>
  <c r="AA121" i="30"/>
  <c r="Z121" i="30"/>
  <c r="Y121" i="30"/>
  <c r="Y150" i="30" s="1"/>
  <c r="X121" i="30"/>
  <c r="X150" i="30" s="1"/>
  <c r="W121" i="30"/>
  <c r="V121" i="30"/>
  <c r="V150" i="30" s="1"/>
  <c r="V178" i="30" s="1"/>
  <c r="U121" i="30"/>
  <c r="U150" i="30" s="1"/>
  <c r="U178" i="30" s="1"/>
  <c r="T121" i="30"/>
  <c r="T150" i="30" s="1"/>
  <c r="T178" i="30" s="1"/>
  <c r="S121" i="30"/>
  <c r="R121" i="30"/>
  <c r="R150" i="30" s="1"/>
  <c r="Q121" i="30"/>
  <c r="P121" i="30"/>
  <c r="O121" i="30"/>
  <c r="O150" i="30" s="1"/>
  <c r="N121" i="30"/>
  <c r="M121" i="30"/>
  <c r="M150" i="30" s="1"/>
  <c r="M178" i="30" s="1"/>
  <c r="L121" i="30"/>
  <c r="L150" i="30" s="1"/>
  <c r="L178" i="30" s="1"/>
  <c r="K121" i="30"/>
  <c r="J121" i="30"/>
  <c r="J150" i="30" s="1"/>
  <c r="J178" i="30" s="1"/>
  <c r="I121" i="30"/>
  <c r="I150" i="30" s="1"/>
  <c r="I178" i="30" s="1"/>
  <c r="H121" i="30"/>
  <c r="G121" i="30"/>
  <c r="F121" i="30"/>
  <c r="F150" i="30" s="1"/>
  <c r="E121" i="30"/>
  <c r="E150" i="30" s="1"/>
  <c r="E178" i="30" s="1"/>
  <c r="O99" i="30"/>
  <c r="AF98" i="30"/>
  <c r="AE98" i="30"/>
  <c r="U98" i="30"/>
  <c r="T98" i="30"/>
  <c r="S98" i="30"/>
  <c r="P98" i="30"/>
  <c r="AL93" i="30"/>
  <c r="AK93" i="30"/>
  <c r="AK94" i="30" s="1"/>
  <c r="AJ93" i="30"/>
  <c r="AF93" i="30"/>
  <c r="U93" i="30"/>
  <c r="T93" i="30"/>
  <c r="M93" i="30"/>
  <c r="H93" i="30"/>
  <c r="E93" i="30"/>
  <c r="U92" i="30"/>
  <c r="U99" i="30" s="1"/>
  <c r="T92" i="30"/>
  <c r="S92" i="30"/>
  <c r="R92" i="30"/>
  <c r="H92" i="30"/>
  <c r="E92" i="30"/>
  <c r="AE91" i="30"/>
  <c r="AD91" i="30"/>
  <c r="AA91" i="30"/>
  <c r="L91" i="30"/>
  <c r="K91" i="30"/>
  <c r="D91" i="30"/>
  <c r="AE90" i="30"/>
  <c r="X90" i="30"/>
  <c r="S90" i="30"/>
  <c r="H90" i="30"/>
  <c r="G90" i="30"/>
  <c r="D90" i="30"/>
  <c r="AE89" i="30"/>
  <c r="S89" i="30"/>
  <c r="P89" i="30"/>
  <c r="M89" i="30"/>
  <c r="L89" i="30"/>
  <c r="Y88" i="30"/>
  <c r="X88" i="30"/>
  <c r="W88" i="30"/>
  <c r="G88" i="30"/>
  <c r="D88" i="30"/>
  <c r="AB87" i="30"/>
  <c r="AA87" i="30"/>
  <c r="S87" i="30"/>
  <c r="P87" i="30"/>
  <c r="O87" i="30"/>
  <c r="D87" i="30"/>
  <c r="AI86" i="30"/>
  <c r="AH86" i="30"/>
  <c r="AG86" i="30"/>
  <c r="Y86" i="30"/>
  <c r="X86" i="30"/>
  <c r="W86" i="30"/>
  <c r="K86" i="30"/>
  <c r="J86" i="30"/>
  <c r="I86" i="30"/>
  <c r="H86" i="30"/>
  <c r="AB85" i="30"/>
  <c r="AA85" i="30"/>
  <c r="S85" i="30"/>
  <c r="P85" i="30"/>
  <c r="D85" i="30"/>
  <c r="AG84" i="30"/>
  <c r="W84" i="30"/>
  <c r="T84" i="30"/>
  <c r="S84" i="30"/>
  <c r="P84" i="30"/>
  <c r="K84" i="30"/>
  <c r="J84" i="30"/>
  <c r="H84" i="30"/>
  <c r="G84" i="30"/>
  <c r="AF83" i="30"/>
  <c r="AE83" i="30"/>
  <c r="AD83" i="30"/>
  <c r="AA83" i="30"/>
  <c r="D83" i="30"/>
  <c r="X82" i="30"/>
  <c r="S82" i="30"/>
  <c r="P82" i="30"/>
  <c r="O82" i="30"/>
  <c r="H82" i="30"/>
  <c r="G82" i="30"/>
  <c r="AI81" i="30"/>
  <c r="AG81" i="30"/>
  <c r="AF81" i="30"/>
  <c r="T81" i="30"/>
  <c r="P81" i="30"/>
  <c r="L81" i="30"/>
  <c r="AF80" i="30"/>
  <c r="AE80" i="30"/>
  <c r="X80" i="30"/>
  <c r="W80" i="30"/>
  <c r="U80" i="30"/>
  <c r="T80" i="30"/>
  <c r="S80" i="30"/>
  <c r="P80" i="30"/>
  <c r="K80" i="30"/>
  <c r="G80" i="30"/>
  <c r="E80" i="30"/>
  <c r="D80" i="30"/>
  <c r="AF79" i="30"/>
  <c r="AE79" i="30"/>
  <c r="AD79" i="30"/>
  <c r="T79" i="30"/>
  <c r="S79" i="30"/>
  <c r="O79" i="30"/>
  <c r="K79" i="30"/>
  <c r="I79" i="30"/>
  <c r="D79" i="30"/>
  <c r="AF78" i="30"/>
  <c r="AF233" i="30" s="1"/>
  <c r="AF237" i="30" s="1"/>
  <c r="AE78" i="30"/>
  <c r="AE233" i="30" s="1"/>
  <c r="AE237" i="30" s="1"/>
  <c r="AC78" i="30"/>
  <c r="AC233" i="30" s="1"/>
  <c r="AC237" i="30" s="1"/>
  <c r="AB78" i="30"/>
  <c r="AB233" i="30" s="1"/>
  <c r="AB237" i="30" s="1"/>
  <c r="W78" i="30"/>
  <c r="O78" i="30"/>
  <c r="J78" i="30"/>
  <c r="I78" i="30"/>
  <c r="AF77" i="30"/>
  <c r="AF232" i="30" s="1"/>
  <c r="AF236" i="30" s="1"/>
  <c r="AE77" i="30"/>
  <c r="AE232" i="30" s="1"/>
  <c r="AE236" i="30" s="1"/>
  <c r="AD77" i="30"/>
  <c r="AD232" i="30" s="1"/>
  <c r="AC77" i="30"/>
  <c r="AC232" i="30" s="1"/>
  <c r="AC236" i="30" s="1"/>
  <c r="AB77" i="30"/>
  <c r="H77" i="30"/>
  <c r="E77" i="30"/>
  <c r="D77" i="30"/>
  <c r="AF76" i="30"/>
  <c r="AE76" i="30"/>
  <c r="AC76" i="30"/>
  <c r="AB76" i="30"/>
  <c r="AA76" i="30"/>
  <c r="T76" i="30"/>
  <c r="M76" i="30"/>
  <c r="H76" i="30"/>
  <c r="D76" i="30"/>
  <c r="AB75" i="30"/>
  <c r="AA75" i="30"/>
  <c r="T75" i="30"/>
  <c r="H75" i="30"/>
  <c r="G75" i="30"/>
  <c r="AE74" i="30"/>
  <c r="AC74" i="30"/>
  <c r="AB74" i="30"/>
  <c r="AA74" i="30"/>
  <c r="Z74" i="30"/>
  <c r="S74" i="30"/>
  <c r="R74" i="30"/>
  <c r="P74" i="30"/>
  <c r="H74" i="30"/>
  <c r="G74" i="30"/>
  <c r="AK73" i="30"/>
  <c r="S73" i="30"/>
  <c r="Q73" i="30"/>
  <c r="P73" i="30"/>
  <c r="AJ72" i="30"/>
  <c r="AC72" i="30"/>
  <c r="P72" i="30"/>
  <c r="O72" i="30"/>
  <c r="H72" i="30"/>
  <c r="G72" i="30"/>
  <c r="D70" i="30"/>
  <c r="AM69" i="30"/>
  <c r="AL69" i="30"/>
  <c r="AE69" i="30"/>
  <c r="R69" i="30"/>
  <c r="Q69" i="30"/>
  <c r="P69" i="30"/>
  <c r="AD68" i="30"/>
  <c r="AC68" i="30"/>
  <c r="L68" i="30"/>
  <c r="AD67" i="30"/>
  <c r="AC67" i="30"/>
  <c r="U67" i="30"/>
  <c r="R67" i="30"/>
  <c r="Q67" i="30"/>
  <c r="N67" i="30"/>
  <c r="F67" i="30"/>
  <c r="E67" i="30"/>
  <c r="AK66" i="30"/>
  <c r="AH66" i="30"/>
  <c r="AD66" i="30"/>
  <c r="V66" i="30"/>
  <c r="N66" i="30"/>
  <c r="M66" i="30"/>
  <c r="J66" i="30"/>
  <c r="I66" i="30"/>
  <c r="AK65" i="30"/>
  <c r="AH65" i="30"/>
  <c r="AC65" i="30"/>
  <c r="AB65" i="30"/>
  <c r="V65" i="30"/>
  <c r="R65" i="30"/>
  <c r="Q65" i="30"/>
  <c r="N65" i="30"/>
  <c r="F65" i="30"/>
  <c r="E65" i="30"/>
  <c r="AD64" i="30"/>
  <c r="AC64" i="30"/>
  <c r="Z64" i="30"/>
  <c r="V64" i="30"/>
  <c r="M64" i="30"/>
  <c r="J64" i="30"/>
  <c r="I64" i="30"/>
  <c r="AK63" i="30"/>
  <c r="AH63" i="30"/>
  <c r="AG63" i="30"/>
  <c r="AD63" i="30"/>
  <c r="V63" i="30"/>
  <c r="U63" i="30"/>
  <c r="Q63" i="30"/>
  <c r="N63" i="30"/>
  <c r="E63" i="30"/>
  <c r="AD62" i="30"/>
  <c r="AC62" i="30"/>
  <c r="Z62" i="30"/>
  <c r="Y62" i="30"/>
  <c r="N62" i="30"/>
  <c r="I62" i="30"/>
  <c r="E62" i="30"/>
  <c r="AH61" i="30"/>
  <c r="AG61" i="30"/>
  <c r="AD61" i="30"/>
  <c r="V61" i="30"/>
  <c r="U61" i="30"/>
  <c r="R61" i="30"/>
  <c r="F61" i="30"/>
  <c r="AC60" i="30"/>
  <c r="Z60" i="30"/>
  <c r="Y60" i="30"/>
  <c r="X60" i="30"/>
  <c r="N60" i="30"/>
  <c r="M60" i="30"/>
  <c r="J60" i="30"/>
  <c r="E60" i="30"/>
  <c r="AK59" i="30"/>
  <c r="AG59" i="30"/>
  <c r="AD59" i="30"/>
  <c r="W59" i="30"/>
  <c r="V59" i="30"/>
  <c r="U59" i="30"/>
  <c r="N59" i="30"/>
  <c r="M59" i="30"/>
  <c r="J59" i="30"/>
  <c r="E59" i="30"/>
  <c r="AI58" i="30"/>
  <c r="AH58" i="30"/>
  <c r="AD58" i="30"/>
  <c r="AA58" i="30"/>
  <c r="Z58" i="30"/>
  <c r="Y58" i="30"/>
  <c r="X58" i="30"/>
  <c r="N58" i="30"/>
  <c r="F58" i="30"/>
  <c r="AE57" i="30"/>
  <c r="AD57" i="30"/>
  <c r="AC57" i="30"/>
  <c r="AB57" i="30"/>
  <c r="V57" i="30"/>
  <c r="U57" i="30"/>
  <c r="R57" i="30"/>
  <c r="M57" i="30"/>
  <c r="J57" i="30"/>
  <c r="G57" i="30"/>
  <c r="F57" i="30"/>
  <c r="AI56" i="30"/>
  <c r="AH56" i="30"/>
  <c r="AG56" i="30"/>
  <c r="V56" i="30"/>
  <c r="N56" i="30"/>
  <c r="K56" i="30"/>
  <c r="J56" i="30"/>
  <c r="F56" i="30"/>
  <c r="AK55" i="30"/>
  <c r="AJ55" i="30"/>
  <c r="AD55" i="30"/>
  <c r="AC55" i="30"/>
  <c r="Z55" i="30"/>
  <c r="U55" i="30"/>
  <c r="R55" i="30"/>
  <c r="O55" i="30"/>
  <c r="N55" i="30"/>
  <c r="G55" i="30"/>
  <c r="F55" i="30"/>
  <c r="E55" i="30"/>
  <c r="AE54" i="30"/>
  <c r="AD54" i="30"/>
  <c r="V54" i="30"/>
  <c r="S54" i="30"/>
  <c r="R54" i="30"/>
  <c r="N54" i="30"/>
  <c r="K54" i="30"/>
  <c r="J54" i="30"/>
  <c r="I54" i="30"/>
  <c r="AL53" i="30"/>
  <c r="AK53" i="30"/>
  <c r="AH53" i="30"/>
  <c r="AC53" i="30"/>
  <c r="Z53" i="30"/>
  <c r="W53" i="30"/>
  <c r="V53" i="30"/>
  <c r="U53" i="30"/>
  <c r="O53" i="30"/>
  <c r="N53" i="30"/>
  <c r="M53" i="30"/>
  <c r="L53" i="30"/>
  <c r="F53" i="30"/>
  <c r="E53" i="30"/>
  <c r="AL52" i="30"/>
  <c r="AD52" i="30"/>
  <c r="AA52" i="30"/>
  <c r="Z52" i="30"/>
  <c r="V52" i="30"/>
  <c r="S52" i="30"/>
  <c r="R52" i="30"/>
  <c r="Q52" i="30"/>
  <c r="F52" i="30"/>
  <c r="AK51" i="30"/>
  <c r="AH51" i="30"/>
  <c r="AE51" i="30"/>
  <c r="AD51" i="30"/>
  <c r="AC51" i="30"/>
  <c r="W51" i="30"/>
  <c r="V51" i="30"/>
  <c r="U51" i="30"/>
  <c r="T51" i="30"/>
  <c r="N51" i="30"/>
  <c r="M51" i="30"/>
  <c r="K51" i="30"/>
  <c r="J51" i="30"/>
  <c r="E51" i="30"/>
  <c r="AM50" i="30"/>
  <c r="AL50" i="30"/>
  <c r="AK50" i="30"/>
  <c r="AJ50" i="30"/>
  <c r="AI50" i="30"/>
  <c r="AH50" i="30"/>
  <c r="AG50" i="30"/>
  <c r="AF50" i="30"/>
  <c r="AE50" i="30"/>
  <c r="AD50" i="30"/>
  <c r="AC50" i="30"/>
  <c r="AB50" i="30"/>
  <c r="AA50" i="30"/>
  <c r="Z50" i="30"/>
  <c r="Y50" i="30"/>
  <c r="X50" i="30"/>
  <c r="W50" i="30"/>
  <c r="V50" i="30"/>
  <c r="U50" i="30"/>
  <c r="T50" i="30"/>
  <c r="S50" i="30"/>
  <c r="R50" i="30"/>
  <c r="Q50" i="30"/>
  <c r="P50" i="30"/>
  <c r="O50" i="30"/>
  <c r="N50" i="30"/>
  <c r="M50" i="30"/>
  <c r="L50" i="30"/>
  <c r="K50" i="30"/>
  <c r="J50" i="30"/>
  <c r="I50" i="30"/>
  <c r="H50" i="30"/>
  <c r="G50" i="30"/>
  <c r="F50" i="30"/>
  <c r="E50" i="30"/>
  <c r="AM48" i="30"/>
  <c r="AL48" i="30"/>
  <c r="AK48" i="30"/>
  <c r="AK57" i="30" s="1"/>
  <c r="AJ48" i="30"/>
  <c r="AI48" i="30"/>
  <c r="AI75" i="30" s="1"/>
  <c r="AH48" i="30"/>
  <c r="AH68" i="30" s="1"/>
  <c r="AG48" i="30"/>
  <c r="AG66" i="30" s="1"/>
  <c r="AF48" i="30"/>
  <c r="AE48" i="30"/>
  <c r="AD48" i="30"/>
  <c r="AD69" i="30" s="1"/>
  <c r="AC48" i="30"/>
  <c r="AC61" i="30" s="1"/>
  <c r="AB48" i="30"/>
  <c r="AB89" i="30" s="1"/>
  <c r="AA48" i="30"/>
  <c r="AA73" i="30" s="1"/>
  <c r="Z48" i="30"/>
  <c r="Z69" i="30" s="1"/>
  <c r="Y48" i="30"/>
  <c r="Y52" i="30" s="1"/>
  <c r="X48" i="30"/>
  <c r="W48" i="30"/>
  <c r="V48" i="30"/>
  <c r="V93" i="30" s="1"/>
  <c r="U48" i="30"/>
  <c r="U69" i="30" s="1"/>
  <c r="T48" i="30"/>
  <c r="S48" i="30"/>
  <c r="S75" i="30" s="1"/>
  <c r="R48" i="30"/>
  <c r="R93" i="30" s="1"/>
  <c r="Q48" i="30"/>
  <c r="Q54" i="30" s="1"/>
  <c r="P48" i="30"/>
  <c r="O48" i="30"/>
  <c r="N48" i="30"/>
  <c r="N57" i="30" s="1"/>
  <c r="M48" i="30"/>
  <c r="M69" i="30" s="1"/>
  <c r="L48" i="30"/>
  <c r="L79" i="30" s="1"/>
  <c r="K48" i="30"/>
  <c r="K77" i="30" s="1"/>
  <c r="J48" i="30"/>
  <c r="J55" i="30" s="1"/>
  <c r="I48" i="30"/>
  <c r="I68" i="30" s="1"/>
  <c r="H48" i="30"/>
  <c r="G48" i="30"/>
  <c r="F48" i="30"/>
  <c r="F59" i="30" s="1"/>
  <c r="E48" i="30"/>
  <c r="E57" i="30" s="1"/>
  <c r="AK47" i="30"/>
  <c r="AJ47" i="30"/>
  <c r="AG47" i="30"/>
  <c r="AF47" i="30"/>
  <c r="Y47" i="30"/>
  <c r="X47" i="30"/>
  <c r="W47" i="30"/>
  <c r="V47" i="30"/>
  <c r="N47" i="30"/>
  <c r="M47" i="30"/>
  <c r="L47" i="30"/>
  <c r="F47" i="30"/>
  <c r="E47" i="30"/>
  <c r="AM46" i="30"/>
  <c r="AM93" i="30" s="1"/>
  <c r="AL46" i="30"/>
  <c r="AK46" i="30"/>
  <c r="AJ46" i="30"/>
  <c r="AI46" i="30"/>
  <c r="AH46" i="30"/>
  <c r="AG46" i="30"/>
  <c r="AF46" i="30"/>
  <c r="AE46" i="30"/>
  <c r="AE93" i="30" s="1"/>
  <c r="AD46" i="30"/>
  <c r="AD93" i="30" s="1"/>
  <c r="AC46" i="30"/>
  <c r="AB46" i="30"/>
  <c r="AA46" i="30"/>
  <c r="Z46" i="30"/>
  <c r="Y46" i="30"/>
  <c r="X46" i="30"/>
  <c r="X93" i="30" s="1"/>
  <c r="W46" i="30"/>
  <c r="W93" i="30" s="1"/>
  <c r="V46" i="30"/>
  <c r="U46" i="30"/>
  <c r="T46" i="30"/>
  <c r="S46" i="30"/>
  <c r="R46" i="30"/>
  <c r="Q46" i="30"/>
  <c r="Q47" i="30" s="1"/>
  <c r="P46" i="30"/>
  <c r="P93" i="30" s="1"/>
  <c r="O46" i="30"/>
  <c r="O93" i="30" s="1"/>
  <c r="N46" i="30"/>
  <c r="M46" i="30"/>
  <c r="L46" i="30"/>
  <c r="K46" i="30"/>
  <c r="J46" i="30"/>
  <c r="I46" i="30"/>
  <c r="H46" i="30"/>
  <c r="H47" i="30" s="1"/>
  <c r="G46" i="30"/>
  <c r="G93" i="30" s="1"/>
  <c r="F46" i="30"/>
  <c r="E46" i="30"/>
  <c r="AK45" i="30"/>
  <c r="AK92" i="30" s="1"/>
  <c r="AK99" i="30" s="1"/>
  <c r="AJ45" i="30"/>
  <c r="AJ98" i="30" s="1"/>
  <c r="AI45" i="30"/>
  <c r="AI92" i="30" s="1"/>
  <c r="AH45" i="30"/>
  <c r="AG45" i="30"/>
  <c r="AF45" i="30"/>
  <c r="AF92" i="30" s="1"/>
  <c r="AE45" i="30"/>
  <c r="AE92" i="30" s="1"/>
  <c r="AD45" i="30"/>
  <c r="AC45" i="30"/>
  <c r="AB45" i="30"/>
  <c r="AA45" i="30"/>
  <c r="Z45" i="30"/>
  <c r="Y45" i="30"/>
  <c r="Y98" i="30" s="1"/>
  <c r="X45" i="30"/>
  <c r="W45" i="30"/>
  <c r="V45" i="30"/>
  <c r="U45" i="30"/>
  <c r="U47" i="30" s="1"/>
  <c r="T45" i="30"/>
  <c r="T47" i="30" s="1"/>
  <c r="S45" i="30"/>
  <c r="S47" i="30" s="1"/>
  <c r="R45" i="30"/>
  <c r="Q45" i="30"/>
  <c r="Q98" i="30" s="1"/>
  <c r="P45" i="30"/>
  <c r="P92" i="30" s="1"/>
  <c r="O45" i="30"/>
  <c r="O92" i="30" s="1"/>
  <c r="N45" i="30"/>
  <c r="M45" i="30"/>
  <c r="L45" i="30"/>
  <c r="K45" i="30"/>
  <c r="J45" i="30"/>
  <c r="I45" i="30"/>
  <c r="I98" i="30" s="1"/>
  <c r="H45" i="30"/>
  <c r="H98" i="30" s="1"/>
  <c r="G45" i="30"/>
  <c r="F45" i="30"/>
  <c r="E45" i="30"/>
  <c r="E98" i="30" s="1"/>
  <c r="AK44" i="30"/>
  <c r="AK91" i="30" s="1"/>
  <c r="AJ44" i="30"/>
  <c r="AJ91" i="30" s="1"/>
  <c r="AI44" i="30"/>
  <c r="AI91" i="30" s="1"/>
  <c r="AH44" i="30"/>
  <c r="AG44" i="30"/>
  <c r="AF44" i="30"/>
  <c r="AF91" i="30" s="1"/>
  <c r="AE44" i="30"/>
  <c r="AD44" i="30"/>
  <c r="AC44" i="30"/>
  <c r="AC91" i="30" s="1"/>
  <c r="AB44" i="30"/>
  <c r="AA44" i="30"/>
  <c r="Z44" i="30"/>
  <c r="Y44" i="30"/>
  <c r="X44" i="30"/>
  <c r="X91" i="30" s="1"/>
  <c r="W44" i="30"/>
  <c r="W91" i="30" s="1"/>
  <c r="V44" i="30"/>
  <c r="V91" i="30" s="1"/>
  <c r="U44" i="30"/>
  <c r="U91" i="30" s="1"/>
  <c r="T44" i="30"/>
  <c r="S44" i="30"/>
  <c r="R44" i="30"/>
  <c r="Q44" i="30"/>
  <c r="P44" i="30"/>
  <c r="P91" i="30" s="1"/>
  <c r="O44" i="30"/>
  <c r="O91" i="30" s="1"/>
  <c r="N44" i="30"/>
  <c r="N91" i="30" s="1"/>
  <c r="M44" i="30"/>
  <c r="M91" i="30" s="1"/>
  <c r="L44" i="30"/>
  <c r="K44" i="30"/>
  <c r="J44" i="30"/>
  <c r="I44" i="30"/>
  <c r="H44" i="30"/>
  <c r="H91" i="30" s="1"/>
  <c r="G44" i="30"/>
  <c r="G91" i="30" s="1"/>
  <c r="F44" i="30"/>
  <c r="F91" i="30" s="1"/>
  <c r="E44" i="30"/>
  <c r="E91" i="30" s="1"/>
  <c r="D44" i="30"/>
  <c r="AK43" i="30"/>
  <c r="AK90" i="30" s="1"/>
  <c r="AJ43" i="30"/>
  <c r="AJ90" i="30" s="1"/>
  <c r="AI43" i="30"/>
  <c r="AI90" i="30" s="1"/>
  <c r="AH43" i="30"/>
  <c r="AH90" i="30" s="1"/>
  <c r="AG43" i="30"/>
  <c r="AG90" i="30" s="1"/>
  <c r="AF43" i="30"/>
  <c r="AF90" i="30" s="1"/>
  <c r="AE43" i="30"/>
  <c r="AD43" i="30"/>
  <c r="AD90" i="30" s="1"/>
  <c r="AC43" i="30"/>
  <c r="AC90" i="30" s="1"/>
  <c r="AB43" i="30"/>
  <c r="AB90" i="30" s="1"/>
  <c r="AA43" i="30"/>
  <c r="AA90" i="30" s="1"/>
  <c r="Z43" i="30"/>
  <c r="Z90" i="30" s="1"/>
  <c r="Y43" i="30"/>
  <c r="Y90" i="30" s="1"/>
  <c r="X43" i="30"/>
  <c r="W43" i="30"/>
  <c r="W90" i="30" s="1"/>
  <c r="V43" i="30"/>
  <c r="V90" i="30" s="1"/>
  <c r="U43" i="30"/>
  <c r="U90" i="30" s="1"/>
  <c r="T43" i="30"/>
  <c r="T90" i="30" s="1"/>
  <c r="S43" i="30"/>
  <c r="R43" i="30"/>
  <c r="R90" i="30" s="1"/>
  <c r="Q43" i="30"/>
  <c r="Q90" i="30" s="1"/>
  <c r="P43" i="30"/>
  <c r="P90" i="30" s="1"/>
  <c r="O43" i="30"/>
  <c r="O90" i="30" s="1"/>
  <c r="N43" i="30"/>
  <c r="N90" i="30" s="1"/>
  <c r="M43" i="30"/>
  <c r="M90" i="30" s="1"/>
  <c r="L43" i="30"/>
  <c r="L90" i="30" s="1"/>
  <c r="K43" i="30"/>
  <c r="K90" i="30" s="1"/>
  <c r="J43" i="30"/>
  <c r="J90" i="30" s="1"/>
  <c r="I43" i="30"/>
  <c r="I90" i="30" s="1"/>
  <c r="H43" i="30"/>
  <c r="G43" i="30"/>
  <c r="F43" i="30"/>
  <c r="F90" i="30" s="1"/>
  <c r="E43" i="30"/>
  <c r="E90" i="30" s="1"/>
  <c r="D43" i="30"/>
  <c r="AK42" i="30"/>
  <c r="AK89" i="30" s="1"/>
  <c r="AJ42" i="30"/>
  <c r="AI42" i="30"/>
  <c r="AI89" i="30" s="1"/>
  <c r="AH42" i="30"/>
  <c r="AG42" i="30"/>
  <c r="AF42" i="30"/>
  <c r="AF89" i="30" s="1"/>
  <c r="AE42" i="30"/>
  <c r="AD42" i="30"/>
  <c r="AD89" i="30" s="1"/>
  <c r="AC42" i="30"/>
  <c r="AC89" i="30" s="1"/>
  <c r="AB42" i="30"/>
  <c r="AA42" i="30"/>
  <c r="Z42" i="30"/>
  <c r="Y42" i="30"/>
  <c r="X42" i="30"/>
  <c r="X89" i="30" s="1"/>
  <c r="W42" i="30"/>
  <c r="W89" i="30" s="1"/>
  <c r="V42" i="30"/>
  <c r="V89" i="30" s="1"/>
  <c r="U42" i="30"/>
  <c r="U89" i="30" s="1"/>
  <c r="T42" i="30"/>
  <c r="S42" i="30"/>
  <c r="R42" i="30"/>
  <c r="Q42" i="30"/>
  <c r="P42" i="30"/>
  <c r="O42" i="30"/>
  <c r="O89" i="30" s="1"/>
  <c r="N42" i="30"/>
  <c r="N89" i="30" s="1"/>
  <c r="M42" i="30"/>
  <c r="L42" i="30"/>
  <c r="K42" i="30"/>
  <c r="J42" i="30"/>
  <c r="I42" i="30"/>
  <c r="H42" i="30"/>
  <c r="H89" i="30" s="1"/>
  <c r="G42" i="30"/>
  <c r="G89" i="30" s="1"/>
  <c r="F42" i="30"/>
  <c r="F89" i="30" s="1"/>
  <c r="E42" i="30"/>
  <c r="E89" i="30" s="1"/>
  <c r="D42" i="30"/>
  <c r="D89" i="30" s="1"/>
  <c r="AI41" i="30"/>
  <c r="AI88" i="30" s="1"/>
  <c r="AH41" i="30"/>
  <c r="AH88" i="30" s="1"/>
  <c r="AG41" i="30"/>
  <c r="AG88" i="30" s="1"/>
  <c r="AF41" i="30"/>
  <c r="AF88" i="30" s="1"/>
  <c r="AE41" i="30"/>
  <c r="AE88" i="30" s="1"/>
  <c r="AD41" i="30"/>
  <c r="AD88" i="30" s="1"/>
  <c r="AC41" i="30"/>
  <c r="AC88" i="30" s="1"/>
  <c r="AB41" i="30"/>
  <c r="AB88" i="30" s="1"/>
  <c r="AA41" i="30"/>
  <c r="AA88" i="30" s="1"/>
  <c r="Z41" i="30"/>
  <c r="Z88" i="30" s="1"/>
  <c r="Y41" i="30"/>
  <c r="X41" i="30"/>
  <c r="W41" i="30"/>
  <c r="V41" i="30"/>
  <c r="V88" i="30" s="1"/>
  <c r="U41" i="30"/>
  <c r="U88" i="30" s="1"/>
  <c r="T41" i="30"/>
  <c r="T88" i="30" s="1"/>
  <c r="S41" i="30"/>
  <c r="S88" i="30" s="1"/>
  <c r="R41" i="30"/>
  <c r="R88" i="30" s="1"/>
  <c r="Q41" i="30"/>
  <c r="Q88" i="30" s="1"/>
  <c r="P41" i="30"/>
  <c r="P88" i="30" s="1"/>
  <c r="O41" i="30"/>
  <c r="O88" i="30" s="1"/>
  <c r="N41" i="30"/>
  <c r="N88" i="30" s="1"/>
  <c r="M41" i="30"/>
  <c r="M88" i="30" s="1"/>
  <c r="L41" i="30"/>
  <c r="L88" i="30" s="1"/>
  <c r="K41" i="30"/>
  <c r="K88" i="30" s="1"/>
  <c r="J41" i="30"/>
  <c r="J88" i="30" s="1"/>
  <c r="I41" i="30"/>
  <c r="I88" i="30" s="1"/>
  <c r="H41" i="30"/>
  <c r="H88" i="30" s="1"/>
  <c r="G41" i="30"/>
  <c r="F41" i="30"/>
  <c r="F88" i="30" s="1"/>
  <c r="E41" i="30"/>
  <c r="E88" i="30" s="1"/>
  <c r="D41" i="30"/>
  <c r="AI40" i="30"/>
  <c r="AH40" i="30"/>
  <c r="AG40" i="30"/>
  <c r="AF40" i="30"/>
  <c r="AF87" i="30" s="1"/>
  <c r="AE40" i="30"/>
  <c r="AE87" i="30" s="1"/>
  <c r="AD40" i="30"/>
  <c r="AD87" i="30" s="1"/>
  <c r="AC40" i="30"/>
  <c r="AC87" i="30" s="1"/>
  <c r="AB40" i="30"/>
  <c r="AA40" i="30"/>
  <c r="Z40" i="30"/>
  <c r="Y40" i="30"/>
  <c r="X40" i="30"/>
  <c r="X87" i="30" s="1"/>
  <c r="W40" i="30"/>
  <c r="W87" i="30" s="1"/>
  <c r="V40" i="30"/>
  <c r="V87" i="30" s="1"/>
  <c r="U40" i="30"/>
  <c r="U87" i="30" s="1"/>
  <c r="T40" i="30"/>
  <c r="S40" i="30"/>
  <c r="R40" i="30"/>
  <c r="Q40" i="30"/>
  <c r="P40" i="30"/>
  <c r="O40" i="30"/>
  <c r="N40" i="30"/>
  <c r="N87" i="30" s="1"/>
  <c r="M40" i="30"/>
  <c r="M87" i="30" s="1"/>
  <c r="L40" i="30"/>
  <c r="K40" i="30"/>
  <c r="J40" i="30"/>
  <c r="I40" i="30"/>
  <c r="H40" i="30"/>
  <c r="H87" i="30" s="1"/>
  <c r="G40" i="30"/>
  <c r="G87" i="30" s="1"/>
  <c r="F40" i="30"/>
  <c r="F87" i="30" s="1"/>
  <c r="E40" i="30"/>
  <c r="E87" i="30" s="1"/>
  <c r="D40" i="30"/>
  <c r="AK39" i="30"/>
  <c r="AK86" i="30" s="1"/>
  <c r="AJ39" i="30"/>
  <c r="AI39" i="30"/>
  <c r="AI181" i="30" s="1"/>
  <c r="AH39" i="30"/>
  <c r="AH181" i="30" s="1"/>
  <c r="AG39" i="30"/>
  <c r="AG181" i="30" s="1"/>
  <c r="AF39" i="30"/>
  <c r="AF86" i="30" s="1"/>
  <c r="AE39" i="30"/>
  <c r="AE181" i="30" s="1"/>
  <c r="AD39" i="30"/>
  <c r="AC39" i="30"/>
  <c r="AC86" i="30" s="1"/>
  <c r="AB39" i="30"/>
  <c r="AB86" i="30" s="1"/>
  <c r="AA39" i="30"/>
  <c r="AA86" i="30" s="1"/>
  <c r="Z39" i="30"/>
  <c r="Y39" i="30"/>
  <c r="Y181" i="30" s="1"/>
  <c r="X39" i="30"/>
  <c r="X181" i="30" s="1"/>
  <c r="W39" i="30"/>
  <c r="W181" i="30" s="1"/>
  <c r="V39" i="30"/>
  <c r="U39" i="30"/>
  <c r="T39" i="30"/>
  <c r="T181" i="30" s="1"/>
  <c r="S39" i="30"/>
  <c r="S181" i="30" s="1"/>
  <c r="R39" i="30"/>
  <c r="Q39" i="30"/>
  <c r="P39" i="30"/>
  <c r="P86" i="30" s="1"/>
  <c r="O39" i="30"/>
  <c r="O181" i="30" s="1"/>
  <c r="N39" i="30"/>
  <c r="N86" i="30" s="1"/>
  <c r="M39" i="30"/>
  <c r="M86" i="30" s="1"/>
  <c r="L39" i="30"/>
  <c r="L86" i="30" s="1"/>
  <c r="K39" i="30"/>
  <c r="K181" i="30" s="1"/>
  <c r="J39" i="30"/>
  <c r="J181" i="30" s="1"/>
  <c r="J184" i="30" s="1"/>
  <c r="I39" i="30"/>
  <c r="I181" i="30" s="1"/>
  <c r="I184" i="30" s="1"/>
  <c r="H39" i="30"/>
  <c r="G39" i="30"/>
  <c r="F39" i="30"/>
  <c r="E39" i="30"/>
  <c r="D39" i="30"/>
  <c r="D86" i="30" s="1"/>
  <c r="AI38" i="30"/>
  <c r="AI180" i="30" s="1"/>
  <c r="AH38" i="30"/>
  <c r="AG38" i="30"/>
  <c r="AF38" i="30"/>
  <c r="AF180" i="30" s="1"/>
  <c r="AF182" i="30" s="1"/>
  <c r="AE38" i="30"/>
  <c r="AE85" i="30" s="1"/>
  <c r="AD38" i="30"/>
  <c r="AD85" i="30" s="1"/>
  <c r="AC38" i="30"/>
  <c r="AC180" i="30" s="1"/>
  <c r="AB38" i="30"/>
  <c r="AB180" i="30" s="1"/>
  <c r="AA38" i="30"/>
  <c r="AA180" i="30" s="1"/>
  <c r="Z38" i="30"/>
  <c r="Z180" i="30" s="1"/>
  <c r="Y38" i="30"/>
  <c r="X38" i="30"/>
  <c r="W38" i="30"/>
  <c r="V38" i="30"/>
  <c r="V85" i="30" s="1"/>
  <c r="U38" i="30"/>
  <c r="T38" i="30"/>
  <c r="S38" i="30"/>
  <c r="S180" i="30" s="1"/>
  <c r="S183" i="30" s="1"/>
  <c r="R38" i="30"/>
  <c r="Q38" i="30"/>
  <c r="P38" i="30"/>
  <c r="P180" i="30" s="1"/>
  <c r="P183" i="30" s="1"/>
  <c r="O38" i="30"/>
  <c r="O180" i="30" s="1"/>
  <c r="N38" i="30"/>
  <c r="N180" i="30" s="1"/>
  <c r="M38" i="30"/>
  <c r="M180" i="30" s="1"/>
  <c r="M183" i="30" s="1"/>
  <c r="L38" i="30"/>
  <c r="L180" i="30" s="1"/>
  <c r="K38" i="30"/>
  <c r="J38" i="30"/>
  <c r="I38" i="30"/>
  <c r="H38" i="30"/>
  <c r="H85" i="30" s="1"/>
  <c r="G38" i="30"/>
  <c r="G85" i="30" s="1"/>
  <c r="F38" i="30"/>
  <c r="E38" i="30"/>
  <c r="E180" i="30" s="1"/>
  <c r="D38" i="30"/>
  <c r="AI37" i="30"/>
  <c r="AH37" i="30"/>
  <c r="AG37" i="30"/>
  <c r="AG179" i="30" s="1"/>
  <c r="AG182" i="30" s="1"/>
  <c r="AF37" i="30"/>
  <c r="AF179" i="30" s="1"/>
  <c r="AE37" i="30"/>
  <c r="AE84" i="30" s="1"/>
  <c r="AD37" i="30"/>
  <c r="AC37" i="30"/>
  <c r="AC84" i="30" s="1"/>
  <c r="AB37" i="30"/>
  <c r="AA37" i="30"/>
  <c r="AA179" i="30" s="1"/>
  <c r="Z37" i="30"/>
  <c r="Z179" i="30" s="1"/>
  <c r="Y37" i="30"/>
  <c r="Y84" i="30" s="1"/>
  <c r="X37" i="30"/>
  <c r="W37" i="30"/>
  <c r="V37" i="30"/>
  <c r="U37" i="30"/>
  <c r="T37" i="30"/>
  <c r="T179" i="30" s="1"/>
  <c r="S37" i="30"/>
  <c r="S179" i="30" s="1"/>
  <c r="R37" i="30"/>
  <c r="Q37" i="30"/>
  <c r="P37" i="30"/>
  <c r="P179" i="30" s="1"/>
  <c r="O37" i="30"/>
  <c r="O84" i="30" s="1"/>
  <c r="N37" i="30"/>
  <c r="M37" i="30"/>
  <c r="M84" i="30" s="1"/>
  <c r="L37" i="30"/>
  <c r="K37" i="30"/>
  <c r="J37" i="30"/>
  <c r="I37" i="30"/>
  <c r="I179" i="30" s="1"/>
  <c r="I182" i="30" s="1"/>
  <c r="H37" i="30"/>
  <c r="H179" i="30" s="1"/>
  <c r="G37" i="30"/>
  <c r="G179" i="30" s="1"/>
  <c r="F37" i="30"/>
  <c r="E37" i="30"/>
  <c r="D37" i="30"/>
  <c r="D84" i="30" s="1"/>
  <c r="AK36" i="30"/>
  <c r="AK83" i="30" s="1"/>
  <c r="AJ36" i="30"/>
  <c r="AI36" i="30"/>
  <c r="AH36" i="30"/>
  <c r="AG36" i="30"/>
  <c r="AF36" i="30"/>
  <c r="AE36" i="30"/>
  <c r="AD36" i="30"/>
  <c r="AC36" i="30"/>
  <c r="AC83" i="30" s="1"/>
  <c r="AB36" i="30"/>
  <c r="AA36" i="30"/>
  <c r="Z36" i="30"/>
  <c r="Y36" i="30"/>
  <c r="X36" i="30"/>
  <c r="X83" i="30" s="1"/>
  <c r="W36" i="30"/>
  <c r="W83" i="30" s="1"/>
  <c r="V36" i="30"/>
  <c r="V83" i="30" s="1"/>
  <c r="U36" i="30"/>
  <c r="U83" i="30" s="1"/>
  <c r="T36" i="30"/>
  <c r="S36" i="30"/>
  <c r="R36" i="30"/>
  <c r="Q36" i="30"/>
  <c r="P36" i="30"/>
  <c r="P83" i="30" s="1"/>
  <c r="O36" i="30"/>
  <c r="O83" i="30" s="1"/>
  <c r="N36" i="30"/>
  <c r="N83" i="30" s="1"/>
  <c r="M36" i="30"/>
  <c r="M83" i="30" s="1"/>
  <c r="L36" i="30"/>
  <c r="L83" i="30" s="1"/>
  <c r="K36" i="30"/>
  <c r="K83" i="30" s="1"/>
  <c r="J36" i="30"/>
  <c r="I36" i="30"/>
  <c r="H36" i="30"/>
  <c r="H83" i="30" s="1"/>
  <c r="G36" i="30"/>
  <c r="G83" i="30" s="1"/>
  <c r="F36" i="30"/>
  <c r="F83" i="30" s="1"/>
  <c r="E36" i="30"/>
  <c r="E83" i="30" s="1"/>
  <c r="D36" i="30"/>
  <c r="AI35" i="30"/>
  <c r="AI82" i="30" s="1"/>
  <c r="AH35" i="30"/>
  <c r="AH82" i="30" s="1"/>
  <c r="AG35" i="30"/>
  <c r="AG82" i="30" s="1"/>
  <c r="AF35" i="30"/>
  <c r="AF82" i="30" s="1"/>
  <c r="AE35" i="30"/>
  <c r="AE82" i="30" s="1"/>
  <c r="AD35" i="30"/>
  <c r="AD82" i="30" s="1"/>
  <c r="AC35" i="30"/>
  <c r="AC82" i="30" s="1"/>
  <c r="AB35" i="30"/>
  <c r="AB82" i="30" s="1"/>
  <c r="AA35" i="30"/>
  <c r="AA82" i="30" s="1"/>
  <c r="Z35" i="30"/>
  <c r="Z82" i="30" s="1"/>
  <c r="Y35" i="30"/>
  <c r="Y82" i="30" s="1"/>
  <c r="X35" i="30"/>
  <c r="W35" i="30"/>
  <c r="W82" i="30" s="1"/>
  <c r="V35" i="30"/>
  <c r="V82" i="30" s="1"/>
  <c r="U35" i="30"/>
  <c r="U82" i="30" s="1"/>
  <c r="T35" i="30"/>
  <c r="T82" i="30" s="1"/>
  <c r="S35" i="30"/>
  <c r="R35" i="30"/>
  <c r="R82" i="30" s="1"/>
  <c r="Q35" i="30"/>
  <c r="Q82" i="30" s="1"/>
  <c r="P35" i="30"/>
  <c r="O35" i="30"/>
  <c r="N35" i="30"/>
  <c r="N82" i="30" s="1"/>
  <c r="M35" i="30"/>
  <c r="M82" i="30" s="1"/>
  <c r="L35" i="30"/>
  <c r="L82" i="30" s="1"/>
  <c r="K35" i="30"/>
  <c r="K82" i="30" s="1"/>
  <c r="J35" i="30"/>
  <c r="J82" i="30" s="1"/>
  <c r="I35" i="30"/>
  <c r="I82" i="30" s="1"/>
  <c r="H35" i="30"/>
  <c r="G35" i="30"/>
  <c r="F35" i="30"/>
  <c r="F82" i="30" s="1"/>
  <c r="E35" i="30"/>
  <c r="E82" i="30" s="1"/>
  <c r="D35" i="30"/>
  <c r="AI34" i="30"/>
  <c r="AH34" i="30"/>
  <c r="AG34" i="30"/>
  <c r="AF34" i="30"/>
  <c r="AE34" i="30"/>
  <c r="AE81" i="30" s="1"/>
  <c r="AD34" i="30"/>
  <c r="AD81" i="30" s="1"/>
  <c r="AC34" i="30"/>
  <c r="AC81" i="30" s="1"/>
  <c r="AB34" i="30"/>
  <c r="AA34" i="30"/>
  <c r="Z34" i="30"/>
  <c r="Y34" i="30"/>
  <c r="X34" i="30"/>
  <c r="X81" i="30" s="1"/>
  <c r="W34" i="30"/>
  <c r="W81" i="30" s="1"/>
  <c r="V34" i="30"/>
  <c r="V81" i="30" s="1"/>
  <c r="U34" i="30"/>
  <c r="U81" i="30" s="1"/>
  <c r="T34" i="30"/>
  <c r="S34" i="30"/>
  <c r="R34" i="30"/>
  <c r="Q34" i="30"/>
  <c r="P34" i="30"/>
  <c r="O34" i="30"/>
  <c r="O81" i="30" s="1"/>
  <c r="N34" i="30"/>
  <c r="N81" i="30" s="1"/>
  <c r="M34" i="30"/>
  <c r="M81" i="30" s="1"/>
  <c r="L34" i="30"/>
  <c r="K34" i="30"/>
  <c r="J34" i="30"/>
  <c r="I34" i="30"/>
  <c r="H34" i="30"/>
  <c r="H81" i="30" s="1"/>
  <c r="G34" i="30"/>
  <c r="G81" i="30" s="1"/>
  <c r="F34" i="30"/>
  <c r="F81" i="30" s="1"/>
  <c r="E34" i="30"/>
  <c r="E81" i="30" s="1"/>
  <c r="D34" i="30"/>
  <c r="D81" i="30" s="1"/>
  <c r="AK33" i="30"/>
  <c r="AK80" i="30" s="1"/>
  <c r="AJ33" i="30"/>
  <c r="AJ80" i="30" s="1"/>
  <c r="AI33" i="30"/>
  <c r="AI80" i="30" s="1"/>
  <c r="AH33" i="30"/>
  <c r="AH80" i="30" s="1"/>
  <c r="AG33" i="30"/>
  <c r="AG80" i="30" s="1"/>
  <c r="AF33" i="30"/>
  <c r="AE33" i="30"/>
  <c r="AD33" i="30"/>
  <c r="AD80" i="30" s="1"/>
  <c r="AC33" i="30"/>
  <c r="AC80" i="30" s="1"/>
  <c r="AB33" i="30"/>
  <c r="AB80" i="30" s="1"/>
  <c r="AA33" i="30"/>
  <c r="AA80" i="30" s="1"/>
  <c r="Z33" i="30"/>
  <c r="Z80" i="30" s="1"/>
  <c r="Y33" i="30"/>
  <c r="Y80" i="30" s="1"/>
  <c r="X33" i="30"/>
  <c r="W33" i="30"/>
  <c r="V33" i="30"/>
  <c r="V80" i="30" s="1"/>
  <c r="U33" i="30"/>
  <c r="T33" i="30"/>
  <c r="S33" i="30"/>
  <c r="R33" i="30"/>
  <c r="R80" i="30" s="1"/>
  <c r="Q33" i="30"/>
  <c r="Q80" i="30" s="1"/>
  <c r="P33" i="30"/>
  <c r="O33" i="30"/>
  <c r="O80" i="30" s="1"/>
  <c r="N33" i="30"/>
  <c r="N80" i="30" s="1"/>
  <c r="M33" i="30"/>
  <c r="M80" i="30" s="1"/>
  <c r="L33" i="30"/>
  <c r="L80" i="30" s="1"/>
  <c r="K33" i="30"/>
  <c r="J33" i="30"/>
  <c r="J80" i="30" s="1"/>
  <c r="I33" i="30"/>
  <c r="I80" i="30" s="1"/>
  <c r="H33" i="30"/>
  <c r="H80" i="30" s="1"/>
  <c r="G33" i="30"/>
  <c r="F33" i="30"/>
  <c r="F80" i="30" s="1"/>
  <c r="E33" i="30"/>
  <c r="D33" i="30"/>
  <c r="D26" i="30" s="1"/>
  <c r="D73" i="30" s="1"/>
  <c r="AK32" i="30"/>
  <c r="AK79" i="30" s="1"/>
  <c r="AJ32" i="30"/>
  <c r="AI32" i="30"/>
  <c r="AH32" i="30"/>
  <c r="AG32" i="30"/>
  <c r="AF32" i="30"/>
  <c r="AE32" i="30"/>
  <c r="AD32" i="30"/>
  <c r="AC32" i="30"/>
  <c r="AC79" i="30" s="1"/>
  <c r="AB32" i="30"/>
  <c r="AB79" i="30" s="1"/>
  <c r="AA32" i="30"/>
  <c r="Z32" i="30"/>
  <c r="Y32" i="30"/>
  <c r="X32" i="30"/>
  <c r="X79" i="30" s="1"/>
  <c r="W32" i="30"/>
  <c r="W79" i="30" s="1"/>
  <c r="V32" i="30"/>
  <c r="V79" i="30" s="1"/>
  <c r="U32" i="30"/>
  <c r="U79" i="30" s="1"/>
  <c r="T32" i="30"/>
  <c r="S32" i="30"/>
  <c r="R32" i="30"/>
  <c r="Q32" i="30"/>
  <c r="P32" i="30"/>
  <c r="P79" i="30" s="1"/>
  <c r="O32" i="30"/>
  <c r="N32" i="30"/>
  <c r="N79" i="30" s="1"/>
  <c r="M32" i="30"/>
  <c r="M79" i="30" s="1"/>
  <c r="L32" i="30"/>
  <c r="K32" i="30"/>
  <c r="J32" i="30"/>
  <c r="I32" i="30"/>
  <c r="H32" i="30"/>
  <c r="H79" i="30" s="1"/>
  <c r="G32" i="30"/>
  <c r="G79" i="30" s="1"/>
  <c r="F32" i="30"/>
  <c r="F79" i="30" s="1"/>
  <c r="E32" i="30"/>
  <c r="E79" i="30" s="1"/>
  <c r="D32" i="30"/>
  <c r="AK31" i="30"/>
  <c r="AK78" i="30" s="1"/>
  <c r="AK233" i="30" s="1"/>
  <c r="AK237" i="30" s="1"/>
  <c r="AJ31" i="30"/>
  <c r="AI31" i="30"/>
  <c r="AH31" i="30"/>
  <c r="AG31" i="30"/>
  <c r="AG211" i="30" s="1"/>
  <c r="AF31" i="30"/>
  <c r="AF211" i="30" s="1"/>
  <c r="AE31" i="30"/>
  <c r="AE211" i="30" s="1"/>
  <c r="AD31" i="30"/>
  <c r="AD78" i="30" s="1"/>
  <c r="AC31" i="30"/>
  <c r="AC211" i="30" s="1"/>
  <c r="AB31" i="30"/>
  <c r="AB211" i="30" s="1"/>
  <c r="AA31" i="30"/>
  <c r="Z31" i="30"/>
  <c r="Y31" i="30"/>
  <c r="X31" i="30"/>
  <c r="X211" i="30" s="1"/>
  <c r="W31" i="30"/>
  <c r="W211" i="30" s="1"/>
  <c r="V31" i="30"/>
  <c r="U31" i="30"/>
  <c r="U211" i="30" s="1"/>
  <c r="T31" i="30"/>
  <c r="T211" i="30" s="1"/>
  <c r="S31" i="30"/>
  <c r="S211" i="30" s="1"/>
  <c r="R31" i="30"/>
  <c r="R211" i="30" s="1"/>
  <c r="Q31" i="30"/>
  <c r="Q78" i="30" s="1"/>
  <c r="P31" i="30"/>
  <c r="P78" i="30" s="1"/>
  <c r="O31" i="30"/>
  <c r="N31" i="30"/>
  <c r="M31" i="30"/>
  <c r="L31" i="30"/>
  <c r="L78" i="30" s="1"/>
  <c r="K31" i="30"/>
  <c r="J31" i="30"/>
  <c r="J211" i="30" s="1"/>
  <c r="I31" i="30"/>
  <c r="I211" i="30" s="1"/>
  <c r="H31" i="30"/>
  <c r="H78" i="30" s="1"/>
  <c r="G31" i="30"/>
  <c r="F31" i="30"/>
  <c r="E31" i="30"/>
  <c r="E211" i="30" s="1"/>
  <c r="D31" i="30"/>
  <c r="D211" i="30" s="1"/>
  <c r="X233" i="30" s="1"/>
  <c r="X237" i="30" s="1"/>
  <c r="AK30" i="30"/>
  <c r="AJ30" i="30"/>
  <c r="AI30" i="30"/>
  <c r="AH30" i="30"/>
  <c r="AG30" i="30"/>
  <c r="AF30" i="30"/>
  <c r="AF210" i="30" s="1"/>
  <c r="AE30" i="30"/>
  <c r="AE210" i="30" s="1"/>
  <c r="AD30" i="30"/>
  <c r="AD210" i="30" s="1"/>
  <c r="AC30" i="30"/>
  <c r="AC210" i="30" s="1"/>
  <c r="AB30" i="30"/>
  <c r="AA30" i="30"/>
  <c r="AA210" i="30" s="1"/>
  <c r="Z30" i="30"/>
  <c r="Y30" i="30"/>
  <c r="X30" i="30"/>
  <c r="W30" i="30"/>
  <c r="V30" i="30"/>
  <c r="U30" i="30"/>
  <c r="U210" i="30" s="1"/>
  <c r="T30" i="30"/>
  <c r="T210" i="30" s="1"/>
  <c r="S30" i="30"/>
  <c r="S210" i="30" s="1"/>
  <c r="R30" i="30"/>
  <c r="Q30" i="30"/>
  <c r="Q210" i="30" s="1"/>
  <c r="P30" i="30"/>
  <c r="P77" i="30" s="1"/>
  <c r="O30" i="30"/>
  <c r="N30" i="30"/>
  <c r="N77" i="30" s="1"/>
  <c r="M30" i="30"/>
  <c r="L30" i="30"/>
  <c r="L210" i="30" s="1"/>
  <c r="K30" i="30"/>
  <c r="K210" i="30" s="1"/>
  <c r="J30" i="30"/>
  <c r="I30" i="30"/>
  <c r="I210" i="30" s="1"/>
  <c r="H30" i="30"/>
  <c r="H210" i="30" s="1"/>
  <c r="G30" i="30"/>
  <c r="F30" i="30"/>
  <c r="F77" i="30" s="1"/>
  <c r="E30" i="30"/>
  <c r="E210" i="30" s="1"/>
  <c r="D30" i="30"/>
  <c r="D210" i="30" s="1"/>
  <c r="X232" i="30" s="1"/>
  <c r="X236" i="30" s="1"/>
  <c r="D236" i="30" s="1"/>
  <c r="AK29" i="30"/>
  <c r="AJ29" i="30"/>
  <c r="AI29" i="30"/>
  <c r="AH29" i="30"/>
  <c r="AG29" i="30"/>
  <c r="AF29" i="30"/>
  <c r="AF152" i="30" s="1"/>
  <c r="AE29" i="30"/>
  <c r="AD29" i="30"/>
  <c r="AC29" i="30"/>
  <c r="AB29" i="30"/>
  <c r="AB152" i="30" s="1"/>
  <c r="AA29" i="30"/>
  <c r="AA152" i="30" s="1"/>
  <c r="Z29" i="30"/>
  <c r="Z76" i="30" s="1"/>
  <c r="Y29" i="30"/>
  <c r="X29" i="30"/>
  <c r="W29" i="30"/>
  <c r="W76" i="30" s="1"/>
  <c r="V29" i="30"/>
  <c r="U29" i="30"/>
  <c r="T29" i="30"/>
  <c r="T152" i="30" s="1"/>
  <c r="S29" i="30"/>
  <c r="S76" i="30" s="1"/>
  <c r="R29" i="30"/>
  <c r="R152" i="30" s="1"/>
  <c r="Q29" i="30"/>
  <c r="Q152" i="30" s="1"/>
  <c r="P29" i="30"/>
  <c r="P76" i="30" s="1"/>
  <c r="O29" i="30"/>
  <c r="N29" i="30"/>
  <c r="M29" i="30"/>
  <c r="M152" i="30" s="1"/>
  <c r="L29" i="30"/>
  <c r="K29" i="30"/>
  <c r="K76" i="30" s="1"/>
  <c r="J29" i="30"/>
  <c r="J76" i="30" s="1"/>
  <c r="I29" i="30"/>
  <c r="I152" i="30" s="1"/>
  <c r="H29" i="30"/>
  <c r="H152" i="30" s="1"/>
  <c r="G29" i="30"/>
  <c r="F29" i="30"/>
  <c r="E29" i="30"/>
  <c r="E76" i="30" s="1"/>
  <c r="D29" i="30"/>
  <c r="AK28" i="30"/>
  <c r="AK75" i="30" s="1"/>
  <c r="AJ28" i="30"/>
  <c r="AJ75" i="30" s="1"/>
  <c r="AI28" i="30"/>
  <c r="AH28" i="30"/>
  <c r="AG28" i="30"/>
  <c r="AF28" i="30"/>
  <c r="AF75" i="30" s="1"/>
  <c r="AE28" i="30"/>
  <c r="AE75" i="30" s="1"/>
  <c r="AD28" i="30"/>
  <c r="AD75" i="30" s="1"/>
  <c r="AC28" i="30"/>
  <c r="AC75" i="30" s="1"/>
  <c r="AB28" i="30"/>
  <c r="AA28" i="30"/>
  <c r="Z28" i="30"/>
  <c r="Y28" i="30"/>
  <c r="X28" i="30"/>
  <c r="X75" i="30" s="1"/>
  <c r="W28" i="30"/>
  <c r="W75" i="30" s="1"/>
  <c r="V28" i="30"/>
  <c r="V75" i="30" s="1"/>
  <c r="U28" i="30"/>
  <c r="U75" i="30" s="1"/>
  <c r="T28" i="30"/>
  <c r="S28" i="30"/>
  <c r="R28" i="30"/>
  <c r="Q28" i="30"/>
  <c r="Q75" i="30" s="1"/>
  <c r="P28" i="30"/>
  <c r="P75" i="30" s="1"/>
  <c r="O28" i="30"/>
  <c r="O75" i="30" s="1"/>
  <c r="N28" i="30"/>
  <c r="N75" i="30" s="1"/>
  <c r="M28" i="30"/>
  <c r="M75" i="30" s="1"/>
  <c r="L28" i="30"/>
  <c r="L75" i="30" s="1"/>
  <c r="K28" i="30"/>
  <c r="K75" i="30" s="1"/>
  <c r="J28" i="30"/>
  <c r="I28" i="30"/>
  <c r="H28" i="30"/>
  <c r="G28" i="30"/>
  <c r="F28" i="30"/>
  <c r="F75" i="30" s="1"/>
  <c r="E28" i="30"/>
  <c r="E75" i="30" s="1"/>
  <c r="AK27" i="30"/>
  <c r="AK74" i="30" s="1"/>
  <c r="AJ27" i="30"/>
  <c r="AI27" i="30"/>
  <c r="AH27" i="30"/>
  <c r="AG27" i="30"/>
  <c r="AF27" i="30"/>
  <c r="AF74" i="30" s="1"/>
  <c r="AE27" i="30"/>
  <c r="AD27" i="30"/>
  <c r="AD74" i="30" s="1"/>
  <c r="AC27" i="30"/>
  <c r="AB27" i="30"/>
  <c r="AA27" i="30"/>
  <c r="Z27" i="30"/>
  <c r="Y27" i="30"/>
  <c r="X27" i="30"/>
  <c r="X74" i="30" s="1"/>
  <c r="W27" i="30"/>
  <c r="W74" i="30" s="1"/>
  <c r="V27" i="30"/>
  <c r="V74" i="30" s="1"/>
  <c r="U27" i="30"/>
  <c r="U74" i="30" s="1"/>
  <c r="T27" i="30"/>
  <c r="S27" i="30"/>
  <c r="R27" i="30"/>
  <c r="Q27" i="30"/>
  <c r="Q74" i="30" s="1"/>
  <c r="P27" i="30"/>
  <c r="O27" i="30"/>
  <c r="O74" i="30" s="1"/>
  <c r="N27" i="30"/>
  <c r="N74" i="30" s="1"/>
  <c r="M27" i="30"/>
  <c r="M74" i="30" s="1"/>
  <c r="L27" i="30"/>
  <c r="K27" i="30"/>
  <c r="J27" i="30"/>
  <c r="I27" i="30"/>
  <c r="H27" i="30"/>
  <c r="G27" i="30"/>
  <c r="F27" i="30"/>
  <c r="F74" i="30" s="1"/>
  <c r="E27" i="30"/>
  <c r="E74" i="30" s="1"/>
  <c r="D27" i="30"/>
  <c r="D74" i="30" s="1"/>
  <c r="AK26" i="30"/>
  <c r="AJ26" i="30"/>
  <c r="AJ73" i="30" s="1"/>
  <c r="AI26" i="30"/>
  <c r="AI73" i="30" s="1"/>
  <c r="AH26" i="30"/>
  <c r="AG26" i="30"/>
  <c r="AF26" i="30"/>
  <c r="AF73" i="30" s="1"/>
  <c r="AE26" i="30"/>
  <c r="AD26" i="30"/>
  <c r="AD73" i="30" s="1"/>
  <c r="AC26" i="30"/>
  <c r="AC73" i="30" s="1"/>
  <c r="AB26" i="30"/>
  <c r="AA26" i="30"/>
  <c r="Z26" i="30"/>
  <c r="Z73" i="30" s="1"/>
  <c r="Y26" i="30"/>
  <c r="X26" i="30"/>
  <c r="X73" i="30" s="1"/>
  <c r="W26" i="30"/>
  <c r="V26" i="30"/>
  <c r="V73" i="30" s="1"/>
  <c r="U26" i="30"/>
  <c r="U73" i="30" s="1"/>
  <c r="T26" i="30"/>
  <c r="S26" i="30"/>
  <c r="R26" i="30"/>
  <c r="Q26" i="30"/>
  <c r="P26" i="30"/>
  <c r="P123" i="30" s="1"/>
  <c r="O26" i="30"/>
  <c r="O73" i="30" s="1"/>
  <c r="N26" i="30"/>
  <c r="N73" i="30" s="1"/>
  <c r="M26" i="30"/>
  <c r="M73" i="30" s="1"/>
  <c r="L26" i="30"/>
  <c r="K26" i="30"/>
  <c r="K73" i="30" s="1"/>
  <c r="J26" i="30"/>
  <c r="I26" i="30"/>
  <c r="H26" i="30"/>
  <c r="H73" i="30" s="1"/>
  <c r="G26" i="30"/>
  <c r="G73" i="30" s="1"/>
  <c r="F26" i="30"/>
  <c r="F73" i="30" s="1"/>
  <c r="E26" i="30"/>
  <c r="E73" i="30" s="1"/>
  <c r="AK25" i="30"/>
  <c r="AK151" i="30" s="1"/>
  <c r="AJ25" i="30"/>
  <c r="AI25" i="30"/>
  <c r="AH25" i="30"/>
  <c r="AG25" i="30"/>
  <c r="AF25" i="30"/>
  <c r="AF151" i="30" s="1"/>
  <c r="AE25" i="30"/>
  <c r="AD25" i="30"/>
  <c r="AC25" i="30"/>
  <c r="AB25" i="30"/>
  <c r="AA25" i="30"/>
  <c r="Z25" i="30"/>
  <c r="Y25" i="30"/>
  <c r="X25" i="30"/>
  <c r="W25" i="30"/>
  <c r="W72" i="30" s="1"/>
  <c r="V25" i="30"/>
  <c r="U25" i="30"/>
  <c r="T25" i="30"/>
  <c r="S25" i="30"/>
  <c r="R25" i="30"/>
  <c r="Q25" i="30"/>
  <c r="P25" i="30"/>
  <c r="O25" i="30"/>
  <c r="O151" i="30" s="1"/>
  <c r="N25" i="30"/>
  <c r="M25" i="30"/>
  <c r="L25" i="30"/>
  <c r="K25" i="30"/>
  <c r="J25" i="30"/>
  <c r="I25" i="30"/>
  <c r="H25" i="30"/>
  <c r="G25" i="30"/>
  <c r="F25" i="30"/>
  <c r="E25" i="30"/>
  <c r="D25" i="30"/>
  <c r="D72" i="30" s="1"/>
  <c r="D23" i="30"/>
  <c r="AM22" i="30"/>
  <c r="AL22" i="30"/>
  <c r="AK22" i="30"/>
  <c r="AK69" i="30" s="1"/>
  <c r="AJ22" i="30"/>
  <c r="AJ69" i="30" s="1"/>
  <c r="AI22" i="30"/>
  <c r="AI69" i="30" s="1"/>
  <c r="AH22" i="30"/>
  <c r="AG22" i="30"/>
  <c r="AF22" i="30"/>
  <c r="AF69" i="30" s="1"/>
  <c r="AE22" i="30"/>
  <c r="AD22" i="30"/>
  <c r="AC22" i="30"/>
  <c r="AB22" i="30"/>
  <c r="AB69" i="30" s="1"/>
  <c r="AA22" i="30"/>
  <c r="AA69" i="30" s="1"/>
  <c r="Z22" i="30"/>
  <c r="Y22" i="30"/>
  <c r="X22" i="30"/>
  <c r="X69" i="30" s="1"/>
  <c r="W22" i="30"/>
  <c r="W69" i="30" s="1"/>
  <c r="V22" i="30"/>
  <c r="V69" i="30" s="1"/>
  <c r="U22" i="30"/>
  <c r="T22" i="30"/>
  <c r="T69" i="30" s="1"/>
  <c r="S22" i="30"/>
  <c r="S69" i="30" s="1"/>
  <c r="R22" i="30"/>
  <c r="Q22" i="30"/>
  <c r="P22" i="30"/>
  <c r="O22" i="30"/>
  <c r="O69" i="30" s="1"/>
  <c r="N22" i="30"/>
  <c r="M22" i="30"/>
  <c r="L22" i="30"/>
  <c r="L69" i="30" s="1"/>
  <c r="K22" i="30"/>
  <c r="K69" i="30" s="1"/>
  <c r="J22" i="30"/>
  <c r="I22" i="30"/>
  <c r="H22" i="30"/>
  <c r="H69" i="30" s="1"/>
  <c r="G22" i="30"/>
  <c r="G69" i="30" s="1"/>
  <c r="F22" i="30"/>
  <c r="E22" i="30"/>
  <c r="D22" i="30"/>
  <c r="D69" i="30" s="1"/>
  <c r="AI21" i="30"/>
  <c r="AI68" i="30" s="1"/>
  <c r="AH21" i="30"/>
  <c r="AG21" i="30"/>
  <c r="AF21" i="30"/>
  <c r="AF68" i="30" s="1"/>
  <c r="AE21" i="30"/>
  <c r="AE68" i="30" s="1"/>
  <c r="AD21" i="30"/>
  <c r="AC21" i="30"/>
  <c r="AB21" i="30"/>
  <c r="AB68" i="30" s="1"/>
  <c r="AA21" i="30"/>
  <c r="AA68" i="30" s="1"/>
  <c r="Z21" i="30"/>
  <c r="Y21" i="30"/>
  <c r="Y68" i="30" s="1"/>
  <c r="X21" i="30"/>
  <c r="X68" i="30" s="1"/>
  <c r="W21" i="30"/>
  <c r="W68" i="30" s="1"/>
  <c r="V21" i="30"/>
  <c r="V68" i="30" s="1"/>
  <c r="U21" i="30"/>
  <c r="U68" i="30" s="1"/>
  <c r="T21" i="30"/>
  <c r="T68" i="30" s="1"/>
  <c r="S21" i="30"/>
  <c r="S68" i="30" s="1"/>
  <c r="R21" i="30"/>
  <c r="Q21" i="30"/>
  <c r="P21" i="30"/>
  <c r="P68" i="30" s="1"/>
  <c r="O21" i="30"/>
  <c r="O68" i="30" s="1"/>
  <c r="N21" i="30"/>
  <c r="N68" i="30" s="1"/>
  <c r="M21" i="30"/>
  <c r="M68" i="30" s="1"/>
  <c r="L21" i="30"/>
  <c r="K21" i="30"/>
  <c r="K68" i="30" s="1"/>
  <c r="J21" i="30"/>
  <c r="J68" i="30" s="1"/>
  <c r="I21" i="30"/>
  <c r="H21" i="30"/>
  <c r="H68" i="30" s="1"/>
  <c r="G21" i="30"/>
  <c r="G68" i="30" s="1"/>
  <c r="F21" i="30"/>
  <c r="F68" i="30" s="1"/>
  <c r="E21" i="30"/>
  <c r="E68" i="30" s="1"/>
  <c r="D21" i="30"/>
  <c r="D68" i="30" s="1"/>
  <c r="AI20" i="30"/>
  <c r="AI67" i="30" s="1"/>
  <c r="AH20" i="30"/>
  <c r="AG20" i="30"/>
  <c r="AF20" i="30"/>
  <c r="AF67" i="30" s="1"/>
  <c r="AE20" i="30"/>
  <c r="AE67" i="30" s="1"/>
  <c r="AD20" i="30"/>
  <c r="AC20" i="30"/>
  <c r="AB20" i="30"/>
  <c r="AB67" i="30" s="1"/>
  <c r="AA20" i="30"/>
  <c r="AA67" i="30" s="1"/>
  <c r="Z20" i="30"/>
  <c r="Z67" i="30" s="1"/>
  <c r="Y20" i="30"/>
  <c r="X20" i="30"/>
  <c r="X67" i="30" s="1"/>
  <c r="W20" i="30"/>
  <c r="W67" i="30" s="1"/>
  <c r="V20" i="30"/>
  <c r="V67" i="30" s="1"/>
  <c r="U20" i="30"/>
  <c r="T20" i="30"/>
  <c r="T67" i="30" s="1"/>
  <c r="S20" i="30"/>
  <c r="S67" i="30" s="1"/>
  <c r="R20" i="30"/>
  <c r="Q20" i="30"/>
  <c r="P20" i="30"/>
  <c r="P67" i="30" s="1"/>
  <c r="O20" i="30"/>
  <c r="O67" i="30" s="1"/>
  <c r="N20" i="30"/>
  <c r="M20" i="30"/>
  <c r="M67" i="30" s="1"/>
  <c r="L20" i="30"/>
  <c r="L67" i="30" s="1"/>
  <c r="K20" i="30"/>
  <c r="K67" i="30" s="1"/>
  <c r="J20" i="30"/>
  <c r="J67" i="30" s="1"/>
  <c r="I20" i="30"/>
  <c r="H20" i="30"/>
  <c r="H67" i="30" s="1"/>
  <c r="G20" i="30"/>
  <c r="G67" i="30" s="1"/>
  <c r="F20" i="30"/>
  <c r="E20" i="30"/>
  <c r="D20" i="30"/>
  <c r="D67" i="30" s="1"/>
  <c r="AK19" i="30"/>
  <c r="AJ19" i="30"/>
  <c r="AJ66" i="30" s="1"/>
  <c r="AI19" i="30"/>
  <c r="AI66" i="30" s="1"/>
  <c r="AH19" i="30"/>
  <c r="AG19" i="30"/>
  <c r="AF19" i="30"/>
  <c r="AF66" i="30" s="1"/>
  <c r="AE19" i="30"/>
  <c r="AE66" i="30" s="1"/>
  <c r="AD19" i="30"/>
  <c r="AC19" i="30"/>
  <c r="AC66" i="30" s="1"/>
  <c r="AB19" i="30"/>
  <c r="AB66" i="30" s="1"/>
  <c r="AA19" i="30"/>
  <c r="AA66" i="30" s="1"/>
  <c r="Z19" i="30"/>
  <c r="Z66" i="30" s="1"/>
  <c r="Y19" i="30"/>
  <c r="X19" i="30"/>
  <c r="X66" i="30" s="1"/>
  <c r="W19" i="30"/>
  <c r="W66" i="30" s="1"/>
  <c r="V19" i="30"/>
  <c r="U19" i="30"/>
  <c r="U66" i="30" s="1"/>
  <c r="T19" i="30"/>
  <c r="T66" i="30" s="1"/>
  <c r="S19" i="30"/>
  <c r="S66" i="30" s="1"/>
  <c r="R19" i="30"/>
  <c r="Q19" i="30"/>
  <c r="Q66" i="30" s="1"/>
  <c r="P19" i="30"/>
  <c r="P66" i="30" s="1"/>
  <c r="O19" i="30"/>
  <c r="O66" i="30" s="1"/>
  <c r="N19" i="30"/>
  <c r="M19" i="30"/>
  <c r="L19" i="30"/>
  <c r="L66" i="30" s="1"/>
  <c r="K19" i="30"/>
  <c r="K66" i="30" s="1"/>
  <c r="J19" i="30"/>
  <c r="I19" i="30"/>
  <c r="H19" i="30"/>
  <c r="H66" i="30" s="1"/>
  <c r="G19" i="30"/>
  <c r="G66" i="30" s="1"/>
  <c r="F19" i="30"/>
  <c r="F66" i="30" s="1"/>
  <c r="E19" i="30"/>
  <c r="E66" i="30" s="1"/>
  <c r="D19" i="30"/>
  <c r="D66" i="30" s="1"/>
  <c r="AK18" i="30"/>
  <c r="AJ18" i="30"/>
  <c r="AJ65" i="30" s="1"/>
  <c r="AI18" i="30"/>
  <c r="AI65" i="30" s="1"/>
  <c r="AH18" i="30"/>
  <c r="AG18" i="30"/>
  <c r="AF18" i="30"/>
  <c r="AF65" i="30" s="1"/>
  <c r="AE18" i="30"/>
  <c r="AE65" i="30" s="1"/>
  <c r="AD18" i="30"/>
  <c r="AD65" i="30" s="1"/>
  <c r="AC18" i="30"/>
  <c r="AB18" i="30"/>
  <c r="AA18" i="30"/>
  <c r="AA65" i="30" s="1"/>
  <c r="Z18" i="30"/>
  <c r="Z65" i="30" s="1"/>
  <c r="Y18" i="30"/>
  <c r="X18" i="30"/>
  <c r="X65" i="30" s="1"/>
  <c r="W18" i="30"/>
  <c r="W65" i="30" s="1"/>
  <c r="V18" i="30"/>
  <c r="U18" i="30"/>
  <c r="U65" i="30" s="1"/>
  <c r="T18" i="30"/>
  <c r="T65" i="30" s="1"/>
  <c r="S18" i="30"/>
  <c r="S65" i="30" s="1"/>
  <c r="R18" i="30"/>
  <c r="Q18" i="30"/>
  <c r="P18" i="30"/>
  <c r="P65" i="30" s="1"/>
  <c r="O18" i="30"/>
  <c r="O65" i="30" s="1"/>
  <c r="N18" i="30"/>
  <c r="M18" i="30"/>
  <c r="L18" i="30"/>
  <c r="L65" i="30" s="1"/>
  <c r="K18" i="30"/>
  <c r="K65" i="30" s="1"/>
  <c r="J18" i="30"/>
  <c r="I18" i="30"/>
  <c r="H18" i="30"/>
  <c r="H65" i="30" s="1"/>
  <c r="G18" i="30"/>
  <c r="G65" i="30" s="1"/>
  <c r="F18" i="30"/>
  <c r="E18" i="30"/>
  <c r="D18" i="30"/>
  <c r="D65" i="30" s="1"/>
  <c r="AK17" i="30"/>
  <c r="AK64" i="30" s="1"/>
  <c r="AJ17" i="30"/>
  <c r="AJ64" i="30" s="1"/>
  <c r="AI17" i="30"/>
  <c r="AI64" i="30" s="1"/>
  <c r="AH17" i="30"/>
  <c r="AH64" i="30" s="1"/>
  <c r="AG17" i="30"/>
  <c r="AF17" i="30"/>
  <c r="AF64" i="30" s="1"/>
  <c r="AE17" i="30"/>
  <c r="AE64" i="30" s="1"/>
  <c r="AD17" i="30"/>
  <c r="AC17" i="30"/>
  <c r="AB17" i="30"/>
  <c r="AB64" i="30" s="1"/>
  <c r="AA17" i="30"/>
  <c r="AA64" i="30" s="1"/>
  <c r="Z17" i="30"/>
  <c r="Y17" i="30"/>
  <c r="Y64" i="30" s="1"/>
  <c r="X17" i="30"/>
  <c r="X64" i="30" s="1"/>
  <c r="W17" i="30"/>
  <c r="W64" i="30" s="1"/>
  <c r="V17" i="30"/>
  <c r="U17" i="30"/>
  <c r="U122" i="30" s="1"/>
  <c r="T17" i="30"/>
  <c r="T64" i="30" s="1"/>
  <c r="S17" i="30"/>
  <c r="S64" i="30" s="1"/>
  <c r="R17" i="30"/>
  <c r="Q17" i="30"/>
  <c r="P17" i="30"/>
  <c r="P64" i="30" s="1"/>
  <c r="O17" i="30"/>
  <c r="O64" i="30" s="1"/>
  <c r="N17" i="30"/>
  <c r="N64" i="30" s="1"/>
  <c r="M17" i="30"/>
  <c r="L17" i="30"/>
  <c r="L64" i="30" s="1"/>
  <c r="K17" i="30"/>
  <c r="K64" i="30" s="1"/>
  <c r="J17" i="30"/>
  <c r="I17" i="30"/>
  <c r="H17" i="30"/>
  <c r="H64" i="30" s="1"/>
  <c r="G17" i="30"/>
  <c r="G64" i="30" s="1"/>
  <c r="F17" i="30"/>
  <c r="F64" i="30" s="1"/>
  <c r="E17" i="30"/>
  <c r="E64" i="30" s="1"/>
  <c r="D17" i="30"/>
  <c r="D64" i="30" s="1"/>
  <c r="AK16" i="30"/>
  <c r="AJ16" i="30"/>
  <c r="AI16" i="30"/>
  <c r="AH16" i="30"/>
  <c r="AH122" i="30" s="1"/>
  <c r="AG16" i="30"/>
  <c r="AF16" i="30"/>
  <c r="AE16" i="30"/>
  <c r="AD16" i="30"/>
  <c r="AC16" i="30"/>
  <c r="AC63" i="30" s="1"/>
  <c r="AB16" i="30"/>
  <c r="AB63" i="30" s="1"/>
  <c r="AA16" i="30"/>
  <c r="Z16" i="30"/>
  <c r="Z122" i="30" s="1"/>
  <c r="Y16" i="30"/>
  <c r="Y122" i="30" s="1"/>
  <c r="X16" i="30"/>
  <c r="W16" i="30"/>
  <c r="V16" i="30"/>
  <c r="V122" i="30" s="1"/>
  <c r="U16" i="30"/>
  <c r="T16" i="30"/>
  <c r="S16" i="30"/>
  <c r="R16" i="30"/>
  <c r="Q16" i="30"/>
  <c r="Q122" i="30" s="1"/>
  <c r="P16" i="30"/>
  <c r="O16" i="30"/>
  <c r="O63" i="30" s="1"/>
  <c r="N16" i="30"/>
  <c r="M16" i="30"/>
  <c r="L16" i="30"/>
  <c r="K16" i="30"/>
  <c r="J16" i="30"/>
  <c r="I16" i="30"/>
  <c r="H16" i="30"/>
  <c r="G16" i="30"/>
  <c r="F16" i="30"/>
  <c r="F122" i="30" s="1"/>
  <c r="E16" i="30"/>
  <c r="D16" i="30"/>
  <c r="D63" i="30" s="1"/>
  <c r="AK15" i="30"/>
  <c r="AK62" i="30" s="1"/>
  <c r="AJ15" i="30"/>
  <c r="AJ62" i="30" s="1"/>
  <c r="AI15" i="30"/>
  <c r="AI62" i="30" s="1"/>
  <c r="AH15" i="30"/>
  <c r="AG15" i="30"/>
  <c r="AG62" i="30" s="1"/>
  <c r="AF15" i="30"/>
  <c r="AF62" i="30" s="1"/>
  <c r="AE15" i="30"/>
  <c r="AE62" i="30" s="1"/>
  <c r="AD15" i="30"/>
  <c r="AC15" i="30"/>
  <c r="AB15" i="30"/>
  <c r="AB62" i="30" s="1"/>
  <c r="AA15" i="30"/>
  <c r="AA62" i="30" s="1"/>
  <c r="Z15" i="30"/>
  <c r="Y15" i="30"/>
  <c r="X15" i="30"/>
  <c r="X62" i="30" s="1"/>
  <c r="W15" i="30"/>
  <c r="W62" i="30" s="1"/>
  <c r="V15" i="30"/>
  <c r="V62" i="30" s="1"/>
  <c r="U15" i="30"/>
  <c r="U62" i="30" s="1"/>
  <c r="T15" i="30"/>
  <c r="T62" i="30" s="1"/>
  <c r="S15" i="30"/>
  <c r="S62" i="30" s="1"/>
  <c r="R15" i="30"/>
  <c r="Q15" i="30"/>
  <c r="P15" i="30"/>
  <c r="P62" i="30" s="1"/>
  <c r="O15" i="30"/>
  <c r="O62" i="30" s="1"/>
  <c r="N15" i="30"/>
  <c r="M15" i="30"/>
  <c r="M62" i="30" s="1"/>
  <c r="L15" i="30"/>
  <c r="L62" i="30" s="1"/>
  <c r="K15" i="30"/>
  <c r="K62" i="30" s="1"/>
  <c r="J15" i="30"/>
  <c r="J62" i="30" s="1"/>
  <c r="I15" i="30"/>
  <c r="H15" i="30"/>
  <c r="H62" i="30" s="1"/>
  <c r="G15" i="30"/>
  <c r="G62" i="30" s="1"/>
  <c r="F15" i="30"/>
  <c r="F62" i="30" s="1"/>
  <c r="E15" i="30"/>
  <c r="AK14" i="30"/>
  <c r="AK61" i="30" s="1"/>
  <c r="AJ14" i="30"/>
  <c r="AJ61" i="30" s="1"/>
  <c r="AI14" i="30"/>
  <c r="AI61" i="30" s="1"/>
  <c r="AH14" i="30"/>
  <c r="AG14" i="30"/>
  <c r="AF14" i="30"/>
  <c r="AF61" i="30" s="1"/>
  <c r="AE14" i="30"/>
  <c r="AE61" i="30" s="1"/>
  <c r="AD14" i="30"/>
  <c r="AC14" i="30"/>
  <c r="AB14" i="30"/>
  <c r="AB61" i="30" s="1"/>
  <c r="AA14" i="30"/>
  <c r="AA61" i="30" s="1"/>
  <c r="Z14" i="30"/>
  <c r="Y14" i="30"/>
  <c r="X14" i="30"/>
  <c r="X61" i="30" s="1"/>
  <c r="W14" i="30"/>
  <c r="W61" i="30" s="1"/>
  <c r="V14" i="30"/>
  <c r="U14" i="30"/>
  <c r="T14" i="30"/>
  <c r="T61" i="30" s="1"/>
  <c r="S14" i="30"/>
  <c r="S61" i="30" s="1"/>
  <c r="R14" i="30"/>
  <c r="Q14" i="30"/>
  <c r="P14" i="30"/>
  <c r="P61" i="30" s="1"/>
  <c r="O14" i="30"/>
  <c r="O61" i="30" s="1"/>
  <c r="N14" i="30"/>
  <c r="N61" i="30" s="1"/>
  <c r="M14" i="30"/>
  <c r="L14" i="30"/>
  <c r="L61" i="30" s="1"/>
  <c r="K14" i="30"/>
  <c r="K61" i="30" s="1"/>
  <c r="J14" i="30"/>
  <c r="I14" i="30"/>
  <c r="H14" i="30"/>
  <c r="H61" i="30" s="1"/>
  <c r="G14" i="30"/>
  <c r="G61" i="30" s="1"/>
  <c r="F14" i="30"/>
  <c r="E14" i="30"/>
  <c r="E61" i="30" s="1"/>
  <c r="D14" i="30"/>
  <c r="D61" i="30" s="1"/>
  <c r="AK13" i="30"/>
  <c r="AK60" i="30" s="1"/>
  <c r="AJ13" i="30"/>
  <c r="AJ60" i="30" s="1"/>
  <c r="AI13" i="30"/>
  <c r="AI60" i="30" s="1"/>
  <c r="AH13" i="30"/>
  <c r="AG13" i="30"/>
  <c r="AF13" i="30"/>
  <c r="AF60" i="30" s="1"/>
  <c r="AE13" i="30"/>
  <c r="AE60" i="30" s="1"/>
  <c r="AD13" i="30"/>
  <c r="AD60" i="30" s="1"/>
  <c r="AC13" i="30"/>
  <c r="AB13" i="30"/>
  <c r="AB60" i="30" s="1"/>
  <c r="AA13" i="30"/>
  <c r="AA60" i="30" s="1"/>
  <c r="Z13" i="30"/>
  <c r="Y13" i="30"/>
  <c r="X13" i="30"/>
  <c r="W13" i="30"/>
  <c r="W60" i="30" s="1"/>
  <c r="V13" i="30"/>
  <c r="V60" i="30" s="1"/>
  <c r="U13" i="30"/>
  <c r="U60" i="30" s="1"/>
  <c r="T13" i="30"/>
  <c r="T60" i="30" s="1"/>
  <c r="S13" i="30"/>
  <c r="S60" i="30" s="1"/>
  <c r="R13" i="30"/>
  <c r="R60" i="30" s="1"/>
  <c r="Q13" i="30"/>
  <c r="P13" i="30"/>
  <c r="P60" i="30" s="1"/>
  <c r="O13" i="30"/>
  <c r="O60" i="30" s="1"/>
  <c r="N13" i="30"/>
  <c r="M13" i="30"/>
  <c r="L13" i="30"/>
  <c r="L60" i="30" s="1"/>
  <c r="K13" i="30"/>
  <c r="K60" i="30" s="1"/>
  <c r="J13" i="30"/>
  <c r="I13" i="30"/>
  <c r="I60" i="30" s="1"/>
  <c r="H13" i="30"/>
  <c r="H60" i="30" s="1"/>
  <c r="G13" i="30"/>
  <c r="G60" i="30" s="1"/>
  <c r="F13" i="30"/>
  <c r="F60" i="30" s="1"/>
  <c r="E13" i="30"/>
  <c r="AK12" i="30"/>
  <c r="AJ12" i="30"/>
  <c r="AJ59" i="30" s="1"/>
  <c r="AI12" i="30"/>
  <c r="AI59" i="30" s="1"/>
  <c r="AH12" i="30"/>
  <c r="AG12" i="30"/>
  <c r="AF12" i="30"/>
  <c r="AF59" i="30" s="1"/>
  <c r="AE12" i="30"/>
  <c r="AE59" i="30" s="1"/>
  <c r="AD12" i="30"/>
  <c r="AC12" i="30"/>
  <c r="AB12" i="30"/>
  <c r="AB59" i="30" s="1"/>
  <c r="AA12" i="30"/>
  <c r="AA59" i="30" s="1"/>
  <c r="Z12" i="30"/>
  <c r="Y12" i="30"/>
  <c r="X12" i="30"/>
  <c r="X59" i="30" s="1"/>
  <c r="W12" i="30"/>
  <c r="V12" i="30"/>
  <c r="U12" i="30"/>
  <c r="T12" i="30"/>
  <c r="T59" i="30" s="1"/>
  <c r="S12" i="30"/>
  <c r="S59" i="30" s="1"/>
  <c r="R12" i="30"/>
  <c r="R59" i="30" s="1"/>
  <c r="Q12" i="30"/>
  <c r="P12" i="30"/>
  <c r="P59" i="30" s="1"/>
  <c r="O12" i="30"/>
  <c r="O59" i="30" s="1"/>
  <c r="N12" i="30"/>
  <c r="M12" i="30"/>
  <c r="L12" i="30"/>
  <c r="L59" i="30" s="1"/>
  <c r="K12" i="30"/>
  <c r="K59" i="30" s="1"/>
  <c r="J12" i="30"/>
  <c r="I12" i="30"/>
  <c r="H12" i="30"/>
  <c r="H59" i="30" s="1"/>
  <c r="G12" i="30"/>
  <c r="G59" i="30" s="1"/>
  <c r="F12" i="30"/>
  <c r="E12" i="30"/>
  <c r="AK11" i="30"/>
  <c r="AK58" i="30" s="1"/>
  <c r="AJ11" i="30"/>
  <c r="AJ58" i="30" s="1"/>
  <c r="AI11" i="30"/>
  <c r="AH11" i="30"/>
  <c r="AG11" i="30"/>
  <c r="AF11" i="30"/>
  <c r="AF58" i="30" s="1"/>
  <c r="AE11" i="30"/>
  <c r="AE58" i="30" s="1"/>
  <c r="AD11" i="30"/>
  <c r="AC11" i="30"/>
  <c r="AC58" i="30" s="1"/>
  <c r="AB11" i="30"/>
  <c r="AB58" i="30" s="1"/>
  <c r="AA11" i="30"/>
  <c r="Z11" i="30"/>
  <c r="Y11" i="30"/>
  <c r="X11" i="30"/>
  <c r="W11" i="30"/>
  <c r="W58" i="30" s="1"/>
  <c r="V11" i="30"/>
  <c r="V58" i="30" s="1"/>
  <c r="U11" i="30"/>
  <c r="U58" i="30" s="1"/>
  <c r="T11" i="30"/>
  <c r="T58" i="30" s="1"/>
  <c r="S11" i="30"/>
  <c r="S58" i="30" s="1"/>
  <c r="R11" i="30"/>
  <c r="Q11" i="30"/>
  <c r="P11" i="30"/>
  <c r="P58" i="30" s="1"/>
  <c r="O11" i="30"/>
  <c r="O58" i="30" s="1"/>
  <c r="N11" i="30"/>
  <c r="M11" i="30"/>
  <c r="M58" i="30" s="1"/>
  <c r="L11" i="30"/>
  <c r="L58" i="30" s="1"/>
  <c r="K11" i="30"/>
  <c r="K58" i="30" s="1"/>
  <c r="J11" i="30"/>
  <c r="I11" i="30"/>
  <c r="H11" i="30"/>
  <c r="H58" i="30" s="1"/>
  <c r="G11" i="30"/>
  <c r="G58" i="30" s="1"/>
  <c r="F11" i="30"/>
  <c r="E11" i="30"/>
  <c r="E58" i="30" s="1"/>
  <c r="AK10" i="30"/>
  <c r="AJ10" i="30"/>
  <c r="AJ57" i="30" s="1"/>
  <c r="AI10" i="30"/>
  <c r="AI57" i="30" s="1"/>
  <c r="AH10" i="30"/>
  <c r="AG10" i="30"/>
  <c r="AF10" i="30"/>
  <c r="AF57" i="30" s="1"/>
  <c r="AE10" i="30"/>
  <c r="AD10" i="30"/>
  <c r="AC10" i="30"/>
  <c r="AB10" i="30"/>
  <c r="AA10" i="30"/>
  <c r="AA57" i="30" s="1"/>
  <c r="Z10" i="30"/>
  <c r="Z57" i="30" s="1"/>
  <c r="Y10" i="30"/>
  <c r="X10" i="30"/>
  <c r="X57" i="30" s="1"/>
  <c r="W10" i="30"/>
  <c r="W57" i="30" s="1"/>
  <c r="V10" i="30"/>
  <c r="U10" i="30"/>
  <c r="T10" i="30"/>
  <c r="T57" i="30" s="1"/>
  <c r="S10" i="30"/>
  <c r="S57" i="30" s="1"/>
  <c r="R10" i="30"/>
  <c r="Q10" i="30"/>
  <c r="P10" i="30"/>
  <c r="P57" i="30" s="1"/>
  <c r="O10" i="30"/>
  <c r="O57" i="30" s="1"/>
  <c r="N10" i="30"/>
  <c r="M10" i="30"/>
  <c r="L10" i="30"/>
  <c r="L57" i="30" s="1"/>
  <c r="K10" i="30"/>
  <c r="K57" i="30" s="1"/>
  <c r="J10" i="30"/>
  <c r="I10" i="30"/>
  <c r="H10" i="30"/>
  <c r="H57" i="30" s="1"/>
  <c r="G10" i="30"/>
  <c r="F10" i="30"/>
  <c r="E10" i="30"/>
  <c r="D10" i="30"/>
  <c r="D57" i="30" s="1"/>
  <c r="AK9" i="30"/>
  <c r="AK56" i="30" s="1"/>
  <c r="AJ9" i="30"/>
  <c r="AJ56" i="30" s="1"/>
  <c r="AI9" i="30"/>
  <c r="AH9" i="30"/>
  <c r="AG9" i="30"/>
  <c r="AF9" i="30"/>
  <c r="AF56" i="30" s="1"/>
  <c r="AE9" i="30"/>
  <c r="AE56" i="30" s="1"/>
  <c r="AD9" i="30"/>
  <c r="AD56" i="30" s="1"/>
  <c r="AC9" i="30"/>
  <c r="AC56" i="30" s="1"/>
  <c r="AB9" i="30"/>
  <c r="AB56" i="30" s="1"/>
  <c r="AA9" i="30"/>
  <c r="AA56" i="30" s="1"/>
  <c r="Z9" i="30"/>
  <c r="Y9" i="30"/>
  <c r="X9" i="30"/>
  <c r="X56" i="30" s="1"/>
  <c r="W9" i="30"/>
  <c r="W56" i="30" s="1"/>
  <c r="V9" i="30"/>
  <c r="U9" i="30"/>
  <c r="U56" i="30" s="1"/>
  <c r="T9" i="30"/>
  <c r="T56" i="30" s="1"/>
  <c r="S9" i="30"/>
  <c r="S56" i="30" s="1"/>
  <c r="R9" i="30"/>
  <c r="Q9" i="30"/>
  <c r="P9" i="30"/>
  <c r="P56" i="30" s="1"/>
  <c r="O9" i="30"/>
  <c r="O56" i="30" s="1"/>
  <c r="N9" i="30"/>
  <c r="M9" i="30"/>
  <c r="M56" i="30" s="1"/>
  <c r="L9" i="30"/>
  <c r="L56" i="30" s="1"/>
  <c r="K9" i="30"/>
  <c r="J9" i="30"/>
  <c r="I9" i="30"/>
  <c r="H9" i="30"/>
  <c r="H56" i="30" s="1"/>
  <c r="G9" i="30"/>
  <c r="G56" i="30" s="1"/>
  <c r="F9" i="30"/>
  <c r="E9" i="30"/>
  <c r="E56" i="30" s="1"/>
  <c r="AK8" i="30"/>
  <c r="AJ8" i="30"/>
  <c r="AI8" i="30"/>
  <c r="AI55" i="30" s="1"/>
  <c r="AH8" i="30"/>
  <c r="AH55" i="30" s="1"/>
  <c r="AG8" i="30"/>
  <c r="AF8" i="30"/>
  <c r="AF55" i="30" s="1"/>
  <c r="AE8" i="30"/>
  <c r="AE55" i="30" s="1"/>
  <c r="AD8" i="30"/>
  <c r="AC8" i="30"/>
  <c r="AB8" i="30"/>
  <c r="AB55" i="30" s="1"/>
  <c r="AA8" i="30"/>
  <c r="AA55" i="30" s="1"/>
  <c r="Z8" i="30"/>
  <c r="Y8" i="30"/>
  <c r="X8" i="30"/>
  <c r="X55" i="30" s="1"/>
  <c r="W8" i="30"/>
  <c r="W55" i="30" s="1"/>
  <c r="V8" i="30"/>
  <c r="U8" i="30"/>
  <c r="T8" i="30"/>
  <c r="T55" i="30" s="1"/>
  <c r="S8" i="30"/>
  <c r="S55" i="30" s="1"/>
  <c r="R8" i="30"/>
  <c r="Q8" i="30"/>
  <c r="P8" i="30"/>
  <c r="P55" i="30" s="1"/>
  <c r="O8" i="30"/>
  <c r="N8" i="30"/>
  <c r="M8" i="30"/>
  <c r="L8" i="30"/>
  <c r="L55" i="30" s="1"/>
  <c r="K8" i="30"/>
  <c r="K55" i="30" s="1"/>
  <c r="J8" i="30"/>
  <c r="I8" i="30"/>
  <c r="H8" i="30"/>
  <c r="H55" i="30" s="1"/>
  <c r="G8" i="30"/>
  <c r="F8" i="30"/>
  <c r="E8" i="30"/>
  <c r="AM7" i="30"/>
  <c r="AM54" i="30" s="1"/>
  <c r="AL7" i="30"/>
  <c r="AL54" i="30" s="1"/>
  <c r="AK7" i="30"/>
  <c r="AK54" i="30" s="1"/>
  <c r="AJ7" i="30"/>
  <c r="AJ54" i="30" s="1"/>
  <c r="AI7" i="30"/>
  <c r="AI54" i="30" s="1"/>
  <c r="AH7" i="30"/>
  <c r="AG7" i="30"/>
  <c r="AF7" i="30"/>
  <c r="AF54" i="30" s="1"/>
  <c r="AE7" i="30"/>
  <c r="AD7" i="30"/>
  <c r="AC7" i="30"/>
  <c r="AC54" i="30" s="1"/>
  <c r="AB7" i="30"/>
  <c r="AB54" i="30" s="1"/>
  <c r="AA7" i="30"/>
  <c r="AA54" i="30" s="1"/>
  <c r="Z7" i="30"/>
  <c r="Y7" i="30"/>
  <c r="X7" i="30"/>
  <c r="X54" i="30" s="1"/>
  <c r="W7" i="30"/>
  <c r="W54" i="30" s="1"/>
  <c r="V7" i="30"/>
  <c r="U7" i="30"/>
  <c r="U54" i="30" s="1"/>
  <c r="T7" i="30"/>
  <c r="T54" i="30" s="1"/>
  <c r="S7" i="30"/>
  <c r="R7" i="30"/>
  <c r="Q7" i="30"/>
  <c r="P7" i="30"/>
  <c r="P54" i="30" s="1"/>
  <c r="O7" i="30"/>
  <c r="O54" i="30" s="1"/>
  <c r="N7" i="30"/>
  <c r="M7" i="30"/>
  <c r="M54" i="30" s="1"/>
  <c r="L7" i="30"/>
  <c r="L54" i="30" s="1"/>
  <c r="K7" i="30"/>
  <c r="J7" i="30"/>
  <c r="I7" i="30"/>
  <c r="H7" i="30"/>
  <c r="H54" i="30" s="1"/>
  <c r="G7" i="30"/>
  <c r="G54" i="30" s="1"/>
  <c r="F7" i="30"/>
  <c r="F54" i="30" s="1"/>
  <c r="E7" i="30"/>
  <c r="E54" i="30" s="1"/>
  <c r="D7" i="30"/>
  <c r="D54" i="30" s="1"/>
  <c r="AM6" i="30"/>
  <c r="AM53" i="30" s="1"/>
  <c r="AL6" i="30"/>
  <c r="AK6" i="30"/>
  <c r="AJ6" i="30"/>
  <c r="AJ53" i="30" s="1"/>
  <c r="AI6" i="30"/>
  <c r="AI53" i="30" s="1"/>
  <c r="AH6" i="30"/>
  <c r="AG6" i="30"/>
  <c r="AF6" i="30"/>
  <c r="AF53" i="30" s="1"/>
  <c r="AE6" i="30"/>
  <c r="AE53" i="30" s="1"/>
  <c r="AD6" i="30"/>
  <c r="AC6" i="30"/>
  <c r="AB6" i="30"/>
  <c r="AB53" i="30" s="1"/>
  <c r="AA6" i="30"/>
  <c r="AA53" i="30" s="1"/>
  <c r="Z6" i="30"/>
  <c r="Y6" i="30"/>
  <c r="X6" i="30"/>
  <c r="X53" i="30" s="1"/>
  <c r="W6" i="30"/>
  <c r="V6" i="30"/>
  <c r="U6" i="30"/>
  <c r="T6" i="30"/>
  <c r="T53" i="30" s="1"/>
  <c r="S6" i="30"/>
  <c r="S53" i="30" s="1"/>
  <c r="R6" i="30"/>
  <c r="Q6" i="30"/>
  <c r="P6" i="30"/>
  <c r="P53" i="30" s="1"/>
  <c r="O6" i="30"/>
  <c r="N6" i="30"/>
  <c r="M6" i="30"/>
  <c r="L6" i="30"/>
  <c r="K6" i="30"/>
  <c r="K53" i="30" s="1"/>
  <c r="J6" i="30"/>
  <c r="J53" i="30" s="1"/>
  <c r="I6" i="30"/>
  <c r="H6" i="30"/>
  <c r="H53" i="30" s="1"/>
  <c r="G6" i="30"/>
  <c r="G53" i="30" s="1"/>
  <c r="F6" i="30"/>
  <c r="E6" i="30"/>
  <c r="D6" i="30"/>
  <c r="D53" i="30" s="1"/>
  <c r="AM5" i="30"/>
  <c r="AM52" i="30" s="1"/>
  <c r="AL5" i="30"/>
  <c r="AK5" i="30"/>
  <c r="AK52" i="30" s="1"/>
  <c r="AJ5" i="30"/>
  <c r="AJ52" i="30" s="1"/>
  <c r="AI5" i="30"/>
  <c r="AI52" i="30" s="1"/>
  <c r="AH5" i="30"/>
  <c r="AG5" i="30"/>
  <c r="AF5" i="30"/>
  <c r="AF52" i="30" s="1"/>
  <c r="AE5" i="30"/>
  <c r="AE52" i="30" s="1"/>
  <c r="AD5" i="30"/>
  <c r="AC5" i="30"/>
  <c r="AC52" i="30" s="1"/>
  <c r="AB5" i="30"/>
  <c r="AB52" i="30" s="1"/>
  <c r="AA5" i="30"/>
  <c r="Z5" i="30"/>
  <c r="Y5" i="30"/>
  <c r="X5" i="30"/>
  <c r="X52" i="30" s="1"/>
  <c r="W5" i="30"/>
  <c r="W52" i="30" s="1"/>
  <c r="V5" i="30"/>
  <c r="U5" i="30"/>
  <c r="U52" i="30" s="1"/>
  <c r="T5" i="30"/>
  <c r="T52" i="30" s="1"/>
  <c r="S5" i="30"/>
  <c r="R5" i="30"/>
  <c r="Q5" i="30"/>
  <c r="P5" i="30"/>
  <c r="P52" i="30" s="1"/>
  <c r="O5" i="30"/>
  <c r="O52" i="30" s="1"/>
  <c r="N5" i="30"/>
  <c r="N52" i="30" s="1"/>
  <c r="M5" i="30"/>
  <c r="M52" i="30" s="1"/>
  <c r="L5" i="30"/>
  <c r="L52" i="30" s="1"/>
  <c r="K5" i="30"/>
  <c r="K52" i="30" s="1"/>
  <c r="J5" i="30"/>
  <c r="I5" i="30"/>
  <c r="H5" i="30"/>
  <c r="H52" i="30" s="1"/>
  <c r="G5" i="30"/>
  <c r="G52" i="30" s="1"/>
  <c r="F5" i="30"/>
  <c r="E5" i="30"/>
  <c r="E52" i="30" s="1"/>
  <c r="D5" i="30"/>
  <c r="D52" i="30" s="1"/>
  <c r="AM4" i="30"/>
  <c r="AM51" i="30" s="1"/>
  <c r="AL4" i="30"/>
  <c r="AK4" i="30"/>
  <c r="AJ4" i="30"/>
  <c r="AJ51" i="30" s="1"/>
  <c r="AI4" i="30"/>
  <c r="AI51" i="30" s="1"/>
  <c r="AH4" i="30"/>
  <c r="AG4" i="30"/>
  <c r="AF4" i="30"/>
  <c r="AF51" i="30" s="1"/>
  <c r="AE4" i="30"/>
  <c r="AD4" i="30"/>
  <c r="AC4" i="30"/>
  <c r="AB4" i="30"/>
  <c r="AB51" i="30" s="1"/>
  <c r="AA4" i="30"/>
  <c r="AA51" i="30" s="1"/>
  <c r="Z4" i="30"/>
  <c r="Y4" i="30"/>
  <c r="X4" i="30"/>
  <c r="X51" i="30" s="1"/>
  <c r="W4" i="30"/>
  <c r="V4" i="30"/>
  <c r="U4" i="30"/>
  <c r="T4" i="30"/>
  <c r="S4" i="30"/>
  <c r="S51" i="30" s="1"/>
  <c r="R4" i="30"/>
  <c r="R51" i="30" s="1"/>
  <c r="Q4" i="30"/>
  <c r="P4" i="30"/>
  <c r="P51" i="30" s="1"/>
  <c r="O4" i="30"/>
  <c r="O51" i="30" s="1"/>
  <c r="N4" i="30"/>
  <c r="M4" i="30"/>
  <c r="L4" i="30"/>
  <c r="L51" i="30" s="1"/>
  <c r="K4" i="30"/>
  <c r="J4" i="30"/>
  <c r="I4" i="30"/>
  <c r="H4" i="30"/>
  <c r="H51" i="30" s="1"/>
  <c r="G4" i="30"/>
  <c r="G51" i="30" s="1"/>
  <c r="F4" i="30"/>
  <c r="E4" i="30"/>
  <c r="D4" i="30"/>
  <c r="D51" i="30" s="1"/>
  <c r="S11" i="13"/>
  <c r="S122" i="30" l="1"/>
  <c r="S63" i="30"/>
  <c r="AI122" i="30"/>
  <c r="AI63" i="30"/>
  <c r="N72" i="30"/>
  <c r="N151" i="30"/>
  <c r="N123" i="30"/>
  <c r="V123" i="30"/>
  <c r="V72" i="30"/>
  <c r="V151" i="30"/>
  <c r="AE183" i="30"/>
  <c r="AE182" i="30"/>
  <c r="T122" i="30"/>
  <c r="T63" i="30"/>
  <c r="AJ63" i="30"/>
  <c r="Z182" i="30"/>
  <c r="D8" i="30"/>
  <c r="Z183" i="30"/>
  <c r="R94" i="30"/>
  <c r="R99" i="30"/>
  <c r="K122" i="30"/>
  <c r="K63" i="30"/>
  <c r="AA122" i="30"/>
  <c r="AA63" i="30"/>
  <c r="F72" i="30"/>
  <c r="F151" i="30"/>
  <c r="F123" i="30"/>
  <c r="AD72" i="30"/>
  <c r="AD151" i="30"/>
  <c r="AD123" i="30"/>
  <c r="L122" i="30"/>
  <c r="L63" i="30"/>
  <c r="AI99" i="30"/>
  <c r="AI94" i="30"/>
  <c r="G183" i="30"/>
  <c r="E123" i="30"/>
  <c r="E72" i="30"/>
  <c r="M123" i="30"/>
  <c r="M72" i="30"/>
  <c r="M151" i="30"/>
  <c r="U123" i="30"/>
  <c r="U72" i="30"/>
  <c r="U151" i="30"/>
  <c r="AC123" i="30"/>
  <c r="AC151" i="30"/>
  <c r="AK123" i="30"/>
  <c r="AK72" i="30"/>
  <c r="J73" i="30"/>
  <c r="J151" i="30"/>
  <c r="R73" i="30"/>
  <c r="R123" i="30"/>
  <c r="AH73" i="30"/>
  <c r="AH123" i="30"/>
  <c r="AC238" i="30"/>
  <c r="AB122" i="30"/>
  <c r="Y152" i="30"/>
  <c r="Y76" i="30"/>
  <c r="AG152" i="30"/>
  <c r="AG76" i="30"/>
  <c r="M210" i="30"/>
  <c r="M77" i="30"/>
  <c r="AK77" i="30"/>
  <c r="AK232" i="30" s="1"/>
  <c r="AK236" i="30" s="1"/>
  <c r="AK238" i="30" s="1"/>
  <c r="AK210" i="30"/>
  <c r="Y211" i="30"/>
  <c r="Y78" i="30"/>
  <c r="Y233" i="30" s="1"/>
  <c r="Y237" i="30" s="1"/>
  <c r="Q179" i="30"/>
  <c r="Q182" i="30" s="1"/>
  <c r="Q84" i="30"/>
  <c r="Y184" i="30"/>
  <c r="J98" i="30"/>
  <c r="J47" i="30"/>
  <c r="Z98" i="30"/>
  <c r="Z92" i="30"/>
  <c r="Z47" i="30"/>
  <c r="Q68" i="30"/>
  <c r="Q72" i="30"/>
  <c r="I76" i="30"/>
  <c r="I77" i="30"/>
  <c r="Y74" i="30"/>
  <c r="AH152" i="30"/>
  <c r="AH76" i="30"/>
  <c r="V210" i="30"/>
  <c r="V77" i="30"/>
  <c r="AH211" i="30"/>
  <c r="AH78" i="30"/>
  <c r="AH233" i="30" s="1"/>
  <c r="AH237" i="30" s="1"/>
  <c r="AH179" i="30"/>
  <c r="AH84" i="30"/>
  <c r="F180" i="30"/>
  <c r="F85" i="30"/>
  <c r="Z181" i="30"/>
  <c r="Z184" i="30" s="1"/>
  <c r="Z86" i="30"/>
  <c r="K98" i="30"/>
  <c r="K47" i="30"/>
  <c r="K92" i="30"/>
  <c r="AA98" i="30"/>
  <c r="AA92" i="30"/>
  <c r="AA47" i="30"/>
  <c r="AG54" i="30"/>
  <c r="Y56" i="30"/>
  <c r="I61" i="30"/>
  <c r="AE122" i="30"/>
  <c r="AE63" i="30"/>
  <c r="I151" i="30"/>
  <c r="I123" i="30"/>
  <c r="I72" i="30"/>
  <c r="Y151" i="30"/>
  <c r="Y123" i="30"/>
  <c r="J74" i="30"/>
  <c r="AH74" i="30"/>
  <c r="AI152" i="30"/>
  <c r="AI76" i="30"/>
  <c r="G210" i="30"/>
  <c r="G77" i="30"/>
  <c r="O210" i="30"/>
  <c r="O77" i="30"/>
  <c r="W210" i="30"/>
  <c r="W77" i="30"/>
  <c r="K211" i="30"/>
  <c r="K78" i="30"/>
  <c r="AA211" i="30"/>
  <c r="AA78" i="30"/>
  <c r="AA233" i="30" s="1"/>
  <c r="AA237" i="30" s="1"/>
  <c r="S182" i="30"/>
  <c r="AI179" i="30"/>
  <c r="AI84" i="30"/>
  <c r="K184" i="30"/>
  <c r="AI184" i="30"/>
  <c r="L98" i="30"/>
  <c r="L92" i="30"/>
  <c r="AB98" i="30"/>
  <c r="AB92" i="30"/>
  <c r="I93" i="30"/>
  <c r="Y93" i="30"/>
  <c r="Z51" i="30"/>
  <c r="J52" i="30"/>
  <c r="R53" i="30"/>
  <c r="AH54" i="30"/>
  <c r="Z56" i="30"/>
  <c r="AH57" i="30"/>
  <c r="R58" i="30"/>
  <c r="Z59" i="30"/>
  <c r="J61" i="30"/>
  <c r="J63" i="30"/>
  <c r="AF238" i="30"/>
  <c r="S78" i="30"/>
  <c r="AG78" i="30"/>
  <c r="AG233" i="30" s="1"/>
  <c r="AG237" i="30" s="1"/>
  <c r="AI83" i="30"/>
  <c r="AC85" i="30"/>
  <c r="S86" i="30"/>
  <c r="E94" i="30"/>
  <c r="S152" i="30"/>
  <c r="Y179" i="30"/>
  <c r="D9" i="30"/>
  <c r="D11" i="30"/>
  <c r="R151" i="30"/>
  <c r="Z151" i="30"/>
  <c r="Z123" i="30"/>
  <c r="W73" i="30"/>
  <c r="W123" i="30"/>
  <c r="AI74" i="30"/>
  <c r="L76" i="30"/>
  <c r="L152" i="30"/>
  <c r="D82" i="30"/>
  <c r="D28" i="30"/>
  <c r="D75" i="30" s="1"/>
  <c r="L179" i="30"/>
  <c r="L184" i="30" s="1"/>
  <c r="L84" i="30"/>
  <c r="AB179" i="30"/>
  <c r="AB182" i="30" s="1"/>
  <c r="AB84" i="30"/>
  <c r="AJ181" i="30"/>
  <c r="AJ86" i="30"/>
  <c r="Z93" i="30"/>
  <c r="G47" i="30"/>
  <c r="T91" i="30"/>
  <c r="T89" i="30"/>
  <c r="T87" i="30"/>
  <c r="T73" i="30"/>
  <c r="AJ83" i="30"/>
  <c r="AJ77" i="30"/>
  <c r="AJ232" i="30" s="1"/>
  <c r="AJ236" i="30" s="1"/>
  <c r="AJ238" i="30" s="1"/>
  <c r="Y54" i="30"/>
  <c r="Q56" i="30"/>
  <c r="Q60" i="30"/>
  <c r="AG60" i="30"/>
  <c r="Y61" i="30"/>
  <c r="Q62" i="30"/>
  <c r="Q64" i="30"/>
  <c r="I65" i="30"/>
  <c r="I67" i="30"/>
  <c r="Z68" i="30"/>
  <c r="AB73" i="30"/>
  <c r="L74" i="30"/>
  <c r="Q76" i="30"/>
  <c r="I51" i="30"/>
  <c r="Q51" i="30"/>
  <c r="Y51" i="30"/>
  <c r="AG51" i="30"/>
  <c r="I53" i="30"/>
  <c r="Q53" i="30"/>
  <c r="Y53" i="30"/>
  <c r="AG53" i="30"/>
  <c r="I55" i="30"/>
  <c r="Q55" i="30"/>
  <c r="Y55" i="30"/>
  <c r="AG55" i="30"/>
  <c r="I57" i="30"/>
  <c r="Q57" i="30"/>
  <c r="Y57" i="30"/>
  <c r="AG57" i="30"/>
  <c r="I59" i="30"/>
  <c r="Q59" i="30"/>
  <c r="Y59" i="30"/>
  <c r="Q61" i="30"/>
  <c r="I122" i="30"/>
  <c r="I63" i="30"/>
  <c r="AG65" i="30"/>
  <c r="Y67" i="30"/>
  <c r="AG67" i="30"/>
  <c r="I69" i="30"/>
  <c r="Y69" i="30"/>
  <c r="AG69" i="30"/>
  <c r="D24" i="30"/>
  <c r="D71" i="30" s="1"/>
  <c r="K123" i="30"/>
  <c r="K151" i="30"/>
  <c r="S123" i="30"/>
  <c r="S151" i="30"/>
  <c r="S72" i="30"/>
  <c r="AA151" i="30"/>
  <c r="AA123" i="30"/>
  <c r="AI151" i="30"/>
  <c r="AI72" i="30"/>
  <c r="T74" i="30"/>
  <c r="AJ74" i="30"/>
  <c r="I75" i="30"/>
  <c r="Y75" i="30"/>
  <c r="AG75" i="30"/>
  <c r="U152" i="30"/>
  <c r="U76" i="30"/>
  <c r="AK152" i="30"/>
  <c r="AK76" i="30"/>
  <c r="Y77" i="30"/>
  <c r="Y232" i="30" s="1"/>
  <c r="Y236" i="30" s="1"/>
  <c r="AG77" i="30"/>
  <c r="AG232" i="30" s="1"/>
  <c r="AG236" i="30" s="1"/>
  <c r="AG238" i="30" s="1"/>
  <c r="M211" i="30"/>
  <c r="M78" i="30"/>
  <c r="Q79" i="30"/>
  <c r="Y79" i="30"/>
  <c r="I81" i="30"/>
  <c r="Q81" i="30"/>
  <c r="Y81" i="30"/>
  <c r="I83" i="30"/>
  <c r="Q83" i="30"/>
  <c r="Y83" i="30"/>
  <c r="AG83" i="30"/>
  <c r="E84" i="30"/>
  <c r="E179" i="30"/>
  <c r="U179" i="30"/>
  <c r="U84" i="30"/>
  <c r="I85" i="30"/>
  <c r="Q85" i="30"/>
  <c r="Y180" i="30"/>
  <c r="Y183" i="30" s="1"/>
  <c r="Y85" i="30"/>
  <c r="AG85" i="30"/>
  <c r="E86" i="30"/>
  <c r="E181" i="30"/>
  <c r="E184" i="30" s="1"/>
  <c r="U181" i="30"/>
  <c r="U184" i="30" s="1"/>
  <c r="U86" i="30"/>
  <c r="I87" i="30"/>
  <c r="Q87" i="30"/>
  <c r="Y87" i="30"/>
  <c r="AG87" i="30"/>
  <c r="I89" i="30"/>
  <c r="Q89" i="30"/>
  <c r="Y89" i="30"/>
  <c r="AG89" i="30"/>
  <c r="I91" i="30"/>
  <c r="Q91" i="30"/>
  <c r="Y91" i="30"/>
  <c r="AG91" i="30"/>
  <c r="F92" i="30"/>
  <c r="F98" i="30"/>
  <c r="N98" i="30"/>
  <c r="N92" i="30"/>
  <c r="V92" i="30"/>
  <c r="V98" i="30"/>
  <c r="AD92" i="30"/>
  <c r="AD98" i="30"/>
  <c r="K93" i="30"/>
  <c r="S93" i="30"/>
  <c r="AA93" i="30"/>
  <c r="AI93" i="30"/>
  <c r="AD47" i="30"/>
  <c r="F51" i="30"/>
  <c r="AL51" i="30"/>
  <c r="AH52" i="30"/>
  <c r="AD53" i="30"/>
  <c r="Z54" i="30"/>
  <c r="V55" i="30"/>
  <c r="R56" i="30"/>
  <c r="J58" i="30"/>
  <c r="AH60" i="30"/>
  <c r="R62" i="30"/>
  <c r="AH62" i="30"/>
  <c r="Z63" i="30"/>
  <c r="R64" i="30"/>
  <c r="R66" i="30"/>
  <c r="AC69" i="30"/>
  <c r="AA72" i="30"/>
  <c r="L73" i="30"/>
  <c r="R76" i="30"/>
  <c r="T77" i="30"/>
  <c r="D78" i="30"/>
  <c r="U78" i="30"/>
  <c r="T83" i="30"/>
  <c r="Z84" i="30"/>
  <c r="N85" i="30"/>
  <c r="AI85" i="30"/>
  <c r="K87" i="30"/>
  <c r="I92" i="30"/>
  <c r="O98" i="30"/>
  <c r="E99" i="30"/>
  <c r="O122" i="30"/>
  <c r="O123" i="30"/>
  <c r="X151" i="30"/>
  <c r="Z152" i="30"/>
  <c r="AC179" i="30"/>
  <c r="AC182" i="30" s="1"/>
  <c r="N181" i="30"/>
  <c r="N184" i="30" s="1"/>
  <c r="H182" i="30"/>
  <c r="AK211" i="30"/>
  <c r="S99" i="30"/>
  <c r="S94" i="30"/>
  <c r="K182" i="30"/>
  <c r="AB184" i="30"/>
  <c r="U180" i="30"/>
  <c r="U85" i="30"/>
  <c r="Q86" i="30"/>
  <c r="Q181" i="30"/>
  <c r="AG184" i="30"/>
  <c r="R98" i="30"/>
  <c r="R47" i="30"/>
  <c r="AH98" i="30"/>
  <c r="AH47" i="30"/>
  <c r="T94" i="30"/>
  <c r="T99" i="30"/>
  <c r="I183" i="30"/>
  <c r="Q211" i="30"/>
  <c r="I74" i="30"/>
  <c r="AG74" i="30"/>
  <c r="Z78" i="30"/>
  <c r="Z233" i="30" s="1"/>
  <c r="Z237" i="30" s="1"/>
  <c r="Z211" i="30"/>
  <c r="R179" i="30"/>
  <c r="R84" i="30"/>
  <c r="R181" i="30"/>
  <c r="R184" i="30" s="1"/>
  <c r="R86" i="30"/>
  <c r="AH184" i="30"/>
  <c r="AI98" i="30"/>
  <c r="AI47" i="30"/>
  <c r="O47" i="30"/>
  <c r="I52" i="30"/>
  <c r="Q58" i="30"/>
  <c r="Y66" i="30"/>
  <c r="R68" i="30"/>
  <c r="R72" i="30"/>
  <c r="Y73" i="30"/>
  <c r="AE238" i="30"/>
  <c r="R78" i="30"/>
  <c r="AG79" i="30"/>
  <c r="AG123" i="30"/>
  <c r="W182" i="30"/>
  <c r="J183" i="30"/>
  <c r="G63" i="30"/>
  <c r="G122" i="30"/>
  <c r="W122" i="30"/>
  <c r="W63" i="30"/>
  <c r="Q151" i="30"/>
  <c r="AG151" i="30"/>
  <c r="AG72" i="30"/>
  <c r="AI211" i="30"/>
  <c r="AI78" i="30"/>
  <c r="AI233" i="30" s="1"/>
  <c r="AI237" i="30" s="1"/>
  <c r="AA182" i="30"/>
  <c r="W180" i="30"/>
  <c r="W183" i="30" s="1"/>
  <c r="W85" i="30"/>
  <c r="S184" i="30"/>
  <c r="Q93" i="30"/>
  <c r="AG93" i="30"/>
  <c r="P47" i="30"/>
  <c r="AB47" i="30"/>
  <c r="Y72" i="30"/>
  <c r="Q77" i="30"/>
  <c r="E85" i="30"/>
  <c r="Y92" i="30"/>
  <c r="Q183" i="30"/>
  <c r="H122" i="30"/>
  <c r="H63" i="30"/>
  <c r="P122" i="30"/>
  <c r="P63" i="30"/>
  <c r="X122" i="30"/>
  <c r="X63" i="30"/>
  <c r="AF122" i="30"/>
  <c r="AF63" i="30"/>
  <c r="J123" i="30"/>
  <c r="J72" i="30"/>
  <c r="AH151" i="30"/>
  <c r="AH72" i="30"/>
  <c r="AE73" i="30"/>
  <c r="AE151" i="30"/>
  <c r="K74" i="30"/>
  <c r="AJ152" i="30"/>
  <c r="AJ76" i="30"/>
  <c r="X210" i="30"/>
  <c r="X77" i="30"/>
  <c r="AJ211" i="30"/>
  <c r="AJ78" i="30"/>
  <c r="AJ233" i="30" s="1"/>
  <c r="AJ237" i="30" s="1"/>
  <c r="T182" i="30"/>
  <c r="X180" i="30"/>
  <c r="X183" i="30" s="1"/>
  <c r="X85" i="30"/>
  <c r="M98" i="30"/>
  <c r="M92" i="30"/>
  <c r="AC98" i="30"/>
  <c r="AC92" i="30"/>
  <c r="J93" i="30"/>
  <c r="AH93" i="30"/>
  <c r="AC47" i="30"/>
  <c r="AG52" i="30"/>
  <c r="I58" i="30"/>
  <c r="Y63" i="30"/>
  <c r="Y65" i="30"/>
  <c r="Z72" i="30"/>
  <c r="S77" i="30"/>
  <c r="T78" i="30"/>
  <c r="M85" i="30"/>
  <c r="AF85" i="30"/>
  <c r="T86" i="30"/>
  <c r="H94" i="30"/>
  <c r="H99" i="30"/>
  <c r="AH92" i="30"/>
  <c r="AK98" i="30"/>
  <c r="AI123" i="30"/>
  <c r="W151" i="30"/>
  <c r="V180" i="30"/>
  <c r="M184" i="30"/>
  <c r="AH59" i="30"/>
  <c r="Z61" i="30"/>
  <c r="R122" i="30"/>
  <c r="R63" i="30"/>
  <c r="J65" i="30"/>
  <c r="AH67" i="30"/>
  <c r="J69" i="30"/>
  <c r="AH69" i="30"/>
  <c r="L123" i="30"/>
  <c r="L72" i="30"/>
  <c r="L151" i="30"/>
  <c r="T123" i="30"/>
  <c r="T72" i="30"/>
  <c r="AB123" i="30"/>
  <c r="AB151" i="30"/>
  <c r="AJ123" i="30"/>
  <c r="I73" i="30"/>
  <c r="AG73" i="30"/>
  <c r="J75" i="30"/>
  <c r="R75" i="30"/>
  <c r="Z75" i="30"/>
  <c r="AH75" i="30"/>
  <c r="F152" i="30"/>
  <c r="F76" i="30"/>
  <c r="N152" i="30"/>
  <c r="N76" i="30"/>
  <c r="V152" i="30"/>
  <c r="V76" i="30"/>
  <c r="AD152" i="30"/>
  <c r="AD76" i="30"/>
  <c r="J210" i="30"/>
  <c r="J77" i="30"/>
  <c r="R77" i="30"/>
  <c r="R210" i="30"/>
  <c r="Z77" i="30"/>
  <c r="Z232" i="30" s="1"/>
  <c r="Z236" i="30" s="1"/>
  <c r="Z238" i="30" s="1"/>
  <c r="Z210" i="30"/>
  <c r="AH77" i="30"/>
  <c r="AH232" i="30" s="1"/>
  <c r="AH236" i="30" s="1"/>
  <c r="AH210" i="30"/>
  <c r="F78" i="30"/>
  <c r="F211" i="30"/>
  <c r="N211" i="30"/>
  <c r="N78" i="30"/>
  <c r="V211" i="30"/>
  <c r="V78" i="30"/>
  <c r="J79" i="30"/>
  <c r="R79" i="30"/>
  <c r="Z79" i="30"/>
  <c r="AH79" i="30"/>
  <c r="J81" i="30"/>
  <c r="R81" i="30"/>
  <c r="Z81" i="30"/>
  <c r="AH81" i="30"/>
  <c r="J83" i="30"/>
  <c r="R83" i="30"/>
  <c r="Z83" i="30"/>
  <c r="AH83" i="30"/>
  <c r="F84" i="30"/>
  <c r="F179" i="30"/>
  <c r="N84" i="30"/>
  <c r="N179" i="30"/>
  <c r="V84" i="30"/>
  <c r="V179" i="30"/>
  <c r="V182" i="30" s="1"/>
  <c r="AD179" i="30"/>
  <c r="AD84" i="30"/>
  <c r="J85" i="30"/>
  <c r="R85" i="30"/>
  <c r="R180" i="30"/>
  <c r="Z85" i="30"/>
  <c r="AH85" i="30"/>
  <c r="AH180" i="30"/>
  <c r="AH183" i="30" s="1"/>
  <c r="F181" i="30"/>
  <c r="F184" i="30" s="1"/>
  <c r="F86" i="30"/>
  <c r="V86" i="30"/>
  <c r="V181" i="30"/>
  <c r="AD86" i="30"/>
  <c r="AD181" i="30"/>
  <c r="J87" i="30"/>
  <c r="R87" i="30"/>
  <c r="Z87" i="30"/>
  <c r="AH87" i="30"/>
  <c r="J89" i="30"/>
  <c r="R89" i="30"/>
  <c r="Z89" i="30"/>
  <c r="AH89" i="30"/>
  <c r="J91" i="30"/>
  <c r="R91" i="30"/>
  <c r="Z91" i="30"/>
  <c r="AH91" i="30"/>
  <c r="G92" i="30"/>
  <c r="G98" i="30"/>
  <c r="O94" i="30"/>
  <c r="W98" i="30"/>
  <c r="W92" i="30"/>
  <c r="AE99" i="30"/>
  <c r="AE94" i="30"/>
  <c r="L93" i="30"/>
  <c r="AB93" i="30"/>
  <c r="I47" i="30"/>
  <c r="AE47" i="30"/>
  <c r="M55" i="30"/>
  <c r="I56" i="30"/>
  <c r="AG58" i="30"/>
  <c r="AC59" i="30"/>
  <c r="M61" i="30"/>
  <c r="M63" i="30"/>
  <c r="U64" i="30"/>
  <c r="AG64" i="30"/>
  <c r="M65" i="30"/>
  <c r="K72" i="30"/>
  <c r="AB72" i="30"/>
  <c r="U77" i="30"/>
  <c r="E78" i="30"/>
  <c r="K81" i="30"/>
  <c r="I84" i="30"/>
  <c r="AA84" i="30"/>
  <c r="O85" i="30"/>
  <c r="K89" i="30"/>
  <c r="J92" i="30"/>
  <c r="AJ92" i="30"/>
  <c r="U94" i="30"/>
  <c r="AJ151" i="30"/>
  <c r="AD180" i="30"/>
  <c r="AD183" i="30" s="1"/>
  <c r="P184" i="30"/>
  <c r="AA183" i="30"/>
  <c r="F210" i="30"/>
  <c r="L211" i="30"/>
  <c r="E122" i="30"/>
  <c r="E69" i="30"/>
  <c r="G76" i="30"/>
  <c r="G152" i="30"/>
  <c r="G211" i="30"/>
  <c r="G78" i="30"/>
  <c r="AI79" i="30"/>
  <c r="S81" i="30"/>
  <c r="G182" i="30"/>
  <c r="AE184" i="30"/>
  <c r="AA89" i="30"/>
  <c r="S91" i="30"/>
  <c r="P94" i="30"/>
  <c r="P99" i="30"/>
  <c r="X98" i="30"/>
  <c r="X92" i="30"/>
  <c r="AF99" i="30"/>
  <c r="AF94" i="30"/>
  <c r="AC93" i="30"/>
  <c r="F63" i="30"/>
  <c r="L77" i="30"/>
  <c r="X78" i="30"/>
  <c r="O86" i="30"/>
  <c r="AE86" i="30"/>
  <c r="P152" i="30"/>
  <c r="O179" i="30"/>
  <c r="O182" i="30" s="1"/>
  <c r="M122" i="30"/>
  <c r="AG68" i="30"/>
  <c r="G151" i="30"/>
  <c r="AE123" i="30"/>
  <c r="AE72" i="30"/>
  <c r="O152" i="30"/>
  <c r="O76" i="30"/>
  <c r="AI210" i="30"/>
  <c r="AI77" i="30"/>
  <c r="AI232" i="30" s="1"/>
  <c r="AI236" i="30" s="1"/>
  <c r="AI238" i="30" s="1"/>
  <c r="AA79" i="30"/>
  <c r="AA81" i="30"/>
  <c r="S83" i="30"/>
  <c r="K85" i="30"/>
  <c r="K180" i="30"/>
  <c r="K183" i="30" s="1"/>
  <c r="G181" i="30"/>
  <c r="G184" i="30" s="1"/>
  <c r="G86" i="30"/>
  <c r="AI87" i="30"/>
  <c r="N122" i="30"/>
  <c r="AD122" i="30"/>
  <c r="F69" i="30"/>
  <c r="N69" i="30"/>
  <c r="H151" i="30"/>
  <c r="H123" i="30"/>
  <c r="P151" i="30"/>
  <c r="X123" i="30"/>
  <c r="AF123" i="30"/>
  <c r="AF72" i="30"/>
  <c r="X152" i="30"/>
  <c r="X76" i="30"/>
  <c r="AJ79" i="30"/>
  <c r="AB81" i="30"/>
  <c r="AB83" i="30"/>
  <c r="P182" i="30"/>
  <c r="X179" i="30"/>
  <c r="X84" i="30"/>
  <c r="T85" i="30"/>
  <c r="AB183" i="30"/>
  <c r="L87" i="30"/>
  <c r="AJ89" i="30"/>
  <c r="AB91" i="30"/>
  <c r="AG98" i="30"/>
  <c r="AG92" i="30"/>
  <c r="F93" i="30"/>
  <c r="N93" i="30"/>
  <c r="X72" i="30"/>
  <c r="AA77" i="30"/>
  <c r="AA232" i="30" s="1"/>
  <c r="AA236" i="30" s="1"/>
  <c r="AA238" i="30" s="1"/>
  <c r="AF84" i="30"/>
  <c r="L85" i="30"/>
  <c r="Q92" i="30"/>
  <c r="G123" i="30"/>
  <c r="T180" i="30"/>
  <c r="T183" i="30" s="1"/>
  <c r="H211" i="30"/>
  <c r="T23" i="29"/>
  <c r="M23" i="29"/>
  <c r="L23" i="29"/>
  <c r="K23" i="29"/>
  <c r="J23" i="29"/>
  <c r="N23" i="29" s="1"/>
  <c r="I23" i="29"/>
  <c r="G23" i="29"/>
  <c r="R23" i="29" s="1"/>
  <c r="F23" i="29"/>
  <c r="E23" i="29"/>
  <c r="D23" i="29"/>
  <c r="S23" i="29" s="1"/>
  <c r="C23" i="29"/>
  <c r="B23" i="29"/>
  <c r="M22" i="29"/>
  <c r="L22" i="29"/>
  <c r="K22" i="29"/>
  <c r="N22" i="29" s="1"/>
  <c r="J22" i="29"/>
  <c r="I22" i="29"/>
  <c r="G22" i="29"/>
  <c r="F22" i="29"/>
  <c r="R22" i="29" s="1"/>
  <c r="E22" i="29"/>
  <c r="T22" i="29" s="1"/>
  <c r="D22" i="29"/>
  <c r="S22" i="29" s="1"/>
  <c r="C22" i="29"/>
  <c r="B22" i="29"/>
  <c r="M21" i="29"/>
  <c r="L21" i="29"/>
  <c r="I21" i="29"/>
  <c r="G21" i="29"/>
  <c r="J21" i="29" s="1"/>
  <c r="N21" i="29" s="1"/>
  <c r="F21" i="29"/>
  <c r="K21" i="29" s="1"/>
  <c r="E21" i="29"/>
  <c r="T21" i="29" s="1"/>
  <c r="D21" i="29"/>
  <c r="S21" i="29" s="1"/>
  <c r="C21" i="29"/>
  <c r="B21" i="29"/>
  <c r="M20" i="29"/>
  <c r="I20" i="29"/>
  <c r="G20" i="29"/>
  <c r="J20" i="29" s="1"/>
  <c r="N20" i="29" s="1"/>
  <c r="F20" i="29"/>
  <c r="K20" i="29" s="1"/>
  <c r="E20" i="29"/>
  <c r="T20" i="29" s="1"/>
  <c r="D20" i="29"/>
  <c r="L20" i="29" s="1"/>
  <c r="C20" i="29"/>
  <c r="B20" i="29"/>
  <c r="Q19" i="29"/>
  <c r="I19" i="29"/>
  <c r="G19" i="29"/>
  <c r="J19" i="29" s="1"/>
  <c r="N19" i="29" s="1"/>
  <c r="F19" i="29"/>
  <c r="K19" i="29" s="1"/>
  <c r="E19" i="29"/>
  <c r="M19" i="29" s="1"/>
  <c r="D19" i="29"/>
  <c r="L19" i="29" s="1"/>
  <c r="C19" i="29"/>
  <c r="B19" i="29"/>
  <c r="S18" i="29"/>
  <c r="Q18" i="29"/>
  <c r="I18" i="29"/>
  <c r="G18" i="29"/>
  <c r="J18" i="29" s="1"/>
  <c r="F18" i="29"/>
  <c r="K18" i="29" s="1"/>
  <c r="E18" i="29"/>
  <c r="M18" i="29" s="1"/>
  <c r="D18" i="29"/>
  <c r="L18" i="29" s="1"/>
  <c r="C18" i="29"/>
  <c r="B18" i="29"/>
  <c r="T17" i="29"/>
  <c r="S17" i="29"/>
  <c r="I17" i="29"/>
  <c r="G17" i="29"/>
  <c r="Q17" i="29" s="1"/>
  <c r="F17" i="29"/>
  <c r="E17" i="29"/>
  <c r="M17" i="29" s="1"/>
  <c r="D17" i="29"/>
  <c r="C17" i="29"/>
  <c r="B17" i="29"/>
  <c r="T16" i="29"/>
  <c r="S16" i="29"/>
  <c r="L16" i="29"/>
  <c r="K16" i="29"/>
  <c r="J16" i="29"/>
  <c r="I16" i="29"/>
  <c r="G16" i="29"/>
  <c r="R16" i="29" s="1"/>
  <c r="F16" i="29"/>
  <c r="M16" i="29" s="1"/>
  <c r="E16" i="29"/>
  <c r="D16" i="29"/>
  <c r="C16" i="29"/>
  <c r="B16" i="29"/>
  <c r="S15" i="29"/>
  <c r="G13" i="29"/>
  <c r="F13" i="29"/>
  <c r="E13" i="29"/>
  <c r="D13" i="29"/>
  <c r="C13" i="29"/>
  <c r="B13" i="29"/>
  <c r="N10" i="29"/>
  <c r="M10" i="29"/>
  <c r="L10" i="29"/>
  <c r="K10" i="29"/>
  <c r="N9" i="29"/>
  <c r="M9" i="29"/>
  <c r="L9" i="29"/>
  <c r="K9" i="29"/>
  <c r="N8" i="29"/>
  <c r="M8" i="29"/>
  <c r="L8" i="29"/>
  <c r="K8" i="29"/>
  <c r="N7" i="29"/>
  <c r="M7" i="29"/>
  <c r="L7" i="29"/>
  <c r="K7" i="29"/>
  <c r="N6" i="29"/>
  <c r="M6" i="29"/>
  <c r="L6" i="29"/>
  <c r="K6" i="29"/>
  <c r="N5" i="29"/>
  <c r="M5" i="29"/>
  <c r="L5" i="29"/>
  <c r="K5" i="29"/>
  <c r="N4" i="29"/>
  <c r="N12" i="29" s="1"/>
  <c r="M4" i="29"/>
  <c r="L4" i="29"/>
  <c r="K4" i="29"/>
  <c r="N3" i="29"/>
  <c r="N11" i="29" s="1"/>
  <c r="M3" i="29"/>
  <c r="M12" i="29" s="1"/>
  <c r="M13" i="29" s="1"/>
  <c r="L3" i="29"/>
  <c r="L11" i="29" s="1"/>
  <c r="K3" i="29"/>
  <c r="K11" i="29" s="1"/>
  <c r="K99" i="30" l="1"/>
  <c r="K94" i="30"/>
  <c r="F183" i="30"/>
  <c r="AC94" i="30"/>
  <c r="AC99" i="30"/>
  <c r="U183" i="30"/>
  <c r="F99" i="30"/>
  <c r="F94" i="30"/>
  <c r="O183" i="30"/>
  <c r="D55" i="30"/>
  <c r="D12" i="30"/>
  <c r="D59" i="30" s="1"/>
  <c r="O184" i="30"/>
  <c r="J99" i="30"/>
  <c r="J94" i="30"/>
  <c r="G94" i="30"/>
  <c r="G99" i="30"/>
  <c r="R183" i="30"/>
  <c r="AD99" i="30"/>
  <c r="AD94" i="30"/>
  <c r="E182" i="30"/>
  <c r="D56" i="30"/>
  <c r="D13" i="30"/>
  <c r="D60" i="30" s="1"/>
  <c r="AB94" i="30"/>
  <c r="AB99" i="30"/>
  <c r="AI182" i="30"/>
  <c r="AI183" i="30"/>
  <c r="AC184" i="30"/>
  <c r="AH238" i="30"/>
  <c r="V183" i="30"/>
  <c r="T184" i="30"/>
  <c r="V99" i="30"/>
  <c r="V94" i="30"/>
  <c r="L99" i="30"/>
  <c r="L94" i="30"/>
  <c r="E183" i="30"/>
  <c r="Q94" i="30"/>
  <c r="Q99" i="30"/>
  <c r="AG99" i="30"/>
  <c r="AG94" i="30"/>
  <c r="W94" i="30"/>
  <c r="W99" i="30"/>
  <c r="L183" i="30"/>
  <c r="L182" i="30"/>
  <c r="Z94" i="30"/>
  <c r="Z99" i="30"/>
  <c r="X182" i="30"/>
  <c r="Y94" i="30"/>
  <c r="Y99" i="30"/>
  <c r="I94" i="30"/>
  <c r="I99" i="30"/>
  <c r="X94" i="30"/>
  <c r="X99" i="30"/>
  <c r="AD182" i="30"/>
  <c r="AH94" i="30"/>
  <c r="AH99" i="30"/>
  <c r="Y238" i="30"/>
  <c r="AK127" i="30"/>
  <c r="AJ94" i="30"/>
  <c r="AJ99" i="30"/>
  <c r="AD184" i="30"/>
  <c r="N183" i="30"/>
  <c r="U182" i="30"/>
  <c r="D58" i="30"/>
  <c r="D15" i="30"/>
  <c r="D62" i="30" s="1"/>
  <c r="AH182" i="30"/>
  <c r="M99" i="30"/>
  <c r="M94" i="30"/>
  <c r="X184" i="30"/>
  <c r="V184" i="30"/>
  <c r="AO184" i="30" s="1"/>
  <c r="N182" i="30"/>
  <c r="R182" i="30"/>
  <c r="Q184" i="30"/>
  <c r="AC183" i="30"/>
  <c r="W184" i="30"/>
  <c r="F182" i="30"/>
  <c r="N99" i="30"/>
  <c r="N94" i="30"/>
  <c r="Y182" i="30"/>
  <c r="AA94" i="30"/>
  <c r="AA99" i="30"/>
  <c r="AK128" i="30"/>
  <c r="AL128" i="30" s="1"/>
  <c r="E124" i="30"/>
  <c r="N16" i="29"/>
  <c r="N18" i="29"/>
  <c r="R18" i="29"/>
  <c r="U18" i="29" s="1"/>
  <c r="M11" i="29"/>
  <c r="J17" i="29"/>
  <c r="N17" i="29" s="1"/>
  <c r="R19" i="29"/>
  <c r="U19" i="29" s="1"/>
  <c r="Q20" i="29"/>
  <c r="K17" i="29"/>
  <c r="T18" i="29"/>
  <c r="S19" i="29"/>
  <c r="R20" i="29"/>
  <c r="Q21" i="29"/>
  <c r="K12" i="29"/>
  <c r="K13" i="29" s="1"/>
  <c r="L17" i="29"/>
  <c r="T19" i="29"/>
  <c r="S20" i="29"/>
  <c r="R21" i="29"/>
  <c r="Q22" i="29"/>
  <c r="U22" i="29" s="1"/>
  <c r="L12" i="29"/>
  <c r="L13" i="29" s="1"/>
  <c r="Q23" i="29"/>
  <c r="U23" i="29" s="1"/>
  <c r="R17" i="29"/>
  <c r="U17" i="29" s="1"/>
  <c r="Q16" i="29"/>
  <c r="U16" i="29" s="1"/>
  <c r="AO183" i="30" l="1"/>
  <c r="AO182" i="30"/>
  <c r="U21" i="29"/>
  <c r="U20" i="29"/>
  <c r="C11" i="17" l="1"/>
  <c r="D11" i="17"/>
  <c r="E11" i="17"/>
  <c r="F11" i="17"/>
  <c r="G11" i="17"/>
  <c r="H11" i="17"/>
  <c r="I11" i="17"/>
  <c r="J11" i="17"/>
  <c r="K11" i="17"/>
  <c r="L11" i="17"/>
  <c r="M11" i="17"/>
  <c r="N11" i="17"/>
  <c r="O11" i="17"/>
  <c r="P11" i="17"/>
  <c r="Q11" i="17"/>
  <c r="R11" i="17"/>
  <c r="S11" i="17"/>
  <c r="T11" i="17"/>
  <c r="U11" i="17"/>
  <c r="V11" i="17"/>
  <c r="W11" i="17"/>
  <c r="X11" i="17"/>
  <c r="Y11" i="17"/>
  <c r="Z11" i="17"/>
  <c r="AA11" i="17"/>
  <c r="AB11" i="17"/>
  <c r="AC11" i="17"/>
  <c r="AD11" i="17"/>
  <c r="AE11" i="17"/>
  <c r="AF11" i="17"/>
  <c r="AG11" i="17"/>
  <c r="AH11" i="17"/>
  <c r="AI11" i="17"/>
  <c r="AJ11" i="17"/>
  <c r="AK11" i="17"/>
  <c r="B11" i="17"/>
  <c r="S18" i="18"/>
  <c r="T18" i="18" s="1"/>
  <c r="U18" i="18" s="1"/>
  <c r="V18" i="18" s="1"/>
  <c r="W18" i="18" s="1"/>
  <c r="X18" i="18" s="1"/>
  <c r="Y18" i="18" s="1"/>
  <c r="Z18" i="18" s="1"/>
  <c r="AA18" i="18" s="1"/>
  <c r="AB18" i="18" s="1"/>
  <c r="AC18" i="18" s="1"/>
  <c r="AD18" i="18" s="1"/>
  <c r="AE18" i="18" s="1"/>
  <c r="AF18" i="18" s="1"/>
  <c r="AG18" i="18" s="1"/>
  <c r="AH18" i="18" s="1"/>
  <c r="AI18" i="18" s="1"/>
  <c r="AJ18" i="18" s="1"/>
  <c r="AK18" i="18" s="1"/>
  <c r="AL18" i="18" s="1"/>
  <c r="AM18" i="18" s="1"/>
  <c r="R18" i="18"/>
  <c r="E18" i="18"/>
  <c r="F18" i="18"/>
  <c r="G18" i="18"/>
  <c r="H18" i="18"/>
  <c r="I18" i="18"/>
  <c r="J18" i="18"/>
  <c r="K18" i="18"/>
  <c r="L18" i="18"/>
  <c r="M18" i="18"/>
  <c r="N18" i="18"/>
  <c r="O18" i="18"/>
  <c r="P18" i="18"/>
  <c r="Q18" i="18"/>
  <c r="D18" i="18"/>
  <c r="AL10" i="17"/>
  <c r="E17" i="18"/>
  <c r="C9" i="17" s="1"/>
  <c r="F17" i="18"/>
  <c r="D9" i="17" s="1"/>
  <c r="G17" i="18"/>
  <c r="E9" i="17" s="1"/>
  <c r="H17" i="18"/>
  <c r="F9" i="17" s="1"/>
  <c r="I17" i="18"/>
  <c r="G9" i="17" s="1"/>
  <c r="J17" i="18"/>
  <c r="H9" i="17" s="1"/>
  <c r="K17" i="18"/>
  <c r="I9" i="17" s="1"/>
  <c r="L17" i="18"/>
  <c r="J9" i="17" s="1"/>
  <c r="M17" i="18"/>
  <c r="K9" i="17" s="1"/>
  <c r="N17" i="18"/>
  <c r="L9" i="17" s="1"/>
  <c r="O17" i="18"/>
  <c r="M9" i="17" s="1"/>
  <c r="P17" i="18"/>
  <c r="N9" i="17" s="1"/>
  <c r="Q17" i="18"/>
  <c r="R17" i="18" s="1"/>
  <c r="S17" i="18" s="1"/>
  <c r="T17" i="18" s="1"/>
  <c r="U17" i="18" s="1"/>
  <c r="V17" i="18" s="1"/>
  <c r="W17" i="18" s="1"/>
  <c r="X17" i="18" s="1"/>
  <c r="Y17" i="18" s="1"/>
  <c r="Z17" i="18" s="1"/>
  <c r="AA17" i="18" s="1"/>
  <c r="AB17" i="18" s="1"/>
  <c r="AC17" i="18" s="1"/>
  <c r="AD17" i="18" s="1"/>
  <c r="AE17" i="18" s="1"/>
  <c r="AF17" i="18" s="1"/>
  <c r="AG17" i="18" s="1"/>
  <c r="AH17" i="18" s="1"/>
  <c r="AI17" i="18" s="1"/>
  <c r="AJ17" i="18" s="1"/>
  <c r="AK17" i="18" s="1"/>
  <c r="AL17" i="18" s="1"/>
  <c r="AM17" i="18" s="1"/>
  <c r="AK9" i="17" s="1"/>
  <c r="D17" i="18"/>
  <c r="B9" i="17" s="1"/>
  <c r="D27" i="18"/>
  <c r="D29" i="18" s="1"/>
  <c r="E27" i="18"/>
  <c r="F27" i="18"/>
  <c r="G27" i="18"/>
  <c r="H27" i="18"/>
  <c r="I27" i="18"/>
  <c r="J27" i="18"/>
  <c r="K27" i="18"/>
  <c r="L27" i="18"/>
  <c r="L29" i="18" s="1"/>
  <c r="M27" i="18"/>
  <c r="N27" i="18"/>
  <c r="O27" i="18"/>
  <c r="P27" i="18"/>
  <c r="Q27" i="18"/>
  <c r="R27" i="18"/>
  <c r="S27" i="18"/>
  <c r="T27" i="18"/>
  <c r="T29" i="18" s="1"/>
  <c r="U27" i="18"/>
  <c r="V27" i="18"/>
  <c r="W27" i="18"/>
  <c r="X27" i="18"/>
  <c r="Y27" i="18"/>
  <c r="Z27" i="18"/>
  <c r="AA27" i="18"/>
  <c r="AB27" i="18"/>
  <c r="AB29" i="18" s="1"/>
  <c r="AC27" i="18"/>
  <c r="AD27" i="18"/>
  <c r="AE27" i="18"/>
  <c r="AF27" i="18"/>
  <c r="AG27" i="18"/>
  <c r="AH27" i="18"/>
  <c r="AI27" i="18"/>
  <c r="AJ27" i="18"/>
  <c r="AJ29" i="18" s="1"/>
  <c r="AK27" i="18"/>
  <c r="AL27" i="18"/>
  <c r="AM27" i="18"/>
  <c r="AN27" i="18"/>
  <c r="AO27" i="18"/>
  <c r="AP27" i="18"/>
  <c r="AQ27" i="18"/>
  <c r="AR27" i="18"/>
  <c r="AR29" i="18" s="1"/>
  <c r="AS27" i="18"/>
  <c r="AT27" i="18"/>
  <c r="AU27" i="18"/>
  <c r="AV27" i="18"/>
  <c r="AW27" i="18"/>
  <c r="AX27" i="18"/>
  <c r="AY27" i="18"/>
  <c r="AZ27" i="18"/>
  <c r="AZ29" i="18" s="1"/>
  <c r="BA27" i="18"/>
  <c r="BB27" i="18"/>
  <c r="BC27" i="18"/>
  <c r="BD27" i="18"/>
  <c r="BE27" i="18"/>
  <c r="BF27" i="18"/>
  <c r="BG27" i="18"/>
  <c r="BH27" i="18"/>
  <c r="BH29" i="18" s="1"/>
  <c r="BI27" i="18"/>
  <c r="BJ27" i="18"/>
  <c r="BK27" i="18"/>
  <c r="BL27" i="18"/>
  <c r="BM27" i="18"/>
  <c r="BN27" i="18"/>
  <c r="BO27" i="18"/>
  <c r="BP27" i="18"/>
  <c r="BP29" i="18" s="1"/>
  <c r="BQ27" i="18"/>
  <c r="BR27" i="18"/>
  <c r="BS27" i="18"/>
  <c r="BT27" i="18"/>
  <c r="BU27" i="18"/>
  <c r="BV27" i="18"/>
  <c r="BW27" i="18"/>
  <c r="BX27" i="18"/>
  <c r="BX29" i="18" s="1"/>
  <c r="BY27" i="18"/>
  <c r="BZ27" i="18"/>
  <c r="CA27" i="18"/>
  <c r="CB27" i="18"/>
  <c r="CC27" i="18"/>
  <c r="CD27" i="18"/>
  <c r="CE27" i="18"/>
  <c r="CF27" i="18"/>
  <c r="CF29" i="18" s="1"/>
  <c r="CG27" i="18"/>
  <c r="CH27" i="18"/>
  <c r="CI27" i="18"/>
  <c r="CJ27" i="18"/>
  <c r="CK27" i="18"/>
  <c r="CL27" i="18"/>
  <c r="CM27" i="18"/>
  <c r="CN27" i="18"/>
  <c r="CN29" i="18" s="1"/>
  <c r="CO27" i="18"/>
  <c r="CP27" i="18"/>
  <c r="CQ27" i="18"/>
  <c r="CR27" i="18"/>
  <c r="CS27" i="18"/>
  <c r="CT27" i="18"/>
  <c r="CU27" i="18"/>
  <c r="CV27" i="18"/>
  <c r="CV29" i="18" s="1"/>
  <c r="CW27" i="18"/>
  <c r="CX27" i="18"/>
  <c r="CY27" i="18"/>
  <c r="CZ27" i="18"/>
  <c r="DA27" i="18"/>
  <c r="DB27" i="18"/>
  <c r="DC27" i="18"/>
  <c r="DD27" i="18"/>
  <c r="DD29" i="18" s="1"/>
  <c r="DE27" i="18"/>
  <c r="DF27" i="18"/>
  <c r="DG27" i="18"/>
  <c r="DH27" i="18"/>
  <c r="DI27" i="18"/>
  <c r="DJ27" i="18"/>
  <c r="DK27" i="18"/>
  <c r="DL27" i="18"/>
  <c r="DL29" i="18" s="1"/>
  <c r="DM27" i="18"/>
  <c r="DN27" i="18"/>
  <c r="DO27" i="18"/>
  <c r="DP27" i="18"/>
  <c r="DQ27" i="18"/>
  <c r="DR27" i="18"/>
  <c r="DS27" i="18"/>
  <c r="DT27" i="18"/>
  <c r="DT29" i="18" s="1"/>
  <c r="DU27" i="18"/>
  <c r="DV27" i="18"/>
  <c r="DW27" i="18"/>
  <c r="DX27" i="18"/>
  <c r="DY27" i="18"/>
  <c r="DZ27" i="18"/>
  <c r="EA27" i="18"/>
  <c r="EB27" i="18"/>
  <c r="EB29" i="18" s="1"/>
  <c r="EC27" i="18"/>
  <c r="ED27" i="18"/>
  <c r="EE27" i="18"/>
  <c r="EF27" i="18"/>
  <c r="EG27" i="18"/>
  <c r="EH27" i="18"/>
  <c r="EI27" i="18"/>
  <c r="EJ27" i="18"/>
  <c r="EJ29" i="18" s="1"/>
  <c r="EK27" i="18"/>
  <c r="EL27" i="18"/>
  <c r="EM27" i="18"/>
  <c r="EN27" i="18"/>
  <c r="EO27" i="18"/>
  <c r="EP27" i="18"/>
  <c r="EQ27" i="18"/>
  <c r="ER27" i="18"/>
  <c r="ER29" i="18" s="1"/>
  <c r="AG3" i="17"/>
  <c r="AH3" i="17"/>
  <c r="AI3" i="17"/>
  <c r="AJ3" i="17"/>
  <c r="AG2" i="16"/>
  <c r="AH2" i="16"/>
  <c r="AI2" i="16"/>
  <c r="AJ2" i="16"/>
  <c r="AI7" i="16"/>
  <c r="AJ7" i="16"/>
  <c r="AG2" i="23"/>
  <c r="AH2" i="23"/>
  <c r="AI2" i="23"/>
  <c r="AJ2" i="23"/>
  <c r="AG3" i="23"/>
  <c r="AH3" i="23"/>
  <c r="AI3" i="23"/>
  <c r="AJ3" i="23"/>
  <c r="AG2" i="13"/>
  <c r="AH2" i="13"/>
  <c r="AI2" i="13"/>
  <c r="AJ2" i="13"/>
  <c r="AG3" i="13"/>
  <c r="AG2" i="21"/>
  <c r="AG9" i="21" s="1"/>
  <c r="AH2" i="21"/>
  <c r="AI2" i="21"/>
  <c r="AI9" i="21" s="1"/>
  <c r="AJ2" i="21"/>
  <c r="AJ9" i="21" s="1"/>
  <c r="AI3" i="21"/>
  <c r="AJ3" i="21"/>
  <c r="AH9" i="21"/>
  <c r="AG2" i="15"/>
  <c r="AH2" i="15"/>
  <c r="AI2" i="15"/>
  <c r="AJ2" i="15"/>
  <c r="AG3" i="15"/>
  <c r="AG2" i="12"/>
  <c r="AH2" i="12"/>
  <c r="AI2" i="12"/>
  <c r="AJ2" i="12"/>
  <c r="AG3" i="12"/>
  <c r="AG2" i="11"/>
  <c r="AH2" i="11"/>
  <c r="AI2" i="11"/>
  <c r="AJ2" i="11"/>
  <c r="AG2" i="10"/>
  <c r="AH2" i="10"/>
  <c r="AI2" i="10"/>
  <c r="AJ2" i="10"/>
  <c r="AG2" i="8"/>
  <c r="AH2" i="8"/>
  <c r="AI2" i="8"/>
  <c r="AJ2" i="8"/>
  <c r="AG3" i="7"/>
  <c r="AH3" i="7"/>
  <c r="AI3" i="7"/>
  <c r="AJ3" i="7"/>
  <c r="AF2" i="9"/>
  <c r="AG2" i="9"/>
  <c r="AH2" i="9"/>
  <c r="AI2" i="9"/>
  <c r="AJ2" i="9"/>
  <c r="AF3" i="9"/>
  <c r="AG3" i="9"/>
  <c r="AH3" i="9"/>
  <c r="AI3" i="9"/>
  <c r="AJ3" i="9"/>
  <c r="AF4" i="9"/>
  <c r="AG4" i="9"/>
  <c r="AH4" i="9"/>
  <c r="AI4" i="9"/>
  <c r="AJ4" i="9"/>
  <c r="AF5" i="9"/>
  <c r="AG5" i="9"/>
  <c r="AH5" i="9"/>
  <c r="AI5" i="9"/>
  <c r="AJ5" i="9"/>
  <c r="AF6" i="9"/>
  <c r="AG6" i="9"/>
  <c r="AH6" i="9"/>
  <c r="AI6" i="9"/>
  <c r="AJ6" i="9"/>
  <c r="AJ231" i="25"/>
  <c r="AK231" i="25"/>
  <c r="AL231" i="25"/>
  <c r="AM231" i="25"/>
  <c r="AJ178" i="25"/>
  <c r="AK178" i="25"/>
  <c r="AL178" i="25"/>
  <c r="AM178" i="25"/>
  <c r="AJ150" i="25"/>
  <c r="AK150" i="25"/>
  <c r="AL150" i="25"/>
  <c r="AM150" i="25"/>
  <c r="AJ121" i="25"/>
  <c r="AK121" i="25"/>
  <c r="AL121" i="25"/>
  <c r="AM121" i="25"/>
  <c r="AJ50" i="25"/>
  <c r="AK50" i="25"/>
  <c r="AL50" i="25"/>
  <c r="AM50" i="25"/>
  <c r="AJ4" i="25"/>
  <c r="AK4" i="25"/>
  <c r="AL4" i="25"/>
  <c r="AM4" i="25"/>
  <c r="AJ5" i="25"/>
  <c r="AK5" i="25"/>
  <c r="AL5" i="25"/>
  <c r="AM5" i="25"/>
  <c r="AJ6" i="25"/>
  <c r="AK6" i="25"/>
  <c r="AL6" i="25"/>
  <c r="AM6" i="25"/>
  <c r="AJ7" i="25"/>
  <c r="AK7" i="25"/>
  <c r="AL7" i="25"/>
  <c r="AM7" i="25"/>
  <c r="AM22" i="25"/>
  <c r="AK46" i="25"/>
  <c r="AK48" i="25"/>
  <c r="AL48" i="25"/>
  <c r="AL51" i="25" s="1"/>
  <c r="AM48" i="25"/>
  <c r="J119" i="2"/>
  <c r="K119" i="2"/>
  <c r="L119" i="2"/>
  <c r="M119" i="2"/>
  <c r="N119" i="2"/>
  <c r="O119" i="2"/>
  <c r="P119" i="2"/>
  <c r="Q119" i="2"/>
  <c r="R119" i="2"/>
  <c r="S119" i="2"/>
  <c r="T119" i="2"/>
  <c r="U119" i="2"/>
  <c r="V119" i="2"/>
  <c r="W119" i="2"/>
  <c r="X119" i="2"/>
  <c r="Y119" i="2"/>
  <c r="Z119" i="2"/>
  <c r="AA119" i="2"/>
  <c r="AB119" i="2"/>
  <c r="AC119" i="2"/>
  <c r="AD119" i="2"/>
  <c r="AE119" i="2"/>
  <c r="AF119" i="2"/>
  <c r="AG119" i="2"/>
  <c r="AH119" i="2"/>
  <c r="AI119" i="2"/>
  <c r="AJ119" i="2"/>
  <c r="AK119" i="2"/>
  <c r="AL119" i="2"/>
  <c r="J120" i="2"/>
  <c r="K120" i="2"/>
  <c r="L120" i="2"/>
  <c r="M120" i="2"/>
  <c r="N120" i="2"/>
  <c r="O120" i="2"/>
  <c r="P120" i="2"/>
  <c r="Q120" i="2"/>
  <c r="R120" i="2"/>
  <c r="S120" i="2"/>
  <c r="T120" i="2"/>
  <c r="U120" i="2"/>
  <c r="V120" i="2"/>
  <c r="W120" i="2"/>
  <c r="X120" i="2"/>
  <c r="Y120" i="2"/>
  <c r="Z120" i="2"/>
  <c r="AA120" i="2"/>
  <c r="AB120" i="2"/>
  <c r="AC120" i="2"/>
  <c r="AD120" i="2"/>
  <c r="AE120" i="2"/>
  <c r="AF120" i="2"/>
  <c r="AG120" i="2"/>
  <c r="AH120" i="2"/>
  <c r="AI120" i="2"/>
  <c r="AJ120" i="2"/>
  <c r="AK120" i="2"/>
  <c r="AL120" i="2"/>
  <c r="J121" i="2"/>
  <c r="K121" i="2"/>
  <c r="L121" i="2"/>
  <c r="M121" i="2"/>
  <c r="N121" i="2"/>
  <c r="O121" i="2"/>
  <c r="P121" i="2"/>
  <c r="Q121" i="2"/>
  <c r="R121" i="2"/>
  <c r="S121" i="2"/>
  <c r="T121" i="2"/>
  <c r="U121" i="2"/>
  <c r="V121" i="2"/>
  <c r="W121" i="2"/>
  <c r="X121" i="2"/>
  <c r="Y121" i="2"/>
  <c r="Z121" i="2"/>
  <c r="AA121" i="2"/>
  <c r="AB121" i="2"/>
  <c r="AC121" i="2"/>
  <c r="AD121" i="2"/>
  <c r="AE121" i="2"/>
  <c r="AF121" i="2"/>
  <c r="AG121" i="2"/>
  <c r="AH121" i="2"/>
  <c r="AI121" i="2"/>
  <c r="AJ121" i="2"/>
  <c r="AK121" i="2"/>
  <c r="AL121" i="2"/>
  <c r="J122" i="2"/>
  <c r="K122" i="2"/>
  <c r="L122" i="2"/>
  <c r="M122" i="2"/>
  <c r="N122" i="2"/>
  <c r="O122" i="2"/>
  <c r="P122" i="2"/>
  <c r="Q122" i="2"/>
  <c r="R122" i="2"/>
  <c r="S122" i="2"/>
  <c r="T122" i="2"/>
  <c r="U122" i="2"/>
  <c r="V122" i="2"/>
  <c r="W122" i="2"/>
  <c r="X122" i="2"/>
  <c r="Y122" i="2"/>
  <c r="Z122" i="2"/>
  <c r="AA122" i="2"/>
  <c r="AB122" i="2"/>
  <c r="AC122" i="2"/>
  <c r="AD122" i="2"/>
  <c r="AE122" i="2"/>
  <c r="AF122" i="2"/>
  <c r="AG122" i="2"/>
  <c r="AH122" i="2"/>
  <c r="AI122" i="2"/>
  <c r="AJ122" i="2"/>
  <c r="AK122" i="2"/>
  <c r="AL122" i="2"/>
  <c r="J123" i="2"/>
  <c r="K123" i="2"/>
  <c r="L123" i="2"/>
  <c r="M123" i="2"/>
  <c r="N123" i="2"/>
  <c r="O123" i="2"/>
  <c r="P123" i="2"/>
  <c r="Q123" i="2"/>
  <c r="R123" i="2"/>
  <c r="S123" i="2"/>
  <c r="T123" i="2"/>
  <c r="U123" i="2"/>
  <c r="V123" i="2"/>
  <c r="W123" i="2"/>
  <c r="X123" i="2"/>
  <c r="Y123" i="2"/>
  <c r="Z123" i="2"/>
  <c r="AA123" i="2"/>
  <c r="AB123" i="2"/>
  <c r="AC123" i="2"/>
  <c r="AD123" i="2"/>
  <c r="AE123" i="2"/>
  <c r="AF123" i="2"/>
  <c r="AG123" i="2"/>
  <c r="AH123" i="2"/>
  <c r="AI123" i="2"/>
  <c r="AJ123" i="2"/>
  <c r="AK123" i="2"/>
  <c r="AL123" i="2"/>
  <c r="J124" i="2"/>
  <c r="K124" i="2"/>
  <c r="L124" i="2"/>
  <c r="M124" i="2"/>
  <c r="N124" i="2"/>
  <c r="O124" i="2"/>
  <c r="P124" i="2"/>
  <c r="Q124" i="2"/>
  <c r="R124" i="2"/>
  <c r="S124" i="2"/>
  <c r="T124" i="2"/>
  <c r="U124" i="2"/>
  <c r="V124" i="2"/>
  <c r="W124" i="2"/>
  <c r="X124" i="2"/>
  <c r="Y124" i="2"/>
  <c r="Z124" i="2"/>
  <c r="AA124" i="2"/>
  <c r="AB124" i="2"/>
  <c r="AC124" i="2"/>
  <c r="AD124" i="2"/>
  <c r="AE124" i="2"/>
  <c r="AF124" i="2"/>
  <c r="AG124" i="2"/>
  <c r="AH124" i="2"/>
  <c r="AI124" i="2"/>
  <c r="AJ124" i="2"/>
  <c r="AK124" i="2"/>
  <c r="AL124" i="2"/>
  <c r="J125" i="2"/>
  <c r="K125" i="2"/>
  <c r="L125" i="2"/>
  <c r="M125" i="2"/>
  <c r="N125" i="2"/>
  <c r="O125" i="2"/>
  <c r="P125" i="2"/>
  <c r="Q125" i="2"/>
  <c r="R125" i="2"/>
  <c r="S125" i="2"/>
  <c r="T125" i="2"/>
  <c r="U125" i="2"/>
  <c r="V125" i="2"/>
  <c r="W125" i="2"/>
  <c r="X125" i="2"/>
  <c r="Y125" i="2"/>
  <c r="Z125" i="2"/>
  <c r="AA125" i="2"/>
  <c r="AB125" i="2"/>
  <c r="AC125" i="2"/>
  <c r="AD125" i="2"/>
  <c r="AE125" i="2"/>
  <c r="AF125" i="2"/>
  <c r="AG125" i="2"/>
  <c r="AH125" i="2"/>
  <c r="AI125" i="2"/>
  <c r="AJ125" i="2"/>
  <c r="AK125" i="2"/>
  <c r="AL125" i="2"/>
  <c r="E119" i="2"/>
  <c r="F119" i="2"/>
  <c r="G119" i="2"/>
  <c r="H119" i="2"/>
  <c r="I119" i="2"/>
  <c r="E120" i="2"/>
  <c r="F120" i="2"/>
  <c r="G120" i="2"/>
  <c r="H120" i="2"/>
  <c r="I120" i="2"/>
  <c r="E121" i="2"/>
  <c r="F121" i="2"/>
  <c r="G121" i="2"/>
  <c r="H121" i="2"/>
  <c r="I121" i="2"/>
  <c r="E122" i="2"/>
  <c r="F122" i="2"/>
  <c r="G122" i="2"/>
  <c r="H122" i="2"/>
  <c r="I122" i="2"/>
  <c r="E123" i="2"/>
  <c r="F123" i="2"/>
  <c r="G123" i="2"/>
  <c r="H123" i="2"/>
  <c r="I123" i="2"/>
  <c r="E124" i="2"/>
  <c r="F124" i="2"/>
  <c r="G124" i="2"/>
  <c r="H124" i="2"/>
  <c r="I124" i="2"/>
  <c r="E125" i="2"/>
  <c r="F125" i="2"/>
  <c r="G125" i="2"/>
  <c r="H125" i="2"/>
  <c r="I125" i="2"/>
  <c r="D125" i="2"/>
  <c r="D124" i="2"/>
  <c r="D123" i="2"/>
  <c r="D122" i="2"/>
  <c r="D120" i="2"/>
  <c r="D121" i="2"/>
  <c r="D119" i="2"/>
  <c r="H107" i="2"/>
  <c r="I107" i="2"/>
  <c r="J107" i="2"/>
  <c r="K107" i="2"/>
  <c r="L107" i="2"/>
  <c r="M107" i="2"/>
  <c r="N107" i="2"/>
  <c r="O107" i="2"/>
  <c r="P107" i="2"/>
  <c r="Q107" i="2"/>
  <c r="R107" i="2"/>
  <c r="S107" i="2"/>
  <c r="T107" i="2"/>
  <c r="U107" i="2"/>
  <c r="V107" i="2"/>
  <c r="W107" i="2"/>
  <c r="X107" i="2"/>
  <c r="Y107" i="2"/>
  <c r="Z107" i="2"/>
  <c r="AA107" i="2"/>
  <c r="AB107" i="2"/>
  <c r="AC107" i="2"/>
  <c r="AD107" i="2"/>
  <c r="AE107" i="2"/>
  <c r="AF107" i="2"/>
  <c r="AG107" i="2"/>
  <c r="AH107" i="2"/>
  <c r="AI107" i="2"/>
  <c r="AJ46" i="25" s="1"/>
  <c r="AJ107" i="2"/>
  <c r="AH3" i="13" s="1"/>
  <c r="AK107" i="2"/>
  <c r="AI3" i="13" s="1"/>
  <c r="AL107" i="2"/>
  <c r="AJ3" i="13" s="1"/>
  <c r="E107" i="2"/>
  <c r="F107" i="2"/>
  <c r="G107" i="2"/>
  <c r="D107" i="2"/>
  <c r="AG101" i="2"/>
  <c r="AH101" i="2"/>
  <c r="AH109" i="2" s="1"/>
  <c r="AI101" i="2"/>
  <c r="AI109" i="2" s="1"/>
  <c r="AG5" i="23" s="1"/>
  <c r="AJ101" i="2"/>
  <c r="AH3" i="15" s="1"/>
  <c r="AK101" i="2"/>
  <c r="AL101" i="2"/>
  <c r="AL94" i="2"/>
  <c r="AK94" i="2"/>
  <c r="AJ94" i="2"/>
  <c r="AH7" i="16" s="1"/>
  <c r="AI94" i="2"/>
  <c r="AH94" i="2"/>
  <c r="AG94" i="2"/>
  <c r="AF94" i="2"/>
  <c r="AE94" i="2"/>
  <c r="AD94" i="2"/>
  <c r="AC94" i="2"/>
  <c r="AB94" i="2"/>
  <c r="AA94" i="2"/>
  <c r="Z94" i="2"/>
  <c r="Y94" i="2"/>
  <c r="X94" i="2"/>
  <c r="W94" i="2"/>
  <c r="V94" i="2"/>
  <c r="U94" i="2"/>
  <c r="T94" i="2"/>
  <c r="S94" i="2"/>
  <c r="R94" i="2"/>
  <c r="Q94" i="2"/>
  <c r="P94" i="2"/>
  <c r="O94" i="2"/>
  <c r="N94" i="2"/>
  <c r="M94" i="2"/>
  <c r="L94" i="2"/>
  <c r="K94" i="2"/>
  <c r="J94" i="2"/>
  <c r="I94" i="2"/>
  <c r="H94" i="2"/>
  <c r="G94" i="2"/>
  <c r="AL93" i="2"/>
  <c r="AK93" i="2"/>
  <c r="AJ93" i="2"/>
  <c r="AI93" i="2"/>
  <c r="AH93" i="2"/>
  <c r="AG93" i="2"/>
  <c r="AF93" i="2"/>
  <c r="AE93" i="2"/>
  <c r="AD93" i="2"/>
  <c r="AC93" i="2"/>
  <c r="AB93" i="2"/>
  <c r="AA93" i="2"/>
  <c r="Z93" i="2"/>
  <c r="Y93" i="2"/>
  <c r="X93" i="2"/>
  <c r="W93" i="2"/>
  <c r="V93" i="2"/>
  <c r="U93" i="2"/>
  <c r="T93" i="2"/>
  <c r="S93" i="2"/>
  <c r="R93" i="2"/>
  <c r="Q93" i="2"/>
  <c r="P93" i="2"/>
  <c r="O93" i="2"/>
  <c r="N93" i="2"/>
  <c r="M93" i="2"/>
  <c r="L93" i="2"/>
  <c r="K93" i="2"/>
  <c r="J93" i="2"/>
  <c r="I93" i="2"/>
  <c r="H93" i="2"/>
  <c r="G93" i="2"/>
  <c r="AL92" i="2"/>
  <c r="AK92" i="2"/>
  <c r="AJ92" i="2"/>
  <c r="AI92" i="2"/>
  <c r="AH92" i="2"/>
  <c r="AG92" i="2"/>
  <c r="AF92" i="2"/>
  <c r="AE92" i="2"/>
  <c r="AD92" i="2"/>
  <c r="AC92" i="2"/>
  <c r="AB92" i="2"/>
  <c r="AA92" i="2"/>
  <c r="Z92" i="2"/>
  <c r="Y92" i="2"/>
  <c r="X92" i="2"/>
  <c r="W92" i="2"/>
  <c r="V92" i="2"/>
  <c r="U92" i="2"/>
  <c r="T92" i="2"/>
  <c r="S92" i="2"/>
  <c r="R92" i="2"/>
  <c r="Q92" i="2"/>
  <c r="P92" i="2"/>
  <c r="O92" i="2"/>
  <c r="N92" i="2"/>
  <c r="M92" i="2"/>
  <c r="L92" i="2"/>
  <c r="K92" i="2"/>
  <c r="J92" i="2"/>
  <c r="I92" i="2"/>
  <c r="H92" i="2"/>
  <c r="G92" i="2"/>
  <c r="AL91" i="2"/>
  <c r="AK91" i="2"/>
  <c r="AJ91" i="2"/>
  <c r="AI91" i="2"/>
  <c r="AH91" i="2"/>
  <c r="AG91" i="2"/>
  <c r="AF91" i="2"/>
  <c r="AE91" i="2"/>
  <c r="AD91" i="2"/>
  <c r="AC91" i="2"/>
  <c r="AB91" i="2"/>
  <c r="AA91" i="2"/>
  <c r="Z91" i="2"/>
  <c r="Y91" i="2"/>
  <c r="X91" i="2"/>
  <c r="W91" i="2"/>
  <c r="V91" i="2"/>
  <c r="U91" i="2"/>
  <c r="T91" i="2"/>
  <c r="S91" i="2"/>
  <c r="R91" i="2"/>
  <c r="Q91" i="2"/>
  <c r="P91" i="2"/>
  <c r="O91" i="2"/>
  <c r="N91" i="2"/>
  <c r="M91" i="2"/>
  <c r="L91" i="2"/>
  <c r="K91" i="2"/>
  <c r="J91" i="2"/>
  <c r="I91" i="2"/>
  <c r="H91" i="2"/>
  <c r="G91" i="2"/>
  <c r="F94" i="2"/>
  <c r="E94" i="2"/>
  <c r="F93" i="2"/>
  <c r="E93" i="2"/>
  <c r="F92" i="2"/>
  <c r="E92" i="2"/>
  <c r="F91" i="2"/>
  <c r="E91" i="2"/>
  <c r="D94" i="2"/>
  <c r="D92" i="2"/>
  <c r="D93" i="2"/>
  <c r="D91" i="2"/>
  <c r="AZ2149" i="28"/>
  <c r="AZ2148" i="28"/>
  <c r="AZ2147" i="28"/>
  <c r="AZ2146" i="28"/>
  <c r="AZ2145" i="28"/>
  <c r="AZ2144" i="28"/>
  <c r="AZ2143" i="28"/>
  <c r="AZ2142" i="28"/>
  <c r="AZ2141" i="28"/>
  <c r="AZ2138" i="28"/>
  <c r="AZ2137" i="28"/>
  <c r="AZ2136" i="28"/>
  <c r="AZ2135" i="28"/>
  <c r="R2135" i="28"/>
  <c r="K2135" i="28"/>
  <c r="L2135" i="28"/>
  <c r="M2135" i="28"/>
  <c r="N2135" i="28"/>
  <c r="O2135" i="28"/>
  <c r="K2136" i="28"/>
  <c r="S2145" i="28" s="1"/>
  <c r="L2136" i="28"/>
  <c r="S2146" i="28" s="1"/>
  <c r="M2136" i="28"/>
  <c r="S2147" i="28" s="1"/>
  <c r="N2136" i="28"/>
  <c r="O2136" i="28"/>
  <c r="S2149" i="28" s="1"/>
  <c r="K2137" i="28"/>
  <c r="L2137" i="28"/>
  <c r="M2137" i="28"/>
  <c r="N2137" i="28"/>
  <c r="T2148" i="28" s="1"/>
  <c r="O2137" i="28"/>
  <c r="K2138" i="28"/>
  <c r="U2145" i="28" s="1"/>
  <c r="L2138" i="28"/>
  <c r="M2138" i="28"/>
  <c r="N2138" i="28"/>
  <c r="O2138" i="28"/>
  <c r="K2139" i="28"/>
  <c r="L2139" i="28"/>
  <c r="M2139" i="28"/>
  <c r="V2147" i="28" s="1"/>
  <c r="N2139" i="28"/>
  <c r="V2148" i="28" s="1"/>
  <c r="O2139" i="28"/>
  <c r="K2140" i="28"/>
  <c r="L2140" i="28"/>
  <c r="M2140" i="28"/>
  <c r="N2140" i="28"/>
  <c r="O2140" i="28"/>
  <c r="K2141" i="28"/>
  <c r="L2141" i="28"/>
  <c r="X2146" i="28" s="1"/>
  <c r="M2141" i="28"/>
  <c r="N2141" i="28"/>
  <c r="X2148" i="28" s="1"/>
  <c r="O2141" i="28"/>
  <c r="K2142" i="28"/>
  <c r="L2142" i="28"/>
  <c r="M2142" i="28"/>
  <c r="N2142" i="28"/>
  <c r="O2142" i="28"/>
  <c r="Y2149" i="28" s="1"/>
  <c r="K2143" i="28"/>
  <c r="L2143" i="28"/>
  <c r="Z2146" i="28" s="1"/>
  <c r="M2143" i="28"/>
  <c r="N2143" i="28"/>
  <c r="O2143" i="28"/>
  <c r="K2144" i="28"/>
  <c r="L2144" i="28"/>
  <c r="M2144" i="28"/>
  <c r="AA2147" i="28" s="1"/>
  <c r="N2144" i="28"/>
  <c r="O2144" i="28"/>
  <c r="AA2149" i="28" s="1"/>
  <c r="K2145" i="28"/>
  <c r="L2145" i="28"/>
  <c r="M2145" i="28"/>
  <c r="N2145" i="28"/>
  <c r="O2145" i="28"/>
  <c r="K2146" i="28"/>
  <c r="AC2145" i="28" s="1"/>
  <c r="L2146" i="28"/>
  <c r="M2146" i="28"/>
  <c r="AC2147" i="28" s="1"/>
  <c r="N2146" i="28"/>
  <c r="O2146" i="28"/>
  <c r="K2147" i="28"/>
  <c r="L2147" i="28"/>
  <c r="AD2146" i="28" s="1"/>
  <c r="M2147" i="28"/>
  <c r="N2147" i="28"/>
  <c r="AD2148" i="28" s="1"/>
  <c r="O2147" i="28"/>
  <c r="K2148" i="28"/>
  <c r="AE2145" i="28" s="1"/>
  <c r="L2148" i="28"/>
  <c r="M2148" i="28"/>
  <c r="N2148" i="28"/>
  <c r="O2148" i="28"/>
  <c r="K2149" i="28"/>
  <c r="AF2145" i="28" s="1"/>
  <c r="L2149" i="28"/>
  <c r="AF2146" i="28" s="1"/>
  <c r="M2149" i="28"/>
  <c r="N2149" i="28"/>
  <c r="O2149" i="28"/>
  <c r="K2150" i="28"/>
  <c r="L2150" i="28"/>
  <c r="M2150" i="28"/>
  <c r="N2150" i="28"/>
  <c r="AG2148" i="28" s="1"/>
  <c r="O2150" i="28"/>
  <c r="AG2149" i="28" s="1"/>
  <c r="K2151" i="28"/>
  <c r="L2151" i="28"/>
  <c r="AH2146" i="28" s="1"/>
  <c r="M2151" i="28"/>
  <c r="N2151" i="28"/>
  <c r="O2151" i="28"/>
  <c r="K2152" i="28"/>
  <c r="AI2145" i="28" s="1"/>
  <c r="L2152" i="28"/>
  <c r="AI2146" i="28" s="1"/>
  <c r="M2152" i="28"/>
  <c r="AI2147" i="28" s="1"/>
  <c r="N2152" i="28"/>
  <c r="O2152" i="28"/>
  <c r="K2153" i="28"/>
  <c r="L2153" i="28"/>
  <c r="M2153" i="28"/>
  <c r="N2153" i="28"/>
  <c r="O2153" i="28"/>
  <c r="K2154" i="28"/>
  <c r="AK2145" i="28" s="1"/>
  <c r="L2154" i="28"/>
  <c r="M2154" i="28"/>
  <c r="AK2147" i="28" s="1"/>
  <c r="N2154" i="28"/>
  <c r="O2154" i="28"/>
  <c r="K2155" i="28"/>
  <c r="L2155" i="28"/>
  <c r="M2155" i="28"/>
  <c r="AL2147" i="28" s="1"/>
  <c r="N2155" i="28"/>
  <c r="AL2148" i="28" s="1"/>
  <c r="O2155" i="28"/>
  <c r="K2156" i="28"/>
  <c r="AM2145" i="28" s="1"/>
  <c r="L2156" i="28"/>
  <c r="M2156" i="28"/>
  <c r="N2156" i="28"/>
  <c r="O2156" i="28"/>
  <c r="K2157" i="28"/>
  <c r="L2157" i="28"/>
  <c r="AN2146" i="28" s="1"/>
  <c r="M2157" i="28"/>
  <c r="N2157" i="28"/>
  <c r="AN2148" i="28" s="1"/>
  <c r="O2157" i="28"/>
  <c r="K2158" i="28"/>
  <c r="L2158" i="28"/>
  <c r="M2158" i="28"/>
  <c r="AO2147" i="28" s="1"/>
  <c r="N2158" i="28"/>
  <c r="O2158" i="28"/>
  <c r="AO2149" i="28" s="1"/>
  <c r="K2159" i="28"/>
  <c r="AP2145" i="28" s="1"/>
  <c r="L2159" i="28"/>
  <c r="AP2146" i="28" s="1"/>
  <c r="M2159" i="28"/>
  <c r="N2159" i="28"/>
  <c r="O2159" i="28"/>
  <c r="K2160" i="28"/>
  <c r="AQ2145" i="28" s="1"/>
  <c r="L2160" i="28"/>
  <c r="M2160" i="28"/>
  <c r="AQ2147" i="28" s="1"/>
  <c r="N2160" i="28"/>
  <c r="O2160" i="28"/>
  <c r="AQ2149" i="28" s="1"/>
  <c r="K2161" i="28"/>
  <c r="L2161" i="28"/>
  <c r="M2161" i="28"/>
  <c r="N2161" i="28"/>
  <c r="O2161" i="28"/>
  <c r="AR2149" i="28" s="1"/>
  <c r="K2162" i="28"/>
  <c r="AS2145" i="28" s="1"/>
  <c r="L2162" i="28"/>
  <c r="M2162" i="28"/>
  <c r="N2162" i="28"/>
  <c r="O2162" i="28"/>
  <c r="K2163" i="28"/>
  <c r="L2163" i="28"/>
  <c r="AT2146" i="28" s="1"/>
  <c r="M2163" i="28"/>
  <c r="N2163" i="28"/>
  <c r="O2163" i="28"/>
  <c r="AT2149" i="28" s="1"/>
  <c r="K2164" i="28"/>
  <c r="AU2145" i="28" s="1"/>
  <c r="L2164" i="28"/>
  <c r="M2164" i="28"/>
  <c r="N2164" i="28"/>
  <c r="O2164" i="28"/>
  <c r="AU2149" i="28" s="1"/>
  <c r="K2165" i="28"/>
  <c r="AV2145" i="28" s="1"/>
  <c r="L2165" i="28"/>
  <c r="M2165" i="28"/>
  <c r="N2165" i="28"/>
  <c r="AV2148" i="28" s="1"/>
  <c r="O2165" i="28"/>
  <c r="K2166" i="28"/>
  <c r="L2166" i="28"/>
  <c r="M2166" i="28"/>
  <c r="AW2147" i="28" s="1"/>
  <c r="N2166" i="28"/>
  <c r="AW2148" i="28" s="1"/>
  <c r="O2166" i="28"/>
  <c r="K2167" i="28"/>
  <c r="L2167" i="28"/>
  <c r="AX2146" i="28" s="1"/>
  <c r="M2167" i="28"/>
  <c r="N2167" i="28"/>
  <c r="O2167" i="28"/>
  <c r="K2168" i="28"/>
  <c r="L2168" i="28"/>
  <c r="AY2146" i="28" s="1"/>
  <c r="M2168" i="28"/>
  <c r="AY2147" i="28" s="1"/>
  <c r="N2168" i="28"/>
  <c r="AY2148" i="28" s="1"/>
  <c r="O2168" i="28"/>
  <c r="AY2149" i="28" s="1"/>
  <c r="K2169" i="28"/>
  <c r="L2169" i="28"/>
  <c r="M2169" i="28"/>
  <c r="N2169" i="28"/>
  <c r="O2169" i="28"/>
  <c r="J2135" i="28"/>
  <c r="J2136" i="28"/>
  <c r="J2137" i="28"/>
  <c r="J2138" i="28"/>
  <c r="J2139" i="28"/>
  <c r="J2140" i="28"/>
  <c r="J2141" i="28"/>
  <c r="X2144" i="28" s="1"/>
  <c r="J2142" i="28"/>
  <c r="Y2144" i="28" s="1"/>
  <c r="J2143" i="28"/>
  <c r="J2144" i="28"/>
  <c r="J2145" i="28"/>
  <c r="J2146" i="28"/>
  <c r="J2147" i="28"/>
  <c r="J2148" i="28"/>
  <c r="J2149" i="28"/>
  <c r="AF2144" i="28" s="1"/>
  <c r="J2150" i="28"/>
  <c r="J2151" i="28"/>
  <c r="J2152" i="28"/>
  <c r="J2153" i="28"/>
  <c r="J2154" i="28"/>
  <c r="J2155" i="28"/>
  <c r="J2156" i="28"/>
  <c r="J2157" i="28"/>
  <c r="J2158" i="28"/>
  <c r="AO2144" i="28" s="1"/>
  <c r="J2159" i="28"/>
  <c r="J2160" i="28"/>
  <c r="J2161" i="28"/>
  <c r="J2162" i="28"/>
  <c r="AS2144" i="28" s="1"/>
  <c r="J2163" i="28"/>
  <c r="J2164" i="28"/>
  <c r="AU2144" i="28" s="1"/>
  <c r="J2165" i="28"/>
  <c r="AV2144" i="28" s="1"/>
  <c r="J2166" i="28"/>
  <c r="AW2144" i="28" s="1"/>
  <c r="J2167" i="28"/>
  <c r="AX2144" i="28" s="1"/>
  <c r="J2168" i="28"/>
  <c r="J2169" i="28"/>
  <c r="I2135" i="28"/>
  <c r="I2136" i="28"/>
  <c r="I2137" i="28"/>
  <c r="I2138" i="28"/>
  <c r="I2139" i="28"/>
  <c r="V2143" i="28" s="1"/>
  <c r="I2140" i="28"/>
  <c r="W2143" i="28" s="1"/>
  <c r="I2141" i="28"/>
  <c r="X2143" i="28" s="1"/>
  <c r="I2142" i="28"/>
  <c r="Y2143" i="28" s="1"/>
  <c r="I2143" i="28"/>
  <c r="I2144" i="28"/>
  <c r="I2145" i="28"/>
  <c r="I2146" i="28"/>
  <c r="AC2143" i="28" s="1"/>
  <c r="I2147" i="28"/>
  <c r="AD2143" i="28" s="1"/>
  <c r="I2148" i="28"/>
  <c r="AE2143" i="28" s="1"/>
  <c r="I2149" i="28"/>
  <c r="AF2143" i="28" s="1"/>
  <c r="I2150" i="28"/>
  <c r="AG2143" i="28" s="1"/>
  <c r="I2151" i="28"/>
  <c r="I2152" i="28"/>
  <c r="I2153" i="28"/>
  <c r="I2154" i="28"/>
  <c r="I2155" i="28"/>
  <c r="AL2143" i="28" s="1"/>
  <c r="I2156" i="28"/>
  <c r="AM2143" i="28" s="1"/>
  <c r="I2157" i="28"/>
  <c r="AN2143" i="28" s="1"/>
  <c r="I2158" i="28"/>
  <c r="AO2143" i="28" s="1"/>
  <c r="I2159" i="28"/>
  <c r="I2160" i="28"/>
  <c r="AQ2143" i="28" s="1"/>
  <c r="I2161" i="28"/>
  <c r="AR2143" i="28" s="1"/>
  <c r="I2162" i="28"/>
  <c r="AS2143" i="28" s="1"/>
  <c r="I2163" i="28"/>
  <c r="AT2143" i="28" s="1"/>
  <c r="I2164" i="28"/>
  <c r="AU2143" i="28" s="1"/>
  <c r="I2165" i="28"/>
  <c r="AV2143" i="28" s="1"/>
  <c r="I2166" i="28"/>
  <c r="AW2143" i="28" s="1"/>
  <c r="I2167" i="28"/>
  <c r="AX2143" i="28" s="1"/>
  <c r="I2168" i="28"/>
  <c r="I2169" i="28"/>
  <c r="H2135" i="28"/>
  <c r="H2136" i="28"/>
  <c r="H2137" i="28"/>
  <c r="H2138" i="28"/>
  <c r="H2139" i="28"/>
  <c r="H2140" i="28"/>
  <c r="W2142" i="28" s="1"/>
  <c r="H2141" i="28"/>
  <c r="X2142" i="28" s="1"/>
  <c r="H2142" i="28"/>
  <c r="Y2142" i="28" s="1"/>
  <c r="H2143" i="28"/>
  <c r="H2144" i="28"/>
  <c r="H2145" i="28"/>
  <c r="H2146" i="28"/>
  <c r="AC2142" i="28" s="1"/>
  <c r="H2147" i="28"/>
  <c r="H2148" i="28"/>
  <c r="H2149" i="28"/>
  <c r="AF2142" i="28" s="1"/>
  <c r="H2150" i="28"/>
  <c r="AG2142" i="28" s="1"/>
  <c r="H2151" i="28"/>
  <c r="H2152" i="28"/>
  <c r="H2153" i="28"/>
  <c r="H2154" i="28"/>
  <c r="H2155" i="28"/>
  <c r="H2156" i="28"/>
  <c r="H2157" i="28"/>
  <c r="AN2142" i="28" s="1"/>
  <c r="H2158" i="28"/>
  <c r="AO2142" i="28" s="1"/>
  <c r="H2159" i="28"/>
  <c r="H2160" i="28"/>
  <c r="AQ2142" i="28" s="1"/>
  <c r="H2161" i="28"/>
  <c r="H2162" i="28"/>
  <c r="AS2142" i="28" s="1"/>
  <c r="H2163" i="28"/>
  <c r="AT2142" i="28" s="1"/>
  <c r="H2164" i="28"/>
  <c r="H2165" i="28"/>
  <c r="AV2142" i="28" s="1"/>
  <c r="H2166" i="28"/>
  <c r="AW2142" i="28" s="1"/>
  <c r="H2167" i="28"/>
  <c r="H2168" i="28"/>
  <c r="H2169" i="28"/>
  <c r="G2136" i="28"/>
  <c r="G2137" i="28"/>
  <c r="G2138" i="28"/>
  <c r="G2139" i="28"/>
  <c r="G2140" i="28"/>
  <c r="G2141" i="28"/>
  <c r="G2142" i="28"/>
  <c r="G2143" i="28"/>
  <c r="G2144" i="28"/>
  <c r="G2145" i="28"/>
  <c r="G2146" i="28"/>
  <c r="G2147" i="28"/>
  <c r="G2148" i="28"/>
  <c r="G2149" i="28"/>
  <c r="G2150" i="28"/>
  <c r="G2151" i="28"/>
  <c r="G2152" i="28"/>
  <c r="G2153" i="28"/>
  <c r="G2154" i="28"/>
  <c r="G2155" i="28"/>
  <c r="G2156" i="28"/>
  <c r="G2157" i="28"/>
  <c r="G2158" i="28"/>
  <c r="G2159" i="28"/>
  <c r="G2160" i="28"/>
  <c r="G2161" i="28"/>
  <c r="G2162" i="28"/>
  <c r="G2163" i="28"/>
  <c r="G2164" i="28"/>
  <c r="G2165" i="28"/>
  <c r="G2166" i="28"/>
  <c r="G2167" i="28"/>
  <c r="G2168" i="28"/>
  <c r="G2169" i="28"/>
  <c r="G2135" i="28"/>
  <c r="F2135" i="28"/>
  <c r="F2136" i="28"/>
  <c r="F2137" i="28"/>
  <c r="F2138" i="28"/>
  <c r="F2139" i="28"/>
  <c r="F2140" i="28"/>
  <c r="F2141" i="28"/>
  <c r="F2142" i="28"/>
  <c r="F2143" i="28"/>
  <c r="F2144" i="28"/>
  <c r="F2145" i="28"/>
  <c r="F2146" i="28"/>
  <c r="F2147" i="28"/>
  <c r="F2148" i="28"/>
  <c r="F2149" i="28"/>
  <c r="F2150" i="28"/>
  <c r="F2151" i="28"/>
  <c r="F2152" i="28"/>
  <c r="F2153" i="28"/>
  <c r="F2154" i="28"/>
  <c r="F2155" i="28"/>
  <c r="F2156" i="28"/>
  <c r="F2157" i="28"/>
  <c r="F2158" i="28"/>
  <c r="F2159" i="28"/>
  <c r="F2160" i="28"/>
  <c r="F2161" i="28"/>
  <c r="F2162" i="28"/>
  <c r="F2163" i="28"/>
  <c r="F2164" i="28"/>
  <c r="F2165" i="28"/>
  <c r="F2166" i="28"/>
  <c r="F2167" i="28"/>
  <c r="F2168" i="28"/>
  <c r="F2169" i="28"/>
  <c r="E2135" i="28"/>
  <c r="E2136" i="28"/>
  <c r="E2137" i="28"/>
  <c r="E2138" i="28"/>
  <c r="E2139" i="28"/>
  <c r="E2140" i="28"/>
  <c r="E2141" i="28"/>
  <c r="E2142" i="28"/>
  <c r="E2143" i="28"/>
  <c r="E2144" i="28"/>
  <c r="E2145" i="28"/>
  <c r="E2146" i="28"/>
  <c r="E2147" i="28"/>
  <c r="E2148" i="28"/>
  <c r="E2149" i="28"/>
  <c r="E2150" i="28"/>
  <c r="E2151" i="28"/>
  <c r="E2152" i="28"/>
  <c r="E2153" i="28"/>
  <c r="E2154" i="28"/>
  <c r="E2155" i="28"/>
  <c r="E2156" i="28"/>
  <c r="E2157" i="28"/>
  <c r="E2158" i="28"/>
  <c r="E2159" i="28"/>
  <c r="E2160" i="28"/>
  <c r="E2161" i="28"/>
  <c r="E2162" i="28"/>
  <c r="E2163" i="28"/>
  <c r="E2164" i="28"/>
  <c r="E2165" i="28"/>
  <c r="E2166" i="28"/>
  <c r="E2167" i="28"/>
  <c r="E2168" i="28"/>
  <c r="E2169" i="28"/>
  <c r="D2136" i="28"/>
  <c r="D2137" i="28"/>
  <c r="D2138" i="28"/>
  <c r="D2139" i="28"/>
  <c r="D2140" i="28"/>
  <c r="D2141" i="28"/>
  <c r="X2135" i="28" s="1"/>
  <c r="D2142" i="28"/>
  <c r="D2143" i="28"/>
  <c r="D2144" i="28"/>
  <c r="D2145" i="28"/>
  <c r="D2146" i="28"/>
  <c r="D2147" i="28"/>
  <c r="AD2135" i="28" s="1"/>
  <c r="D2148" i="28"/>
  <c r="AE2135" i="28" s="1"/>
  <c r="D2149" i="28"/>
  <c r="D2150" i="28"/>
  <c r="D2151" i="28"/>
  <c r="AH2135" i="28" s="1"/>
  <c r="D2152" i="28"/>
  <c r="D2153" i="28"/>
  <c r="D2154" i="28"/>
  <c r="D2155" i="28"/>
  <c r="D2156" i="28"/>
  <c r="D2157" i="28"/>
  <c r="AN2135" i="28" s="1"/>
  <c r="D2158" i="28"/>
  <c r="AO2135" i="28" s="1"/>
  <c r="D2159" i="28"/>
  <c r="AP2135" i="28" s="1"/>
  <c r="D2160" i="28"/>
  <c r="D2161" i="28"/>
  <c r="AR2135" i="28" s="1"/>
  <c r="D2162" i="28"/>
  <c r="D2163" i="28"/>
  <c r="AT2135" i="28" s="1"/>
  <c r="D2164" i="28"/>
  <c r="D2165" i="28"/>
  <c r="D2166" i="28"/>
  <c r="D2167" i="28"/>
  <c r="AX2135" i="28" s="1"/>
  <c r="D2168" i="28"/>
  <c r="D2169" i="28"/>
  <c r="D2135" i="28"/>
  <c r="AR2136" i="28"/>
  <c r="Y2135" i="28"/>
  <c r="Z2135" i="28"/>
  <c r="AA2135" i="28"/>
  <c r="AB2135" i="28"/>
  <c r="AK2135" i="28"/>
  <c r="AM2135" i="28"/>
  <c r="AQ2135" i="28"/>
  <c r="AS2135" i="28"/>
  <c r="V2135" i="28"/>
  <c r="AC2136" i="28"/>
  <c r="AG2135" i="28"/>
  <c r="S2135" i="28"/>
  <c r="AY2145" i="28"/>
  <c r="AY2144" i="28"/>
  <c r="AY2143" i="28"/>
  <c r="AY2142" i="28"/>
  <c r="AX2149" i="28"/>
  <c r="AX2148" i="28"/>
  <c r="AX2147" i="28"/>
  <c r="AX2142" i="28"/>
  <c r="AW2149" i="28"/>
  <c r="AW2146" i="28"/>
  <c r="AW2145" i="28"/>
  <c r="AV2149" i="28"/>
  <c r="AV2147" i="28"/>
  <c r="AU2148" i="28"/>
  <c r="AU2147" i="28"/>
  <c r="AU2146" i="28"/>
  <c r="AT2145" i="28"/>
  <c r="AT2144" i="28"/>
  <c r="AS2149" i="28"/>
  <c r="AS2148" i="28"/>
  <c r="AS2147" i="28"/>
  <c r="AR2147" i="28"/>
  <c r="AR2146" i="28"/>
  <c r="AQ2148" i="28"/>
  <c r="AP2147" i="28"/>
  <c r="AP2144" i="28"/>
  <c r="AO2148" i="28"/>
  <c r="AO2146" i="28"/>
  <c r="AO2145" i="28"/>
  <c r="AN2149" i="28"/>
  <c r="AN2145" i="28"/>
  <c r="AN2144" i="28"/>
  <c r="AM2149" i="28"/>
  <c r="AM2144" i="28"/>
  <c r="AM2142" i="28"/>
  <c r="AL2146" i="28"/>
  <c r="AL2144" i="28"/>
  <c r="AL2142" i="28"/>
  <c r="AK2148" i="28"/>
  <c r="AK2144" i="28"/>
  <c r="AK2143" i="28"/>
  <c r="AK2142" i="28"/>
  <c r="AJ2149" i="28"/>
  <c r="AJ2148" i="28"/>
  <c r="AJ2147" i="28"/>
  <c r="AJ2146" i="28"/>
  <c r="AJ2144" i="28"/>
  <c r="AI2144" i="28"/>
  <c r="AI2143" i="28"/>
  <c r="AI2142" i="28"/>
  <c r="AH2148" i="28"/>
  <c r="AH2147" i="28"/>
  <c r="AH2143" i="28"/>
  <c r="AH2142" i="28"/>
  <c r="AG2147" i="28"/>
  <c r="AG2146" i="28"/>
  <c r="AG2145" i="28"/>
  <c r="AG2144" i="28"/>
  <c r="AP2149" i="28"/>
  <c r="AL2149" i="28"/>
  <c r="AK2149" i="28"/>
  <c r="AI2149" i="28"/>
  <c r="AH2149" i="28"/>
  <c r="AD2149" i="28"/>
  <c r="Z2149" i="28"/>
  <c r="W2149" i="28"/>
  <c r="Q2149" i="28"/>
  <c r="AF2149" i="28"/>
  <c r="AF2148" i="28"/>
  <c r="AF2147" i="28"/>
  <c r="AT2148" i="28"/>
  <c r="AR2148" i="28"/>
  <c r="AP2148" i="28"/>
  <c r="AM2148" i="28"/>
  <c r="AI2148" i="28"/>
  <c r="AA2148" i="28"/>
  <c r="Z2148" i="28"/>
  <c r="W2148" i="28"/>
  <c r="Q2148" i="28"/>
  <c r="AE2149" i="28"/>
  <c r="AE2148" i="28"/>
  <c r="AE2147" i="28"/>
  <c r="AE2146" i="28"/>
  <c r="AT2147" i="28"/>
  <c r="AN2147" i="28"/>
  <c r="AM2147" i="28"/>
  <c r="U2147" i="28"/>
  <c r="Q2147" i="28"/>
  <c r="AD2147" i="28"/>
  <c r="AD2145" i="28"/>
  <c r="AD2144" i="28"/>
  <c r="AV2146" i="28"/>
  <c r="AS2146" i="28"/>
  <c r="AQ2146" i="28"/>
  <c r="AM2146" i="28"/>
  <c r="AK2146" i="28"/>
  <c r="Q2146" i="28"/>
  <c r="AC2149" i="28"/>
  <c r="AC2148" i="28"/>
  <c r="AC2146" i="28"/>
  <c r="AC2144" i="28"/>
  <c r="AX2145" i="28"/>
  <c r="AR2145" i="28"/>
  <c r="AL2145" i="28"/>
  <c r="AJ2145" i="28"/>
  <c r="AH2145" i="28"/>
  <c r="Q2145" i="28"/>
  <c r="AB2149" i="28"/>
  <c r="AB2148" i="28"/>
  <c r="AB2147" i="28"/>
  <c r="AB2146" i="28"/>
  <c r="AB2145" i="28"/>
  <c r="AB2144" i="28"/>
  <c r="AB2143" i="28"/>
  <c r="AB2142" i="28"/>
  <c r="AR2144" i="28"/>
  <c r="AQ2144" i="28"/>
  <c r="AH2144" i="28"/>
  <c r="AE2144" i="28"/>
  <c r="W2144" i="28"/>
  <c r="T2144" i="28"/>
  <c r="Q2144" i="28"/>
  <c r="AA2146" i="28"/>
  <c r="AA2145" i="28"/>
  <c r="AA2144" i="28"/>
  <c r="AA2143" i="28"/>
  <c r="AP2143" i="28"/>
  <c r="AJ2143" i="28"/>
  <c r="Z2143" i="28"/>
  <c r="Q2143" i="28"/>
  <c r="Z2147" i="28"/>
  <c r="Z2145" i="28"/>
  <c r="Z2144" i="28"/>
  <c r="AU2142" i="28"/>
  <c r="AR2142" i="28"/>
  <c r="AP2142" i="28"/>
  <c r="AJ2142" i="28"/>
  <c r="AE2142" i="28"/>
  <c r="AD2142" i="28"/>
  <c r="AA2142" i="28"/>
  <c r="Z2142" i="28"/>
  <c r="T2142" i="28"/>
  <c r="Q2142" i="28"/>
  <c r="Y2148" i="28"/>
  <c r="Y2147" i="28"/>
  <c r="Y2146" i="28"/>
  <c r="Y2145" i="28"/>
  <c r="X2149" i="28"/>
  <c r="X2147" i="28"/>
  <c r="X2145" i="28"/>
  <c r="W2147" i="28"/>
  <c r="W2146" i="28"/>
  <c r="W2145" i="28"/>
  <c r="V2149" i="28"/>
  <c r="V2146" i="28"/>
  <c r="V2145" i="28"/>
  <c r="V2144" i="28"/>
  <c r="V2142" i="28"/>
  <c r="U2149" i="28"/>
  <c r="U2148" i="28"/>
  <c r="U2146" i="28"/>
  <c r="U2144" i="28"/>
  <c r="U2143" i="28"/>
  <c r="U2142" i="28"/>
  <c r="Q2137" i="28"/>
  <c r="T2149" i="28"/>
  <c r="T2147" i="28"/>
  <c r="T2146" i="28"/>
  <c r="T2145" i="28"/>
  <c r="T2143" i="28"/>
  <c r="Q2136" i="28"/>
  <c r="S2148" i="28"/>
  <c r="S2144" i="28"/>
  <c r="S2143" i="28"/>
  <c r="S2142" i="28"/>
  <c r="Q2135" i="28"/>
  <c r="R2149" i="28"/>
  <c r="R2148" i="28"/>
  <c r="R2147" i="28"/>
  <c r="R2146" i="28"/>
  <c r="R2145" i="28"/>
  <c r="R2144" i="28"/>
  <c r="AI77" i="2"/>
  <c r="AI70" i="2"/>
  <c r="AI67" i="2"/>
  <c r="AJ67" i="2"/>
  <c r="AI31" i="2"/>
  <c r="AJ22" i="25" s="1"/>
  <c r="AJ31" i="2"/>
  <c r="AK22" i="25" s="1"/>
  <c r="AK31" i="2"/>
  <c r="AL22" i="25" s="1"/>
  <c r="AL31" i="2"/>
  <c r="AI34" i="2"/>
  <c r="AJ34" i="2"/>
  <c r="AI35" i="2"/>
  <c r="AI21" i="2"/>
  <c r="AI14" i="2"/>
  <c r="AJ14" i="2"/>
  <c r="AI15" i="2"/>
  <c r="AI8" i="2"/>
  <c r="AI13" i="2" s="1"/>
  <c r="AJ8" i="2"/>
  <c r="AJ13" i="2" s="1"/>
  <c r="AJ82" i="2" s="1"/>
  <c r="AI9" i="2"/>
  <c r="AJ9" i="2"/>
  <c r="AI10" i="2"/>
  <c r="AJ10" i="2"/>
  <c r="AJ15" i="2" s="1"/>
  <c r="AH6" i="7" s="1"/>
  <c r="AI11" i="2"/>
  <c r="AI16" i="2" s="1"/>
  <c r="AG7" i="17" s="1"/>
  <c r="AG16" i="17" s="1"/>
  <c r="AJ11" i="2"/>
  <c r="AJ16" i="2" s="1"/>
  <c r="AJ61" i="2" s="1"/>
  <c r="AJ21" i="25" l="1"/>
  <c r="AJ21" i="30"/>
  <c r="AJ68" i="30" s="1"/>
  <c r="AK20" i="25"/>
  <c r="AK67" i="25" s="1"/>
  <c r="AK20" i="30"/>
  <c r="AJ20" i="25"/>
  <c r="AJ67" i="25" s="1"/>
  <c r="AJ20" i="30"/>
  <c r="AI26" i="2"/>
  <c r="AG6" i="8"/>
  <c r="AJ43" i="2"/>
  <c r="AG4" i="7"/>
  <c r="AI58" i="2"/>
  <c r="AI29" i="2"/>
  <c r="AI18" i="2"/>
  <c r="AI43" i="2"/>
  <c r="AK93" i="25"/>
  <c r="AJ83" i="2"/>
  <c r="AJ77" i="2"/>
  <c r="AJ71" i="2"/>
  <c r="AJ59" i="2"/>
  <c r="AH5" i="7"/>
  <c r="AH5" i="17"/>
  <c r="AJ65" i="2"/>
  <c r="AI76" i="2"/>
  <c r="AK54" i="25"/>
  <c r="AG5" i="13"/>
  <c r="AI66" i="2"/>
  <c r="AI33" i="2"/>
  <c r="AJ19" i="25" s="1"/>
  <c r="AJ66" i="25" s="1"/>
  <c r="AI37" i="2"/>
  <c r="AJ26" i="25" s="1"/>
  <c r="AJ73" i="25" s="1"/>
  <c r="AI84" i="2"/>
  <c r="AI78" i="2"/>
  <c r="AI72" i="2"/>
  <c r="AI32" i="2"/>
  <c r="AJ18" i="25" s="1"/>
  <c r="AI36" i="2"/>
  <c r="AJ25" i="25" s="1"/>
  <c r="AJ72" i="25" s="1"/>
  <c r="AI42" i="2"/>
  <c r="AG6" i="7"/>
  <c r="AG6" i="17"/>
  <c r="AI60" i="2"/>
  <c r="AJ76" i="2"/>
  <c r="AJ54" i="25"/>
  <c r="AJ52" i="25"/>
  <c r="AH7" i="17"/>
  <c r="AH16" i="17" s="1"/>
  <c r="AJ19" i="2"/>
  <c r="AJ38" i="2"/>
  <c r="AK27" i="25" s="1"/>
  <c r="AK74" i="25" s="1"/>
  <c r="AG7" i="16"/>
  <c r="AJ48" i="25"/>
  <c r="AL109" i="2"/>
  <c r="AJ3" i="15"/>
  <c r="AJ3" i="12"/>
  <c r="AJ68" i="25"/>
  <c r="AK51" i="25"/>
  <c r="AJ35" i="2"/>
  <c r="AJ39" i="2"/>
  <c r="AK28" i="25" s="1"/>
  <c r="AJ41" i="2"/>
  <c r="AJ21" i="2"/>
  <c r="AJ73" i="2"/>
  <c r="AJ79" i="2"/>
  <c r="AJ85" i="2"/>
  <c r="AL52" i="25"/>
  <c r="AI41" i="2"/>
  <c r="AI85" i="2"/>
  <c r="AI79" i="2"/>
  <c r="AI80" i="2" s="1"/>
  <c r="AI73" i="2"/>
  <c r="AI64" i="2"/>
  <c r="AG7" i="7"/>
  <c r="AI19" i="2"/>
  <c r="AG5" i="17"/>
  <c r="AI65" i="2"/>
  <c r="AG5" i="7"/>
  <c r="AI59" i="2"/>
  <c r="AI83" i="2"/>
  <c r="AI71" i="2"/>
  <c r="AI74" i="2" s="1"/>
  <c r="AI82" i="2"/>
  <c r="AI3" i="15"/>
  <c r="AI3" i="12"/>
  <c r="AK109" i="2"/>
  <c r="AJ11" i="25"/>
  <c r="AJ58" i="25" s="1"/>
  <c r="AG4" i="17"/>
  <c r="AH4" i="17"/>
  <c r="AJ64" i="2"/>
  <c r="AH4" i="7"/>
  <c r="AJ58" i="2"/>
  <c r="AJ18" i="2"/>
  <c r="AJ29" i="2"/>
  <c r="AK16" i="25" s="1"/>
  <c r="AL54" i="25"/>
  <c r="AH7" i="7"/>
  <c r="AK52" i="25"/>
  <c r="AJ42" i="2"/>
  <c r="AH6" i="17"/>
  <c r="AJ66" i="2"/>
  <c r="AJ68" i="2" s="1"/>
  <c r="AJ84" i="2"/>
  <c r="AJ78" i="2"/>
  <c r="AJ72" i="2"/>
  <c r="AJ32" i="2"/>
  <c r="AK18" i="25" s="1"/>
  <c r="AK65" i="25" s="1"/>
  <c r="AJ36" i="2"/>
  <c r="AK25" i="25" s="1"/>
  <c r="AJ33" i="2"/>
  <c r="AK19" i="25" s="1"/>
  <c r="AK66" i="25" s="1"/>
  <c r="AI39" i="2"/>
  <c r="AJ28" i="25" s="1"/>
  <c r="AI20" i="2"/>
  <c r="AI38" i="2"/>
  <c r="AJ27" i="25" s="1"/>
  <c r="AJ74" i="25" s="1"/>
  <c r="AI61" i="2"/>
  <c r="AJ20" i="2"/>
  <c r="AJ37" i="2"/>
  <c r="AK26" i="25" s="1"/>
  <c r="AK73" i="25" s="1"/>
  <c r="AJ60" i="2"/>
  <c r="AJ70" i="2"/>
  <c r="AJ74" i="2" s="1"/>
  <c r="AM51" i="25"/>
  <c r="AM69" i="25"/>
  <c r="AG3" i="21"/>
  <c r="AM53" i="25"/>
  <c r="AM46" i="25"/>
  <c r="AM93" i="25" s="1"/>
  <c r="AJ109" i="2"/>
  <c r="AL46" i="25"/>
  <c r="AH3" i="21"/>
  <c r="AH3" i="12"/>
  <c r="AI45" i="2"/>
  <c r="AJ51" i="2"/>
  <c r="AK40" i="30" s="1"/>
  <c r="AK87" i="30" s="1"/>
  <c r="AK75" i="25"/>
  <c r="AK69" i="25"/>
  <c r="AK53" i="25"/>
  <c r="AJ75" i="25"/>
  <c r="AJ69" i="25"/>
  <c r="AJ65" i="25"/>
  <c r="AJ53" i="25"/>
  <c r="AJ51" i="25"/>
  <c r="AM54" i="25"/>
  <c r="AM52" i="25"/>
  <c r="AJ93" i="25"/>
  <c r="AL93" i="25"/>
  <c r="AL69" i="25"/>
  <c r="AL53" i="25"/>
  <c r="EP29" i="18"/>
  <c r="EO29" i="18"/>
  <c r="EG29" i="18"/>
  <c r="DY29" i="18"/>
  <c r="DQ29" i="18"/>
  <c r="DI29" i="18"/>
  <c r="DA29" i="18"/>
  <c r="CS29" i="18"/>
  <c r="CK29" i="18"/>
  <c r="CC29" i="18"/>
  <c r="BU29" i="18"/>
  <c r="BM29" i="18"/>
  <c r="BE29" i="18"/>
  <c r="AW29" i="18"/>
  <c r="AO29" i="18"/>
  <c r="AG29" i="18"/>
  <c r="Y29" i="18"/>
  <c r="Q29" i="18"/>
  <c r="I29" i="18"/>
  <c r="EN29" i="18"/>
  <c r="EF29" i="18"/>
  <c r="DX29" i="18"/>
  <c r="DP29" i="18"/>
  <c r="DH29" i="18"/>
  <c r="CZ29" i="18"/>
  <c r="CR29" i="18"/>
  <c r="CJ29" i="18"/>
  <c r="CB29" i="18"/>
  <c r="BT29" i="18"/>
  <c r="BL29" i="18"/>
  <c r="BD29" i="18"/>
  <c r="AV29" i="18"/>
  <c r="AN29" i="18"/>
  <c r="AF29" i="18"/>
  <c r="X29" i="18"/>
  <c r="P29" i="18"/>
  <c r="H29" i="18"/>
  <c r="EL29" i="18"/>
  <c r="ED29" i="18"/>
  <c r="DV29" i="18"/>
  <c r="DN29" i="18"/>
  <c r="DF29" i="18"/>
  <c r="CX29" i="18"/>
  <c r="CP29" i="18"/>
  <c r="CH29" i="18"/>
  <c r="BZ29" i="18"/>
  <c r="BR29" i="18"/>
  <c r="BJ29" i="18"/>
  <c r="BB29" i="18"/>
  <c r="AT29" i="18"/>
  <c r="AL29" i="18"/>
  <c r="AD29" i="18"/>
  <c r="V29" i="18"/>
  <c r="N29" i="18"/>
  <c r="F29" i="18"/>
  <c r="AC29" i="18"/>
  <c r="E29" i="18"/>
  <c r="EH29" i="18"/>
  <c r="DZ29" i="18"/>
  <c r="DR29" i="18"/>
  <c r="DJ29" i="18"/>
  <c r="DB29" i="18"/>
  <c r="CT29" i="18"/>
  <c r="CL29" i="18"/>
  <c r="CD29" i="18"/>
  <c r="BV29" i="18"/>
  <c r="BN29" i="18"/>
  <c r="BF29" i="18"/>
  <c r="AX29" i="18"/>
  <c r="AP29" i="18"/>
  <c r="AH29" i="18"/>
  <c r="Z29" i="18"/>
  <c r="R29" i="18"/>
  <c r="J29" i="18"/>
  <c r="AI9" i="17"/>
  <c r="AH9" i="17"/>
  <c r="R9" i="17"/>
  <c r="Y9" i="17"/>
  <c r="AF9" i="17"/>
  <c r="AE9" i="17"/>
  <c r="W9" i="17"/>
  <c r="O9" i="17"/>
  <c r="AD9" i="17"/>
  <c r="V9" i="17"/>
  <c r="S9" i="17"/>
  <c r="AA9" i="17"/>
  <c r="Z9" i="17"/>
  <c r="AG9" i="17"/>
  <c r="Q9" i="17"/>
  <c r="X9" i="17"/>
  <c r="P9" i="17"/>
  <c r="G29" i="18"/>
  <c r="AC9" i="17"/>
  <c r="U9" i="17"/>
  <c r="EQ29" i="18"/>
  <c r="EI29" i="18"/>
  <c r="AK32" i="18" s="1"/>
  <c r="AI10" i="17" s="1"/>
  <c r="EA29" i="18"/>
  <c r="DS29" i="18"/>
  <c r="DK29" i="18"/>
  <c r="DC29" i="18"/>
  <c r="CU29" i="18"/>
  <c r="CM29" i="18"/>
  <c r="CE29" i="18"/>
  <c r="BW29" i="18"/>
  <c r="U32" i="18" s="1"/>
  <c r="S10" i="17" s="1"/>
  <c r="BO29" i="18"/>
  <c r="BG29" i="18"/>
  <c r="AY29" i="18"/>
  <c r="AQ29" i="18"/>
  <c r="AI29" i="18"/>
  <c r="AA29" i="18"/>
  <c r="S29" i="18"/>
  <c r="K29" i="18"/>
  <c r="E32" i="18" s="1"/>
  <c r="C10" i="17" s="1"/>
  <c r="AJ9" i="17"/>
  <c r="AB9" i="17"/>
  <c r="T9" i="17"/>
  <c r="EK29" i="18"/>
  <c r="DU29" i="18"/>
  <c r="DM29" i="18"/>
  <c r="CW29" i="18"/>
  <c r="CG29" i="18"/>
  <c r="BQ29" i="18"/>
  <c r="BI29" i="18"/>
  <c r="AS29" i="18"/>
  <c r="AK29" i="18"/>
  <c r="M29" i="18"/>
  <c r="EC29" i="18"/>
  <c r="DE29" i="18"/>
  <c r="CO29" i="18"/>
  <c r="BY29" i="18"/>
  <c r="BA29" i="18"/>
  <c r="U29" i="18"/>
  <c r="EM29" i="18"/>
  <c r="EE29" i="18"/>
  <c r="DW29" i="18"/>
  <c r="DO29" i="18"/>
  <c r="DG29" i="18"/>
  <c r="CY29" i="18"/>
  <c r="CQ29" i="18"/>
  <c r="CI29" i="18"/>
  <c r="CA29" i="18"/>
  <c r="BS29" i="18"/>
  <c r="BK29" i="18"/>
  <c r="BC29" i="18"/>
  <c r="AU29" i="18"/>
  <c r="AM29" i="18"/>
  <c r="AE29" i="18"/>
  <c r="W29" i="18"/>
  <c r="O29" i="18"/>
  <c r="AU2136" i="28"/>
  <c r="W2137" i="28"/>
  <c r="AG2136" i="28"/>
  <c r="AJ2135" i="28"/>
  <c r="V2136" i="28"/>
  <c r="AR2137" i="28"/>
  <c r="AR2138" i="28" s="1"/>
  <c r="AG2141" i="28"/>
  <c r="AB2141" i="28"/>
  <c r="AB2137" i="28"/>
  <c r="AJ2137" i="28"/>
  <c r="AJ2141" i="28"/>
  <c r="AY2141" i="28"/>
  <c r="AY2136" i="28"/>
  <c r="AI2141" i="28"/>
  <c r="AI2136" i="28"/>
  <c r="AV2136" i="28"/>
  <c r="B2165" i="28"/>
  <c r="AO2141" i="28"/>
  <c r="AO2137" i="28"/>
  <c r="U2136" i="28"/>
  <c r="U2141" i="28"/>
  <c r="B2155" i="28"/>
  <c r="AL2136" i="28"/>
  <c r="AD2141" i="28"/>
  <c r="AD2136" i="28"/>
  <c r="V2141" i="28"/>
  <c r="T2136" i="28"/>
  <c r="AI2135" i="28"/>
  <c r="AQ2141" i="28"/>
  <c r="W2135" i="28"/>
  <c r="AL2135" i="28"/>
  <c r="AW2135" i="28"/>
  <c r="AV2135" i="28"/>
  <c r="AO2136" i="28"/>
  <c r="B2146" i="28"/>
  <c r="B2169" i="28"/>
  <c r="AN2141" i="28"/>
  <c r="AN2137" i="28"/>
  <c r="AF2141" i="28"/>
  <c r="AF2137" i="28"/>
  <c r="AT2141" i="28"/>
  <c r="AT2137" i="28"/>
  <c r="X2141" i="28"/>
  <c r="X2137" i="28"/>
  <c r="B2149" i="28"/>
  <c r="B2141" i="28"/>
  <c r="AF2136" i="28"/>
  <c r="AN2136" i="28"/>
  <c r="AT2136" i="28"/>
  <c r="B2157" i="28"/>
  <c r="AC2135" i="28"/>
  <c r="AY2135" i="28"/>
  <c r="B2145" i="28"/>
  <c r="X2136" i="28"/>
  <c r="U2135" i="28"/>
  <c r="B2153" i="28"/>
  <c r="AF2135" i="28"/>
  <c r="AJ2136" i="28"/>
  <c r="AB2136" i="28"/>
  <c r="AB2138" i="28" s="1"/>
  <c r="B2158" i="28"/>
  <c r="W2136" i="28"/>
  <c r="T2135" i="28"/>
  <c r="AU2135" i="28"/>
  <c r="AJ67" i="30" l="1"/>
  <c r="AJ122" i="30"/>
  <c r="AK67" i="30"/>
  <c r="AK34" i="25"/>
  <c r="AK81" i="25" s="1"/>
  <c r="AK34" i="30"/>
  <c r="AK81" i="30" s="1"/>
  <c r="AJ34" i="25"/>
  <c r="AJ81" i="25" s="1"/>
  <c r="AJ34" i="30"/>
  <c r="AJ81" i="30" s="1"/>
  <c r="AK21" i="25"/>
  <c r="AK68" i="25" s="1"/>
  <c r="AK21" i="30"/>
  <c r="AK68" i="30" s="1"/>
  <c r="AJ35" i="25"/>
  <c r="AJ82" i="25" s="1"/>
  <c r="AJ35" i="30"/>
  <c r="AJ82" i="30" s="1"/>
  <c r="AJ80" i="2"/>
  <c r="AK8" i="25"/>
  <c r="AK55" i="25" s="1"/>
  <c r="AJ102" i="2"/>
  <c r="AJ23" i="2"/>
  <c r="AH3" i="8"/>
  <c r="AG4" i="16"/>
  <c r="AI23" i="2"/>
  <c r="AG3" i="8"/>
  <c r="AJ8" i="25"/>
  <c r="AJ55" i="25" s="1"/>
  <c r="AI102" i="2"/>
  <c r="AJ151" i="25"/>
  <c r="AG5" i="8"/>
  <c r="AI25" i="2"/>
  <c r="AJ10" i="25"/>
  <c r="AJ57" i="25" s="1"/>
  <c r="AI30" i="2"/>
  <c r="AJ17" i="25" s="1"/>
  <c r="AJ64" i="25" s="1"/>
  <c r="AJ16" i="25"/>
  <c r="AG15" i="17"/>
  <c r="AI40" i="2"/>
  <c r="AJ29" i="25" s="1"/>
  <c r="AJ9" i="25"/>
  <c r="AJ56" i="25" s="1"/>
  <c r="AI24" i="2"/>
  <c r="AG4" i="8"/>
  <c r="AJ62" i="2"/>
  <c r="AJ98" i="2"/>
  <c r="AJ46" i="2"/>
  <c r="AK33" i="25" s="1"/>
  <c r="AK80" i="25" s="1"/>
  <c r="AK32" i="25"/>
  <c r="AK79" i="25" s="1"/>
  <c r="AH5" i="23"/>
  <c r="AH5" i="13"/>
  <c r="AK151" i="25"/>
  <c r="AI68" i="2"/>
  <c r="AJ53" i="2"/>
  <c r="AK30" i="25"/>
  <c r="AI86" i="2"/>
  <c r="AI87" i="2" s="1"/>
  <c r="AK11" i="25"/>
  <c r="AK58" i="25" s="1"/>
  <c r="AH6" i="8"/>
  <c r="AJ26" i="2"/>
  <c r="AJ86" i="2"/>
  <c r="AG6" i="16"/>
  <c r="AK9" i="25"/>
  <c r="AK56" i="25" s="1"/>
  <c r="AJ40" i="2"/>
  <c r="AK29" i="25" s="1"/>
  <c r="AJ24" i="2"/>
  <c r="AH4" i="8"/>
  <c r="AI48" i="2"/>
  <c r="AJ32" i="25"/>
  <c r="AJ79" i="25" s="1"/>
  <c r="AJ25" i="2"/>
  <c r="AH5" i="8"/>
  <c r="AK10" i="25"/>
  <c r="AK57" i="25" s="1"/>
  <c r="AI62" i="2"/>
  <c r="AI98" i="2" s="1"/>
  <c r="AI104" i="2" s="1"/>
  <c r="AJ5" i="13"/>
  <c r="AJ5" i="23"/>
  <c r="AG6" i="11"/>
  <c r="AJ15" i="25"/>
  <c r="AJ62" i="25" s="1"/>
  <c r="AG6" i="10"/>
  <c r="AJ48" i="2"/>
  <c r="AJ104" i="2"/>
  <c r="AH13" i="17"/>
  <c r="AK72" i="25"/>
  <c r="AI51" i="2"/>
  <c r="AJ40" i="30" s="1"/>
  <c r="AJ87" i="30" s="1"/>
  <c r="AK63" i="25"/>
  <c r="AI5" i="23"/>
  <c r="AI5" i="13"/>
  <c r="AI44" i="2"/>
  <c r="AI53" i="2"/>
  <c r="AJ30" i="25"/>
  <c r="AG3" i="24"/>
  <c r="AJ40" i="25"/>
  <c r="AJ87" i="25" s="1"/>
  <c r="AH3" i="24"/>
  <c r="AK40" i="25"/>
  <c r="AK87" i="25" s="1"/>
  <c r="G32" i="18"/>
  <c r="E10" i="17" s="1"/>
  <c r="W32" i="18"/>
  <c r="U10" i="17" s="1"/>
  <c r="AM32" i="18"/>
  <c r="AK10" i="17" s="1"/>
  <c r="I32" i="18"/>
  <c r="G10" i="17" s="1"/>
  <c r="Y32" i="18"/>
  <c r="W10" i="17" s="1"/>
  <c r="F32" i="18"/>
  <c r="D10" i="17" s="1"/>
  <c r="AA32" i="18"/>
  <c r="Y10" i="17" s="1"/>
  <c r="J32" i="18"/>
  <c r="H10" i="17" s="1"/>
  <c r="O32" i="18"/>
  <c r="M10" i="17" s="1"/>
  <c r="AE32" i="18"/>
  <c r="AC10" i="17" s="1"/>
  <c r="Q32" i="18"/>
  <c r="O10" i="17" s="1"/>
  <c r="AG32" i="18"/>
  <c r="AE10" i="17" s="1"/>
  <c r="Z32" i="18"/>
  <c r="X10" i="17" s="1"/>
  <c r="H32" i="18"/>
  <c r="F10" i="17" s="1"/>
  <c r="X32" i="18"/>
  <c r="V10" i="17" s="1"/>
  <c r="P32" i="18"/>
  <c r="N10" i="17" s="1"/>
  <c r="R32" i="18"/>
  <c r="P10" i="17" s="1"/>
  <c r="AH32" i="18"/>
  <c r="AF10" i="17" s="1"/>
  <c r="K32" i="18"/>
  <c r="I10" i="17" s="1"/>
  <c r="D32" i="18"/>
  <c r="B10" i="17" s="1"/>
  <c r="M32" i="18"/>
  <c r="K10" i="17" s="1"/>
  <c r="AC32" i="18"/>
  <c r="AA10" i="17" s="1"/>
  <c r="V32" i="18"/>
  <c r="T10" i="17" s="1"/>
  <c r="T32" i="18"/>
  <c r="R10" i="17" s="1"/>
  <c r="S32" i="18"/>
  <c r="Q10" i="17" s="1"/>
  <c r="AI32" i="18"/>
  <c r="AG10" i="17" s="1"/>
  <c r="AG14" i="17" s="1"/>
  <c r="AH15" i="17"/>
  <c r="AJ32" i="18"/>
  <c r="AH10" i="17" s="1"/>
  <c r="AH14" i="17" s="1"/>
  <c r="AF32" i="18"/>
  <c r="AD10" i="17" s="1"/>
  <c r="AG13" i="17"/>
  <c r="AB32" i="18"/>
  <c r="Z10" i="17" s="1"/>
  <c r="AD32" i="18"/>
  <c r="AB10" i="17" s="1"/>
  <c r="L32" i="18"/>
  <c r="J10" i="17" s="1"/>
  <c r="AL32" i="18"/>
  <c r="AJ10" i="17" s="1"/>
  <c r="N32" i="18"/>
  <c r="L10" i="17" s="1"/>
  <c r="B2161" i="28"/>
  <c r="AI2137" i="28"/>
  <c r="B2150" i="28"/>
  <c r="B2140" i="28"/>
  <c r="W2141" i="28"/>
  <c r="AR2141" i="28"/>
  <c r="AO2138" i="28"/>
  <c r="AG2137" i="28"/>
  <c r="AG2138" i="28" s="1"/>
  <c r="B2163" i="28"/>
  <c r="AI2138" i="28"/>
  <c r="AN2138" i="28"/>
  <c r="AX2136" i="28"/>
  <c r="X2138" i="28"/>
  <c r="B2168" i="28"/>
  <c r="AY2137" i="28"/>
  <c r="AY2138" i="28" s="1"/>
  <c r="AJ2138" i="28"/>
  <c r="B2152" i="28"/>
  <c r="AU2137" i="28"/>
  <c r="AU2138" i="28" s="1"/>
  <c r="AU2141" i="28"/>
  <c r="B2147" i="28"/>
  <c r="B2139" i="28"/>
  <c r="B2167" i="28"/>
  <c r="B2159" i="28"/>
  <c r="AD2137" i="28"/>
  <c r="AD2138" i="28" s="1"/>
  <c r="V2137" i="28"/>
  <c r="V2138" i="28" s="1"/>
  <c r="AE2136" i="28"/>
  <c r="AQ2137" i="28"/>
  <c r="B2148" i="28"/>
  <c r="B2164" i="28"/>
  <c r="B2138" i="28"/>
  <c r="AK2136" i="28"/>
  <c r="T2137" i="28"/>
  <c r="T2138" i="28" s="1"/>
  <c r="T2141" i="28"/>
  <c r="B2137" i="28"/>
  <c r="AL2137" i="28"/>
  <c r="AL2138" i="28" s="1"/>
  <c r="AA2136" i="28"/>
  <c r="AC2141" i="28"/>
  <c r="AC2137" i="28"/>
  <c r="AC2138" i="28" s="1"/>
  <c r="S2136" i="28"/>
  <c r="AP2137" i="28"/>
  <c r="AP2141" i="28"/>
  <c r="AW2136" i="28"/>
  <c r="AX2137" i="28"/>
  <c r="AX2138" i="28" s="1"/>
  <c r="AX2141" i="28"/>
  <c r="B2143" i="28"/>
  <c r="Z2136" i="28"/>
  <c r="AM2136" i="28"/>
  <c r="AV2141" i="28"/>
  <c r="AV2137" i="28"/>
  <c r="AV2138" i="28" s="1"/>
  <c r="U2137" i="28"/>
  <c r="U2138" i="28" s="1"/>
  <c r="AE2137" i="28"/>
  <c r="AE2141" i="28"/>
  <c r="Y2136" i="28"/>
  <c r="B2142" i="28"/>
  <c r="B2160" i="28"/>
  <c r="AL2141" i="28"/>
  <c r="AP2136" i="28"/>
  <c r="AH2136" i="28"/>
  <c r="W2138" i="28"/>
  <c r="AF2138" i="28"/>
  <c r="AT2138" i="28"/>
  <c r="AQ2136" i="28"/>
  <c r="AQ2138" i="28" s="1"/>
  <c r="AS2136" i="28"/>
  <c r="AJ87" i="2" l="1"/>
  <c r="AJ37" i="25"/>
  <c r="AJ179" i="25" s="1"/>
  <c r="AJ37" i="30"/>
  <c r="AK122" i="30"/>
  <c r="AK37" i="25"/>
  <c r="AK179" i="25" s="1"/>
  <c r="AK37" i="30"/>
  <c r="AI111" i="2"/>
  <c r="AG6" i="21"/>
  <c r="AG12" i="21" s="1"/>
  <c r="AG6" i="15"/>
  <c r="AG6" i="12"/>
  <c r="AJ76" i="25"/>
  <c r="AJ152" i="25"/>
  <c r="AK76" i="25"/>
  <c r="AK152" i="25"/>
  <c r="AH6" i="15"/>
  <c r="AH6" i="12"/>
  <c r="AH6" i="21"/>
  <c r="AH12" i="21" s="1"/>
  <c r="AJ111" i="2"/>
  <c r="AK13" i="25"/>
  <c r="AK60" i="25" s="1"/>
  <c r="AJ50" i="2"/>
  <c r="AK39" i="25" s="1"/>
  <c r="AJ47" i="2"/>
  <c r="AH4" i="10"/>
  <c r="AH4" i="11"/>
  <c r="AH4" i="16"/>
  <c r="AI116" i="2"/>
  <c r="AI127" i="2" s="1"/>
  <c r="AI115" i="2"/>
  <c r="AI126" i="2" s="1"/>
  <c r="AH3" i="10"/>
  <c r="AJ30" i="2"/>
  <c r="AK17" i="25" s="1"/>
  <c r="AH3" i="11"/>
  <c r="AK12" i="25"/>
  <c r="AK59" i="25" s="1"/>
  <c r="AJ44" i="2"/>
  <c r="AH3" i="16"/>
  <c r="AJ105" i="2"/>
  <c r="AH4" i="21"/>
  <c r="AH4" i="15"/>
  <c r="AH4" i="12"/>
  <c r="AJ110" i="2"/>
  <c r="AJ210" i="25"/>
  <c r="AJ77" i="25"/>
  <c r="AJ232" i="25" s="1"/>
  <c r="AJ236" i="25" s="1"/>
  <c r="AI50" i="2"/>
  <c r="AJ39" i="25" s="1"/>
  <c r="AI47" i="2"/>
  <c r="AG4" i="10"/>
  <c r="AG4" i="11"/>
  <c r="AJ13" i="25"/>
  <c r="AJ60" i="25" s="1"/>
  <c r="AG5" i="10"/>
  <c r="AI46" i="2"/>
  <c r="AJ14" i="25"/>
  <c r="AJ61" i="25" s="1"/>
  <c r="AG5" i="11"/>
  <c r="AG5" i="16"/>
  <c r="AJ42" i="25"/>
  <c r="AJ89" i="25" s="1"/>
  <c r="AG4" i="24"/>
  <c r="AJ123" i="25"/>
  <c r="AH4" i="24"/>
  <c r="AH8" i="24" s="1"/>
  <c r="AK42" i="25"/>
  <c r="AK89" i="25" s="1"/>
  <c r="AJ122" i="25"/>
  <c r="AJ63" i="25"/>
  <c r="AG4" i="15"/>
  <c r="AG4" i="12"/>
  <c r="AG4" i="21"/>
  <c r="AI110" i="2"/>
  <c r="AI99" i="2"/>
  <c r="AI105" i="2" s="1"/>
  <c r="AK84" i="25"/>
  <c r="AK14" i="25"/>
  <c r="AK61" i="25" s="1"/>
  <c r="AH5" i="10"/>
  <c r="AH5" i="11"/>
  <c r="AH5" i="16"/>
  <c r="AK123" i="25"/>
  <c r="AJ97" i="2"/>
  <c r="AJ103" i="2"/>
  <c r="AJ99" i="2"/>
  <c r="AJ31" i="25"/>
  <c r="AI54" i="2"/>
  <c r="AJ43" i="25" s="1"/>
  <c r="AJ90" i="25" s="1"/>
  <c r="AI97" i="2"/>
  <c r="AI103" i="2"/>
  <c r="AK210" i="25"/>
  <c r="AK77" i="25"/>
  <c r="AK232" i="25" s="1"/>
  <c r="AK236" i="25" s="1"/>
  <c r="AH6" i="11"/>
  <c r="AK15" i="25"/>
  <c r="AK62" i="25" s="1"/>
  <c r="AH6" i="10"/>
  <c r="AJ45" i="2"/>
  <c r="AK35" i="30" s="1"/>
  <c r="AK82" i="30" s="1"/>
  <c r="AH6" i="16"/>
  <c r="AG3" i="10"/>
  <c r="AG3" i="11"/>
  <c r="AJ12" i="25"/>
  <c r="AJ59" i="25" s="1"/>
  <c r="AG3" i="16"/>
  <c r="AG8" i="24"/>
  <c r="AG7" i="24"/>
  <c r="AG5" i="24"/>
  <c r="AE2138" i="28"/>
  <c r="AS2141" i="28"/>
  <c r="B2162" i="28"/>
  <c r="AS2137" i="28"/>
  <c r="AW2137" i="28"/>
  <c r="AW2141" i="28"/>
  <c r="B2166" i="28"/>
  <c r="Y2137" i="28"/>
  <c r="Y2138" i="28" s="1"/>
  <c r="Y2141" i="28"/>
  <c r="AA2137" i="28"/>
  <c r="AA2138" i="28" s="1"/>
  <c r="AA2141" i="28"/>
  <c r="AM2141" i="28"/>
  <c r="AM2137" i="28"/>
  <c r="AM2138" i="28" s="1"/>
  <c r="B2156" i="28"/>
  <c r="AP2138" i="28"/>
  <c r="AH2137" i="28"/>
  <c r="AH2138" i="28" s="1"/>
  <c r="AH2141" i="28"/>
  <c r="B2151" i="28"/>
  <c r="AK2141" i="28"/>
  <c r="AK2137" i="28"/>
  <c r="AK2138" i="28" s="1"/>
  <c r="AS2138" i="28"/>
  <c r="AW2138" i="28"/>
  <c r="Z2141" i="28"/>
  <c r="Z2137" i="28"/>
  <c r="Z2138" i="28" s="1"/>
  <c r="S2137" i="28"/>
  <c r="S2138" i="28" s="1"/>
  <c r="S2141" i="28"/>
  <c r="B2136" i="28"/>
  <c r="B2144" i="28"/>
  <c r="B2154" i="28"/>
  <c r="AJ127" i="2" l="1"/>
  <c r="AK179" i="30"/>
  <c r="AK84" i="30"/>
  <c r="AJ84" i="25"/>
  <c r="AJ179" i="30"/>
  <c r="AJ84" i="30"/>
  <c r="AJ115" i="2"/>
  <c r="AJ116" i="2"/>
  <c r="AG7" i="15"/>
  <c r="AG7" i="12"/>
  <c r="AI112" i="2"/>
  <c r="AG7" i="21"/>
  <c r="AG13" i="21" s="1"/>
  <c r="AK86" i="25"/>
  <c r="AK181" i="25"/>
  <c r="AH5" i="21"/>
  <c r="AH11" i="21" s="1"/>
  <c r="AH5" i="15"/>
  <c r="AH8" i="15" s="1"/>
  <c r="AH5" i="12"/>
  <c r="AJ108" i="2"/>
  <c r="AJ36" i="25"/>
  <c r="AJ83" i="25" s="1"/>
  <c r="AI55" i="2"/>
  <c r="AJ44" i="25" s="1"/>
  <c r="AJ91" i="25" s="1"/>
  <c r="AG5" i="21"/>
  <c r="AG11" i="21" s="1"/>
  <c r="AI108" i="2"/>
  <c r="AG5" i="15"/>
  <c r="AG8" i="15" s="1"/>
  <c r="AG5" i="12"/>
  <c r="AJ33" i="25"/>
  <c r="AJ80" i="25" s="1"/>
  <c r="AI52" i="2"/>
  <c r="AH7" i="23"/>
  <c r="AH7" i="13"/>
  <c r="AH7" i="24"/>
  <c r="AJ126" i="2"/>
  <c r="AJ238" i="25"/>
  <c r="AH5" i="24"/>
  <c r="AG10" i="21"/>
  <c r="AH6" i="13"/>
  <c r="AH6" i="23"/>
  <c r="AH10" i="21"/>
  <c r="AH14" i="21" s="1"/>
  <c r="AH8" i="21"/>
  <c r="AJ86" i="25"/>
  <c r="AJ181" i="25"/>
  <c r="AK64" i="25"/>
  <c r="AK122" i="25"/>
  <c r="AH7" i="15"/>
  <c r="AH7" i="12"/>
  <c r="AH7" i="21"/>
  <c r="AH13" i="21" s="1"/>
  <c r="AJ112" i="2"/>
  <c r="AK35" i="25"/>
  <c r="AK82" i="25" s="1"/>
  <c r="AJ52" i="2"/>
  <c r="AG6" i="13"/>
  <c r="AG6" i="23"/>
  <c r="AK31" i="25"/>
  <c r="AJ54" i="2"/>
  <c r="AK43" i="25" s="1"/>
  <c r="AK90" i="25" s="1"/>
  <c r="AJ49" i="2"/>
  <c r="AI49" i="2"/>
  <c r="AJ78" i="25"/>
  <c r="AJ233" i="25" s="1"/>
  <c r="AJ237" i="25" s="1"/>
  <c r="AJ211" i="25"/>
  <c r="AJ55" i="2"/>
  <c r="AK44" i="25" s="1"/>
  <c r="AK91" i="25" s="1"/>
  <c r="AK36" i="25"/>
  <c r="AK83" i="25" s="1"/>
  <c r="AG7" i="13"/>
  <c r="AG7" i="23"/>
  <c r="D8" i="2"/>
  <c r="D9" i="2"/>
  <c r="D14" i="2" s="1"/>
  <c r="D19" i="2" s="1"/>
  <c r="D24" i="2" s="1"/>
  <c r="D10" i="2"/>
  <c r="D15" i="2" s="1"/>
  <c r="D36" i="2" s="1"/>
  <c r="D11" i="2"/>
  <c r="D16" i="2" s="1"/>
  <c r="D13" i="2"/>
  <c r="D18" i="2" s="1"/>
  <c r="D23" i="2" s="1"/>
  <c r="D31" i="2"/>
  <c r="D238" i="25"/>
  <c r="AL278" i="2"/>
  <c r="AL277" i="2"/>
  <c r="AL276" i="2"/>
  <c r="AL274" i="2"/>
  <c r="AL273" i="2"/>
  <c r="AL272" i="2"/>
  <c r="AL271" i="2"/>
  <c r="AL270" i="2"/>
  <c r="AL269" i="2"/>
  <c r="AL267" i="2"/>
  <c r="AL266" i="2"/>
  <c r="AL265" i="2"/>
  <c r="AL264" i="2"/>
  <c r="AL263" i="2"/>
  <c r="AL262" i="2"/>
  <c r="AL260" i="2"/>
  <c r="AL259" i="2"/>
  <c r="AL258" i="2"/>
  <c r="AL257" i="2"/>
  <c r="AL255" i="2"/>
  <c r="AL254" i="2"/>
  <c r="AL253" i="2"/>
  <c r="AL252" i="2"/>
  <c r="AL251" i="2"/>
  <c r="AL250" i="2"/>
  <c r="AL248" i="2"/>
  <c r="AL247" i="2"/>
  <c r="AL246" i="2"/>
  <c r="AL245" i="2"/>
  <c r="AL244" i="2"/>
  <c r="AL242" i="2"/>
  <c r="AL239" i="2"/>
  <c r="AL235" i="2"/>
  <c r="AL234" i="2"/>
  <c r="AL229" i="2"/>
  <c r="AL228" i="2"/>
  <c r="AL227" i="2"/>
  <c r="AL226" i="2"/>
  <c r="AL225" i="2"/>
  <c r="AL222" i="2"/>
  <c r="AL221" i="2"/>
  <c r="AL220" i="2"/>
  <c r="AL215" i="2"/>
  <c r="AL212" i="2"/>
  <c r="AL207" i="2"/>
  <c r="AL206" i="2"/>
  <c r="AL205" i="2"/>
  <c r="AL202" i="2"/>
  <c r="AL201" i="2"/>
  <c r="AL200" i="2"/>
  <c r="AL199" i="2"/>
  <c r="AL198" i="2"/>
  <c r="AL197" i="2"/>
  <c r="AL196" i="2"/>
  <c r="AL195" i="2"/>
  <c r="AL194" i="2"/>
  <c r="AL193" i="2"/>
  <c r="AL191" i="2"/>
  <c r="AL190" i="2"/>
  <c r="AL189" i="2"/>
  <c r="AL188" i="2"/>
  <c r="AL186" i="2"/>
  <c r="AL184" i="2"/>
  <c r="AL183" i="2"/>
  <c r="AL182" i="2"/>
  <c r="AL181" i="2"/>
  <c r="AL180" i="2"/>
  <c r="AL179" i="2"/>
  <c r="AL178" i="2"/>
  <c r="AL177" i="2"/>
  <c r="AL176" i="2"/>
  <c r="AL175" i="2"/>
  <c r="AL174" i="2"/>
  <c r="AL173" i="2"/>
  <c r="AL172" i="2"/>
  <c r="AL171" i="2"/>
  <c r="AL170" i="2"/>
  <c r="AL169" i="2"/>
  <c r="AL167" i="2"/>
  <c r="AL166" i="2"/>
  <c r="AL163" i="2"/>
  <c r="AL162" i="2"/>
  <c r="AL161" i="2"/>
  <c r="AL160" i="2"/>
  <c r="AL159" i="2"/>
  <c r="AL158" i="2"/>
  <c r="AL157" i="2"/>
  <c r="AL156" i="2"/>
  <c r="AL155" i="2"/>
  <c r="AL153" i="2"/>
  <c r="AL152" i="2"/>
  <c r="AL151" i="2"/>
  <c r="AL150" i="2"/>
  <c r="AL148" i="2"/>
  <c r="AL146" i="2"/>
  <c r="AL145" i="2"/>
  <c r="AL144" i="2"/>
  <c r="AL143" i="2"/>
  <c r="AL142" i="2"/>
  <c r="AL140" i="2"/>
  <c r="AL139" i="2"/>
  <c r="AL187" i="2"/>
  <c r="AL168" i="2"/>
  <c r="AL149" i="2"/>
  <c r="AL130" i="2"/>
  <c r="AK278" i="2"/>
  <c r="AK260" i="2"/>
  <c r="AK259" i="2"/>
  <c r="AK242" i="2"/>
  <c r="AK222" i="2"/>
  <c r="AK221" i="2"/>
  <c r="AK202" i="2"/>
  <c r="AK184" i="2"/>
  <c r="AK183" i="2"/>
  <c r="AK166" i="2"/>
  <c r="AK146" i="2"/>
  <c r="AK145" i="2"/>
  <c r="AK276" i="2"/>
  <c r="AK257" i="2"/>
  <c r="AK200" i="2"/>
  <c r="AK181" i="2"/>
  <c r="AK162" i="2"/>
  <c r="AK180" i="2"/>
  <c r="AK161" i="2"/>
  <c r="AK142" i="2"/>
  <c r="AK274" i="2"/>
  <c r="AK255" i="2"/>
  <c r="AK198" i="2"/>
  <c r="AK179" i="2"/>
  <c r="AK273" i="2"/>
  <c r="AK254" i="2"/>
  <c r="AK197" i="2"/>
  <c r="AK178" i="2"/>
  <c r="AK159" i="2"/>
  <c r="AK140" i="2"/>
  <c r="AK271" i="2"/>
  <c r="AK270" i="2"/>
  <c r="AK269" i="2"/>
  <c r="AK268" i="2"/>
  <c r="AK267" i="2"/>
  <c r="AK266" i="2"/>
  <c r="AK265" i="2"/>
  <c r="AK252" i="2"/>
  <c r="AK251" i="2"/>
  <c r="AK250" i="2"/>
  <c r="AK248" i="2"/>
  <c r="AK247" i="2"/>
  <c r="AK246" i="2"/>
  <c r="AK229" i="2"/>
  <c r="AK228" i="2"/>
  <c r="AK227" i="2"/>
  <c r="AK212" i="2"/>
  <c r="AK195" i="2"/>
  <c r="AK194" i="2"/>
  <c r="AK193" i="2"/>
  <c r="AK192" i="2"/>
  <c r="AK191" i="2"/>
  <c r="AK190" i="2"/>
  <c r="AK189" i="2"/>
  <c r="AK176" i="2"/>
  <c r="AK175" i="2"/>
  <c r="AK174" i="2"/>
  <c r="AK173" i="2"/>
  <c r="AK172" i="2"/>
  <c r="AK171" i="2"/>
  <c r="AK170" i="2"/>
  <c r="AK157" i="2"/>
  <c r="AK156" i="2"/>
  <c r="AK155" i="2"/>
  <c r="AK153" i="2"/>
  <c r="AK152" i="2"/>
  <c r="AK151" i="2"/>
  <c r="AK205" i="2"/>
  <c r="AK186" i="2"/>
  <c r="AK167" i="2"/>
  <c r="AK148" i="2"/>
  <c r="AK277" i="2"/>
  <c r="AK258" i="2"/>
  <c r="AK239" i="2"/>
  <c r="AK220" i="2"/>
  <c r="AK201" i="2"/>
  <c r="AK182" i="2"/>
  <c r="AK163" i="2"/>
  <c r="AK144" i="2"/>
  <c r="AK272" i="2"/>
  <c r="AK253" i="2"/>
  <c r="AK234" i="2"/>
  <c r="AK215" i="2"/>
  <c r="AK158" i="2"/>
  <c r="AK177" i="2"/>
  <c r="AK196" i="2"/>
  <c r="AK139" i="2"/>
  <c r="Z231" i="25"/>
  <c r="AA231" i="25"/>
  <c r="AB231" i="25"/>
  <c r="AC231" i="25"/>
  <c r="AD231" i="25"/>
  <c r="AE231" i="25"/>
  <c r="AF231" i="25"/>
  <c r="AG231" i="25"/>
  <c r="AH231" i="25"/>
  <c r="AI231" i="25"/>
  <c r="Y231" i="25"/>
  <c r="I14" i="26"/>
  <c r="J14" i="26"/>
  <c r="I15" i="26"/>
  <c r="J15" i="26"/>
  <c r="I16" i="26"/>
  <c r="J16" i="26"/>
  <c r="I17" i="26"/>
  <c r="J17" i="26"/>
  <c r="H15" i="26"/>
  <c r="H16" i="26"/>
  <c r="H17" i="26"/>
  <c r="H14" i="26"/>
  <c r="AK41" i="25" l="1"/>
  <c r="AK88" i="25" s="1"/>
  <c r="AK41" i="30"/>
  <c r="AK88" i="30" s="1"/>
  <c r="AJ38" i="25"/>
  <c r="AJ38" i="30"/>
  <c r="AK38" i="25"/>
  <c r="AK85" i="25" s="1"/>
  <c r="AK38" i="30"/>
  <c r="AJ41" i="25"/>
  <c r="AJ88" i="25" s="1"/>
  <c r="AJ41" i="30"/>
  <c r="AJ88" i="30" s="1"/>
  <c r="AK78" i="25"/>
  <c r="AK233" i="25" s="1"/>
  <c r="AK237" i="25" s="1"/>
  <c r="AK238" i="25" s="1"/>
  <c r="AK211" i="25"/>
  <c r="AJ180" i="25"/>
  <c r="AJ85" i="25"/>
  <c r="AG8" i="23"/>
  <c r="AG8" i="13"/>
  <c r="AG4" i="13"/>
  <c r="AG4" i="23"/>
  <c r="AH8" i="23"/>
  <c r="AH8" i="13"/>
  <c r="AJ184" i="25"/>
  <c r="AG8" i="21"/>
  <c r="AH4" i="23"/>
  <c r="AH9" i="23" s="1"/>
  <c r="AH4" i="13"/>
  <c r="AG14" i="21"/>
  <c r="AK10" i="2"/>
  <c r="AK15" i="2" s="1"/>
  <c r="AK42" i="2" s="1"/>
  <c r="AK9" i="2"/>
  <c r="AK14" i="2" s="1"/>
  <c r="AL9" i="2"/>
  <c r="AL14" i="2" s="1"/>
  <c r="AL11" i="2"/>
  <c r="AL10" i="2"/>
  <c r="AL15" i="2" s="1"/>
  <c r="AL8" i="2"/>
  <c r="AL13" i="2" s="1"/>
  <c r="AK8" i="2"/>
  <c r="AK13" i="2" s="1"/>
  <c r="AK11" i="2"/>
  <c r="AK16" i="2" s="1"/>
  <c r="D21" i="2"/>
  <c r="D26" i="2" s="1"/>
  <c r="D34" i="2"/>
  <c r="D35" i="2"/>
  <c r="D20" i="2"/>
  <c r="D25" i="2" s="1"/>
  <c r="D27" i="2" s="1"/>
  <c r="D37" i="2"/>
  <c r="D29" i="2"/>
  <c r="D30" i="2" s="1"/>
  <c r="D33" i="2"/>
  <c r="D32" i="2"/>
  <c r="N14" i="26"/>
  <c r="AK85" i="30" l="1"/>
  <c r="AK180" i="30"/>
  <c r="AJ180" i="30"/>
  <c r="AJ85" i="30"/>
  <c r="AK180" i="25"/>
  <c r="AK184" i="25" s="1"/>
  <c r="AL32" i="25"/>
  <c r="AL79" i="25" s="1"/>
  <c r="AL32" i="30"/>
  <c r="AL79" i="30" s="1"/>
  <c r="AJ183" i="25"/>
  <c r="AJ182" i="25"/>
  <c r="AL16" i="2"/>
  <c r="AL67" i="2" s="1"/>
  <c r="AG9" i="23"/>
  <c r="AK60" i="2"/>
  <c r="AK84" i="2"/>
  <c r="AK66" i="2"/>
  <c r="AI6" i="7"/>
  <c r="AI6" i="17"/>
  <c r="AI15" i="17" s="1"/>
  <c r="AK78" i="2"/>
  <c r="AK33" i="2"/>
  <c r="AK32" i="2"/>
  <c r="AK36" i="2"/>
  <c r="AK72" i="2"/>
  <c r="AK59" i="2"/>
  <c r="AI5" i="17"/>
  <c r="AI14" i="17" s="1"/>
  <c r="AK83" i="2"/>
  <c r="AK71" i="2"/>
  <c r="AK65" i="2"/>
  <c r="AK77" i="2"/>
  <c r="AI5" i="7"/>
  <c r="AL65" i="2"/>
  <c r="AL59" i="2"/>
  <c r="AJ5" i="17"/>
  <c r="AJ14" i="17" s="1"/>
  <c r="AJ5" i="7"/>
  <c r="AL77" i="2"/>
  <c r="AL19" i="2"/>
  <c r="AM9" i="30" s="1"/>
  <c r="AM56" i="30" s="1"/>
  <c r="AL83" i="2"/>
  <c r="AL71" i="2"/>
  <c r="AJ6" i="17"/>
  <c r="AJ15" i="17" s="1"/>
  <c r="AL20" i="2"/>
  <c r="AM10" i="30" s="1"/>
  <c r="AM57" i="30" s="1"/>
  <c r="AJ6" i="7"/>
  <c r="AL84" i="2"/>
  <c r="AL78" i="2"/>
  <c r="AL42" i="2"/>
  <c r="AL72" i="2"/>
  <c r="AL66" i="2"/>
  <c r="AL33" i="2"/>
  <c r="AL32" i="2"/>
  <c r="AL37" i="2"/>
  <c r="AL36" i="2"/>
  <c r="AL60" i="2"/>
  <c r="AK61" i="2"/>
  <c r="AI7" i="17"/>
  <c r="AI16" i="17" s="1"/>
  <c r="AK34" i="2"/>
  <c r="AK38" i="2"/>
  <c r="AK41" i="2"/>
  <c r="AL34" i="30" s="1"/>
  <c r="AL81" i="30" s="1"/>
  <c r="AK79" i="2"/>
  <c r="AK85" i="2"/>
  <c r="AK73" i="2"/>
  <c r="AK67" i="2"/>
  <c r="AK35" i="2"/>
  <c r="AI7" i="7"/>
  <c r="AI4" i="7"/>
  <c r="AK82" i="2"/>
  <c r="AK76" i="2"/>
  <c r="AK70" i="2"/>
  <c r="AK64" i="2"/>
  <c r="AK29" i="2"/>
  <c r="AK43" i="2"/>
  <c r="AL30" i="30" s="1"/>
  <c r="AI4" i="17"/>
  <c r="AI13" i="17" s="1"/>
  <c r="AK58" i="2"/>
  <c r="AJ4" i="17"/>
  <c r="AJ13" i="17" s="1"/>
  <c r="AL29" i="2"/>
  <c r="AL18" i="2"/>
  <c r="AM8" i="30" s="1"/>
  <c r="AM55" i="30" s="1"/>
  <c r="AJ4" i="7"/>
  <c r="AL82" i="2"/>
  <c r="AL76" i="2"/>
  <c r="AL70" i="2"/>
  <c r="AL58" i="2"/>
  <c r="AL43" i="2"/>
  <c r="AM30" i="30" s="1"/>
  <c r="AL64" i="2"/>
  <c r="AK264" i="2"/>
  <c r="AK245" i="2"/>
  <c r="AK226" i="2"/>
  <c r="AK207" i="2"/>
  <c r="AK188" i="2"/>
  <c r="AK169" i="2"/>
  <c r="AK150" i="2"/>
  <c r="E31" i="2"/>
  <c r="F31" i="2"/>
  <c r="G31" i="2"/>
  <c r="H31" i="2"/>
  <c r="I31" i="2"/>
  <c r="J31" i="2"/>
  <c r="K31" i="2"/>
  <c r="L31" i="2"/>
  <c r="M31" i="2"/>
  <c r="N31" i="2"/>
  <c r="O31" i="2"/>
  <c r="P31" i="2"/>
  <c r="Q31" i="2"/>
  <c r="R31" i="2"/>
  <c r="S31" i="2"/>
  <c r="T31" i="2"/>
  <c r="U31" i="2"/>
  <c r="V31" i="2"/>
  <c r="W31" i="2"/>
  <c r="X31" i="2"/>
  <c r="Y31" i="2"/>
  <c r="Z31" i="2"/>
  <c r="AA31" i="2"/>
  <c r="AB31" i="2"/>
  <c r="AC31" i="2"/>
  <c r="AD31" i="2"/>
  <c r="AE31" i="2"/>
  <c r="AF31" i="2"/>
  <c r="AG31" i="2"/>
  <c r="AH31" i="2"/>
  <c r="AK182" i="25" l="1"/>
  <c r="AK183" i="25"/>
  <c r="AJ183" i="30"/>
  <c r="AJ182" i="30"/>
  <c r="AJ184" i="30"/>
  <c r="AK183" i="30"/>
  <c r="AK184" i="30"/>
  <c r="AK182" i="30"/>
  <c r="AL41" i="2"/>
  <c r="AM34" i="30" s="1"/>
  <c r="AM81" i="30" s="1"/>
  <c r="AJ7" i="7"/>
  <c r="AL39" i="2"/>
  <c r="AM28" i="25" s="1"/>
  <c r="AM75" i="25" s="1"/>
  <c r="AL21" i="2"/>
  <c r="AM11" i="30" s="1"/>
  <c r="AM58" i="30" s="1"/>
  <c r="AL35" i="2"/>
  <c r="AM21" i="30" s="1"/>
  <c r="AM68" i="30" s="1"/>
  <c r="AL34" i="2"/>
  <c r="AM20" i="25" s="1"/>
  <c r="AM67" i="25" s="1"/>
  <c r="AJ7" i="17"/>
  <c r="AJ16" i="17" s="1"/>
  <c r="AL38" i="2"/>
  <c r="AM27" i="25" s="1"/>
  <c r="AM74" i="25" s="1"/>
  <c r="AM16" i="25"/>
  <c r="AM63" i="25" s="1"/>
  <c r="AM16" i="30"/>
  <c r="AM26" i="25"/>
  <c r="AM73" i="25" s="1"/>
  <c r="AM26" i="30"/>
  <c r="AM73" i="30" s="1"/>
  <c r="AM18" i="25"/>
  <c r="AM65" i="25" s="1"/>
  <c r="AM18" i="30"/>
  <c r="AM65" i="30" s="1"/>
  <c r="AL77" i="30"/>
  <c r="AL232" i="30" s="1"/>
  <c r="AL236" i="30" s="1"/>
  <c r="AL210" i="30"/>
  <c r="AL16" i="25"/>
  <c r="AL63" i="25" s="1"/>
  <c r="AL16" i="30"/>
  <c r="AM32" i="25"/>
  <c r="AM79" i="25" s="1"/>
  <c r="AM32" i="30"/>
  <c r="AM79" i="30" s="1"/>
  <c r="AM28" i="30"/>
  <c r="AM75" i="30" s="1"/>
  <c r="AL18" i="25"/>
  <c r="AL65" i="25" s="1"/>
  <c r="AL18" i="30"/>
  <c r="AL65" i="30" s="1"/>
  <c r="AM210" i="30"/>
  <c r="AP230" i="30" s="1"/>
  <c r="AM77" i="30"/>
  <c r="AM232" i="30" s="1"/>
  <c r="AM236" i="30" s="1"/>
  <c r="AL20" i="25"/>
  <c r="AL67" i="25" s="1"/>
  <c r="AL20" i="30"/>
  <c r="AL67" i="30" s="1"/>
  <c r="AL19" i="25"/>
  <c r="AL66" i="25" s="1"/>
  <c r="AL19" i="30"/>
  <c r="AL66" i="30" s="1"/>
  <c r="AM25" i="25"/>
  <c r="AM25" i="30"/>
  <c r="AL27" i="25"/>
  <c r="AL74" i="25" s="1"/>
  <c r="AL27" i="30"/>
  <c r="AL74" i="30" s="1"/>
  <c r="AM19" i="25"/>
  <c r="AM66" i="25" s="1"/>
  <c r="AM19" i="30"/>
  <c r="AM66" i="30" s="1"/>
  <c r="AL21" i="25"/>
  <c r="AL68" i="25" s="1"/>
  <c r="AL21" i="30"/>
  <c r="AL68" i="30" s="1"/>
  <c r="AL25" i="25"/>
  <c r="AL72" i="25" s="1"/>
  <c r="AL25" i="30"/>
  <c r="AL79" i="2"/>
  <c r="AL80" i="2" s="1"/>
  <c r="AL61" i="2"/>
  <c r="AL62" i="2" s="1"/>
  <c r="AL73" i="2"/>
  <c r="AL74" i="2" s="1"/>
  <c r="AL85" i="2"/>
  <c r="AL86" i="2" s="1"/>
  <c r="AK62" i="2"/>
  <c r="AK21" i="2"/>
  <c r="AL11" i="25" s="1"/>
  <c r="AL58" i="25" s="1"/>
  <c r="AK19" i="2"/>
  <c r="AK39" i="2"/>
  <c r="AL9" i="25"/>
  <c r="AL56" i="25" s="1"/>
  <c r="AK80" i="2"/>
  <c r="AJ4" i="8"/>
  <c r="AM9" i="25"/>
  <c r="AM56" i="25" s="1"/>
  <c r="AL40" i="2"/>
  <c r="AL24" i="2"/>
  <c r="AM13" i="30" s="1"/>
  <c r="AM60" i="30" s="1"/>
  <c r="AK68" i="2"/>
  <c r="AL30" i="25"/>
  <c r="AK53" i="2"/>
  <c r="AL42" i="30" s="1"/>
  <c r="AL89" i="30" s="1"/>
  <c r="AL34" i="25"/>
  <c r="AL81" i="25" s="1"/>
  <c r="AK51" i="2"/>
  <c r="AL40" i="30" s="1"/>
  <c r="AL87" i="30" s="1"/>
  <c r="AK48" i="2"/>
  <c r="AK86" i="2"/>
  <c r="AL53" i="2"/>
  <c r="AM42" i="30" s="1"/>
  <c r="AM89" i="30" s="1"/>
  <c r="AM30" i="25"/>
  <c r="AK74" i="2"/>
  <c r="AL51" i="2"/>
  <c r="AM40" i="30" s="1"/>
  <c r="AM87" i="30" s="1"/>
  <c r="AM34" i="25"/>
  <c r="AM81" i="25" s="1"/>
  <c r="AL48" i="2"/>
  <c r="AL102" i="2"/>
  <c r="AL23" i="2"/>
  <c r="AM12" i="30" s="1"/>
  <c r="AM59" i="30" s="1"/>
  <c r="AJ3" i="8"/>
  <c r="AM8" i="25"/>
  <c r="AM55" i="25" s="1"/>
  <c r="AK18" i="2"/>
  <c r="AL8" i="30" s="1"/>
  <c r="AL55" i="30" s="1"/>
  <c r="AL25" i="2"/>
  <c r="AM14" i="30" s="1"/>
  <c r="AM61" i="30" s="1"/>
  <c r="AM10" i="25"/>
  <c r="AM57" i="25" s="1"/>
  <c r="AJ5" i="8"/>
  <c r="AK37" i="2"/>
  <c r="AK20" i="2"/>
  <c r="AL10" i="30" s="1"/>
  <c r="AL57" i="30" s="1"/>
  <c r="AL68" i="2"/>
  <c r="F4" i="25"/>
  <c r="G4" i="25"/>
  <c r="H4" i="25"/>
  <c r="I4" i="25"/>
  <c r="J4" i="25"/>
  <c r="K4" i="25"/>
  <c r="L4" i="25"/>
  <c r="M4" i="25"/>
  <c r="N4" i="25"/>
  <c r="O4" i="25"/>
  <c r="P4" i="25"/>
  <c r="Q4" i="25"/>
  <c r="R4" i="25"/>
  <c r="S4" i="25"/>
  <c r="T4" i="25"/>
  <c r="U4" i="25"/>
  <c r="V4" i="25"/>
  <c r="W4" i="25"/>
  <c r="X4" i="25"/>
  <c r="Y4" i="25"/>
  <c r="Z4" i="25"/>
  <c r="AA4" i="25"/>
  <c r="AB4" i="25"/>
  <c r="AC4" i="25"/>
  <c r="AD4" i="25"/>
  <c r="AE4" i="25"/>
  <c r="AF4" i="25"/>
  <c r="AG4" i="25"/>
  <c r="AH4" i="25"/>
  <c r="AI4" i="25"/>
  <c r="F5" i="25"/>
  <c r="G5" i="25"/>
  <c r="H5" i="25"/>
  <c r="I5" i="25"/>
  <c r="J5" i="25"/>
  <c r="K5" i="25"/>
  <c r="L5" i="25"/>
  <c r="M5" i="25"/>
  <c r="N5" i="25"/>
  <c r="O5" i="25"/>
  <c r="P5" i="25"/>
  <c r="Q5" i="25"/>
  <c r="R5" i="25"/>
  <c r="S5" i="25"/>
  <c r="T5" i="25"/>
  <c r="U5" i="25"/>
  <c r="V5" i="25"/>
  <c r="W5" i="25"/>
  <c r="X5" i="25"/>
  <c r="Y5" i="25"/>
  <c r="Z5" i="25"/>
  <c r="AA5" i="25"/>
  <c r="AB5" i="25"/>
  <c r="AC5" i="25"/>
  <c r="AD5" i="25"/>
  <c r="AE5" i="25"/>
  <c r="AF5" i="25"/>
  <c r="AG5" i="25"/>
  <c r="AH5" i="25"/>
  <c r="AI5" i="25"/>
  <c r="F6" i="25"/>
  <c r="G6" i="25"/>
  <c r="H6" i="25"/>
  <c r="I6" i="25"/>
  <c r="J6" i="25"/>
  <c r="K6" i="25"/>
  <c r="L6" i="25"/>
  <c r="M6" i="25"/>
  <c r="N6" i="25"/>
  <c r="O6" i="25"/>
  <c r="P6" i="25"/>
  <c r="Q6" i="25"/>
  <c r="R6" i="25"/>
  <c r="S6" i="25"/>
  <c r="T6" i="25"/>
  <c r="U6" i="25"/>
  <c r="V6" i="25"/>
  <c r="W6" i="25"/>
  <c r="X6" i="25"/>
  <c r="Y6" i="25"/>
  <c r="Z6" i="25"/>
  <c r="AA6" i="25"/>
  <c r="AB6" i="25"/>
  <c r="AC6" i="25"/>
  <c r="AD6" i="25"/>
  <c r="AE6" i="25"/>
  <c r="AF6" i="25"/>
  <c r="AG6" i="25"/>
  <c r="AH6" i="25"/>
  <c r="AI6" i="25"/>
  <c r="F7" i="25"/>
  <c r="G7" i="25"/>
  <c r="H7" i="25"/>
  <c r="I7" i="25"/>
  <c r="J7" i="25"/>
  <c r="K7" i="25"/>
  <c r="L7" i="25"/>
  <c r="M7" i="25"/>
  <c r="N7" i="25"/>
  <c r="O7" i="25"/>
  <c r="P7" i="25"/>
  <c r="Q7" i="25"/>
  <c r="R7" i="25"/>
  <c r="S7" i="25"/>
  <c r="T7" i="25"/>
  <c r="U7" i="25"/>
  <c r="V7" i="25"/>
  <c r="W7" i="25"/>
  <c r="X7" i="25"/>
  <c r="Y7" i="25"/>
  <c r="Z7" i="25"/>
  <c r="AA7" i="25"/>
  <c r="AB7" i="25"/>
  <c r="AC7" i="25"/>
  <c r="AD7" i="25"/>
  <c r="AE7" i="25"/>
  <c r="AF7" i="25"/>
  <c r="AG7" i="25"/>
  <c r="AH7" i="25"/>
  <c r="AI7" i="25"/>
  <c r="E5" i="25"/>
  <c r="E6" i="25"/>
  <c r="E7" i="25"/>
  <c r="E4" i="25"/>
  <c r="D5" i="25"/>
  <c r="D9" i="25" s="1"/>
  <c r="D6" i="25"/>
  <c r="D7" i="25"/>
  <c r="D4" i="25"/>
  <c r="A8" i="24"/>
  <c r="A7" i="24"/>
  <c r="D183" i="25"/>
  <c r="D184" i="25"/>
  <c r="D182" i="25"/>
  <c r="F121" i="25"/>
  <c r="F150" i="25" s="1"/>
  <c r="F178" i="25" s="1"/>
  <c r="G121" i="25"/>
  <c r="G150" i="25" s="1"/>
  <c r="G178" i="25" s="1"/>
  <c r="H121" i="25"/>
  <c r="H150" i="25" s="1"/>
  <c r="H178" i="25" s="1"/>
  <c r="I121" i="25"/>
  <c r="I150" i="25" s="1"/>
  <c r="I178" i="25" s="1"/>
  <c r="J121" i="25"/>
  <c r="J150" i="25" s="1"/>
  <c r="J178" i="25" s="1"/>
  <c r="K121" i="25"/>
  <c r="K150" i="25" s="1"/>
  <c r="K178" i="25" s="1"/>
  <c r="L121" i="25"/>
  <c r="L150" i="25" s="1"/>
  <c r="L178" i="25" s="1"/>
  <c r="M121" i="25"/>
  <c r="M150" i="25" s="1"/>
  <c r="M178" i="25" s="1"/>
  <c r="N121" i="25"/>
  <c r="N150" i="25" s="1"/>
  <c r="N178" i="25" s="1"/>
  <c r="O121" i="25"/>
  <c r="O150" i="25" s="1"/>
  <c r="O178" i="25" s="1"/>
  <c r="P121" i="25"/>
  <c r="P150" i="25" s="1"/>
  <c r="P178" i="25" s="1"/>
  <c r="Q121" i="25"/>
  <c r="Q150" i="25" s="1"/>
  <c r="Q178" i="25" s="1"/>
  <c r="R121" i="25"/>
  <c r="R150" i="25" s="1"/>
  <c r="R178" i="25" s="1"/>
  <c r="S121" i="25"/>
  <c r="S150" i="25" s="1"/>
  <c r="S178" i="25" s="1"/>
  <c r="T121" i="25"/>
  <c r="T150" i="25" s="1"/>
  <c r="T178" i="25" s="1"/>
  <c r="U121" i="25"/>
  <c r="U150" i="25" s="1"/>
  <c r="U178" i="25" s="1"/>
  <c r="V121" i="25"/>
  <c r="V150" i="25" s="1"/>
  <c r="V178" i="25" s="1"/>
  <c r="W121" i="25"/>
  <c r="W150" i="25" s="1"/>
  <c r="W178" i="25" s="1"/>
  <c r="X121" i="25"/>
  <c r="X150" i="25" s="1"/>
  <c r="X178" i="25" s="1"/>
  <c r="Y121" i="25"/>
  <c r="Y150" i="25" s="1"/>
  <c r="Y178" i="25" s="1"/>
  <c r="Z121" i="25"/>
  <c r="Z150" i="25" s="1"/>
  <c r="Z178" i="25" s="1"/>
  <c r="AA121" i="25"/>
  <c r="AA150" i="25" s="1"/>
  <c r="AA178" i="25" s="1"/>
  <c r="AB121" i="25"/>
  <c r="AB150" i="25" s="1"/>
  <c r="AB178" i="25" s="1"/>
  <c r="AC121" i="25"/>
  <c r="AC150" i="25" s="1"/>
  <c r="AC178" i="25" s="1"/>
  <c r="AD121" i="25"/>
  <c r="AD150" i="25" s="1"/>
  <c r="AD178" i="25" s="1"/>
  <c r="AE121" i="25"/>
  <c r="AE150" i="25" s="1"/>
  <c r="AE178" i="25" s="1"/>
  <c r="AF121" i="25"/>
  <c r="AF150" i="25" s="1"/>
  <c r="AF178" i="25" s="1"/>
  <c r="AG121" i="25"/>
  <c r="AG150" i="25" s="1"/>
  <c r="AG178" i="25" s="1"/>
  <c r="AH121" i="25"/>
  <c r="AH150" i="25" s="1"/>
  <c r="AH178" i="25" s="1"/>
  <c r="AI121" i="25"/>
  <c r="AI150" i="25" s="1"/>
  <c r="AI178" i="25" s="1"/>
  <c r="E121" i="25"/>
  <c r="E150" i="25" s="1"/>
  <c r="E178" i="25" s="1"/>
  <c r="AG50" i="25"/>
  <c r="AH50" i="25"/>
  <c r="AI50" i="25"/>
  <c r="I50" i="25"/>
  <c r="J50" i="25"/>
  <c r="K50" i="25"/>
  <c r="L50" i="25"/>
  <c r="M50" i="25"/>
  <c r="N50" i="25"/>
  <c r="O50" i="25"/>
  <c r="P50" i="25"/>
  <c r="Q50" i="25"/>
  <c r="R50" i="25"/>
  <c r="S50" i="25"/>
  <c r="T50" i="25"/>
  <c r="U50" i="25"/>
  <c r="V50" i="25"/>
  <c r="W50" i="25"/>
  <c r="X50" i="25"/>
  <c r="Y50" i="25"/>
  <c r="Z50" i="25"/>
  <c r="AA50" i="25"/>
  <c r="AB50" i="25"/>
  <c r="AC50" i="25"/>
  <c r="AD50" i="25"/>
  <c r="AE50" i="25"/>
  <c r="AF50" i="25"/>
  <c r="F50" i="25"/>
  <c r="G50" i="25"/>
  <c r="H50" i="25"/>
  <c r="E50" i="25"/>
  <c r="AD22" i="25"/>
  <c r="AE22" i="25"/>
  <c r="AF22" i="25"/>
  <c r="AG22" i="25"/>
  <c r="AH22" i="25"/>
  <c r="AI22" i="25"/>
  <c r="G22" i="25"/>
  <c r="H22" i="25"/>
  <c r="I22" i="25"/>
  <c r="J22" i="25"/>
  <c r="K22" i="25"/>
  <c r="L22" i="25"/>
  <c r="M22" i="25"/>
  <c r="N22" i="25"/>
  <c r="O22" i="25"/>
  <c r="P22" i="25"/>
  <c r="Q22" i="25"/>
  <c r="R22" i="25"/>
  <c r="S22" i="25"/>
  <c r="T22" i="25"/>
  <c r="U22" i="25"/>
  <c r="V22" i="25"/>
  <c r="W22" i="25"/>
  <c r="X22" i="25"/>
  <c r="Y22" i="25"/>
  <c r="Z22" i="25"/>
  <c r="AA22" i="25"/>
  <c r="AB22" i="25"/>
  <c r="AC22" i="25"/>
  <c r="F22" i="25"/>
  <c r="D32" i="25"/>
  <c r="D30" i="25"/>
  <c r="D31" i="25"/>
  <c r="D35" i="25"/>
  <c r="D33" i="25"/>
  <c r="D36" i="25"/>
  <c r="D37" i="25"/>
  <c r="D84" i="25" s="1"/>
  <c r="D38" i="25"/>
  <c r="D85" i="25" s="1"/>
  <c r="D39" i="25"/>
  <c r="D86" i="25" s="1"/>
  <c r="D40" i="25"/>
  <c r="D87" i="25" s="1"/>
  <c r="D41" i="25"/>
  <c r="D88" i="25" s="1"/>
  <c r="D42" i="25"/>
  <c r="D89" i="25" s="1"/>
  <c r="D43" i="25"/>
  <c r="D90" i="25" s="1"/>
  <c r="D44" i="25"/>
  <c r="D91" i="25" s="1"/>
  <c r="D34" i="25"/>
  <c r="E22" i="25"/>
  <c r="AJ6" i="8" l="1"/>
  <c r="AK26" i="2"/>
  <c r="AL15" i="30" s="1"/>
  <c r="AL62" i="30" s="1"/>
  <c r="AM151" i="25"/>
  <c r="AM21" i="25"/>
  <c r="AM68" i="25" s="1"/>
  <c r="AL26" i="2"/>
  <c r="AM15" i="30" s="1"/>
  <c r="AM62" i="30" s="1"/>
  <c r="AM20" i="30"/>
  <c r="AM67" i="30" s="1"/>
  <c r="AM27" i="30"/>
  <c r="AM74" i="30" s="1"/>
  <c r="AM11" i="25"/>
  <c r="AM58" i="25" s="1"/>
  <c r="AM72" i="25"/>
  <c r="AL28" i="25"/>
  <c r="AL75" i="25" s="1"/>
  <c r="AL28" i="30"/>
  <c r="AL75" i="30" s="1"/>
  <c r="AM37" i="25"/>
  <c r="AM84" i="25" s="1"/>
  <c r="AM37" i="30"/>
  <c r="AI4" i="8"/>
  <c r="AL9" i="30"/>
  <c r="AL56" i="30" s="1"/>
  <c r="AL26" i="25"/>
  <c r="AL151" i="25" s="1"/>
  <c r="AL26" i="30"/>
  <c r="AL73" i="30" s="1"/>
  <c r="AI6" i="8"/>
  <c r="AL11" i="30"/>
  <c r="AL58" i="30" s="1"/>
  <c r="AM72" i="30"/>
  <c r="AM29" i="25"/>
  <c r="AM123" i="25" s="1"/>
  <c r="AM29" i="30"/>
  <c r="AL37" i="25"/>
  <c r="AL84" i="25" s="1"/>
  <c r="AL37" i="30"/>
  <c r="AL63" i="30"/>
  <c r="AM63" i="30"/>
  <c r="AL72" i="30"/>
  <c r="AK40" i="2"/>
  <c r="AK24" i="2"/>
  <c r="AI4" i="11" s="1"/>
  <c r="AL8" i="25"/>
  <c r="AL55" i="25" s="1"/>
  <c r="AK23" i="2"/>
  <c r="AL12" i="30" s="1"/>
  <c r="AL59" i="30" s="1"/>
  <c r="AI3" i="8"/>
  <c r="AK102" i="2"/>
  <c r="AJ3" i="24"/>
  <c r="AM40" i="25"/>
  <c r="AM87" i="25" s="1"/>
  <c r="AK99" i="2"/>
  <c r="AL210" i="25"/>
  <c r="AL77" i="25"/>
  <c r="AL232" i="25" s="1"/>
  <c r="AL236" i="25" s="1"/>
  <c r="AK98" i="2"/>
  <c r="AL10" i="25"/>
  <c r="AL57" i="25" s="1"/>
  <c r="AK25" i="2"/>
  <c r="AL14" i="30" s="1"/>
  <c r="AL61" i="30" s="1"/>
  <c r="AI5" i="8"/>
  <c r="AM210" i="25"/>
  <c r="AP230" i="25" s="1"/>
  <c r="AM77" i="25"/>
  <c r="AM232" i="25" s="1"/>
  <c r="AM236" i="25" s="1"/>
  <c r="AI6" i="11"/>
  <c r="AL15" i="25"/>
  <c r="AL62" i="25" s="1"/>
  <c r="AK45" i="2"/>
  <c r="AL35" i="30" s="1"/>
  <c r="AL82" i="30" s="1"/>
  <c r="AI6" i="10"/>
  <c r="AI6" i="16"/>
  <c r="AM13" i="25"/>
  <c r="AM60" i="25" s="1"/>
  <c r="AJ4" i="10"/>
  <c r="AL50" i="2"/>
  <c r="AL47" i="2"/>
  <c r="AM36" i="30" s="1"/>
  <c r="AM83" i="30" s="1"/>
  <c r="AJ4" i="11"/>
  <c r="AJ4" i="16"/>
  <c r="AL87" i="2"/>
  <c r="AL115" i="2" s="1"/>
  <c r="AJ6" i="16"/>
  <c r="AJ4" i="24"/>
  <c r="AM42" i="25"/>
  <c r="AM89" i="25" s="1"/>
  <c r="AL98" i="2"/>
  <c r="AL104" i="2" s="1"/>
  <c r="AJ3" i="11"/>
  <c r="AL44" i="2"/>
  <c r="AM31" i="30" s="1"/>
  <c r="AJ3" i="10"/>
  <c r="AM12" i="25"/>
  <c r="AM59" i="25" s="1"/>
  <c r="AL30" i="2"/>
  <c r="AJ3" i="16"/>
  <c r="AJ4" i="21"/>
  <c r="AJ4" i="15"/>
  <c r="AJ4" i="12"/>
  <c r="AL110" i="2"/>
  <c r="AL97" i="2"/>
  <c r="AL103" i="2" s="1"/>
  <c r="AK87" i="2"/>
  <c r="AK116" i="2" s="1"/>
  <c r="AL99" i="2"/>
  <c r="AL105" i="2" s="1"/>
  <c r="AJ5" i="11"/>
  <c r="AL46" i="2"/>
  <c r="AJ5" i="10"/>
  <c r="AM14" i="25"/>
  <c r="AM61" i="25" s="1"/>
  <c r="AJ5" i="16"/>
  <c r="AL40" i="25"/>
  <c r="AL87" i="25" s="1"/>
  <c r="AI3" i="24"/>
  <c r="AI4" i="24"/>
  <c r="AL42" i="25"/>
  <c r="AL89" i="25" s="1"/>
  <c r="AK97" i="2"/>
  <c r="D79" i="25"/>
  <c r="D25" i="25"/>
  <c r="D72" i="25" s="1"/>
  <c r="D18" i="25"/>
  <c r="D65" i="25" s="1"/>
  <c r="D23" i="25"/>
  <c r="D70" i="25" s="1"/>
  <c r="D16" i="25"/>
  <c r="D63" i="25" s="1"/>
  <c r="D24" i="25"/>
  <c r="D71" i="25" s="1"/>
  <c r="D17" i="25"/>
  <c r="D64" i="25" s="1"/>
  <c r="D82" i="25"/>
  <c r="D28" i="25"/>
  <c r="D75" i="25" s="1"/>
  <c r="D21" i="25"/>
  <c r="D68" i="25" s="1"/>
  <c r="D80" i="25"/>
  <c r="D26" i="25"/>
  <c r="D73" i="25" s="1"/>
  <c r="D19" i="25"/>
  <c r="D66" i="25" s="1"/>
  <c r="D83" i="25"/>
  <c r="D29" i="25"/>
  <c r="D76" i="25" s="1"/>
  <c r="D22" i="25"/>
  <c r="D69" i="25" s="1"/>
  <c r="D81" i="25"/>
  <c r="D27" i="25"/>
  <c r="D74" i="25" s="1"/>
  <c r="D20" i="25"/>
  <c r="D67" i="25" s="1"/>
  <c r="D13" i="25"/>
  <c r="D60" i="25" s="1"/>
  <c r="D56" i="25"/>
  <c r="D8" i="25"/>
  <c r="D51" i="25"/>
  <c r="D78" i="25"/>
  <c r="D211" i="25"/>
  <c r="X233" i="25" s="1"/>
  <c r="X237" i="25" s="1"/>
  <c r="D237" i="25" s="1"/>
  <c r="D11" i="25"/>
  <c r="D54" i="25"/>
  <c r="D10" i="25"/>
  <c r="D53" i="25"/>
  <c r="D77" i="25"/>
  <c r="D210" i="25"/>
  <c r="X232" i="25" s="1"/>
  <c r="X236" i="25" s="1"/>
  <c r="D236" i="25" s="1"/>
  <c r="D52" i="25"/>
  <c r="AL27" i="2" l="1"/>
  <c r="AM45" i="30" s="1"/>
  <c r="AL45" i="2"/>
  <c r="AM35" i="30" s="1"/>
  <c r="AM82" i="30" s="1"/>
  <c r="AM123" i="30"/>
  <c r="AM151" i="30"/>
  <c r="AJ6" i="10"/>
  <c r="AJ6" i="11"/>
  <c r="AM15" i="25"/>
  <c r="AM62" i="25" s="1"/>
  <c r="AM179" i="25"/>
  <c r="AL73" i="25"/>
  <c r="AK47" i="2"/>
  <c r="AL36" i="30" s="1"/>
  <c r="AL83" i="30" s="1"/>
  <c r="AI4" i="16"/>
  <c r="AK50" i="2"/>
  <c r="AL39" i="30" s="1"/>
  <c r="AM47" i="30"/>
  <c r="AM98" i="30"/>
  <c r="AM92" i="30"/>
  <c r="AI4" i="10"/>
  <c r="AL13" i="30"/>
  <c r="AL60" i="30" s="1"/>
  <c r="AL151" i="30"/>
  <c r="AM39" i="25"/>
  <c r="AM181" i="25" s="1"/>
  <c r="AM39" i="30"/>
  <c r="AL29" i="25"/>
  <c r="AL29" i="30"/>
  <c r="AM179" i="30"/>
  <c r="AM84" i="30"/>
  <c r="AM152" i="30"/>
  <c r="AM76" i="30"/>
  <c r="AL179" i="25"/>
  <c r="AM76" i="25"/>
  <c r="AM211" i="30"/>
  <c r="AP231" i="30" s="1"/>
  <c r="AM78" i="30"/>
  <c r="AM233" i="30" s="1"/>
  <c r="AM237" i="30" s="1"/>
  <c r="AM238" i="30" s="1"/>
  <c r="AM33" i="25"/>
  <c r="AM80" i="25" s="1"/>
  <c r="AM33" i="30"/>
  <c r="AM80" i="30" s="1"/>
  <c r="AM17" i="25"/>
  <c r="AM122" i="25" s="1"/>
  <c r="AM124" i="25" s="1"/>
  <c r="AM17" i="30"/>
  <c r="AM152" i="25"/>
  <c r="AL84" i="30"/>
  <c r="AL179" i="30"/>
  <c r="AL13" i="25"/>
  <c r="AL60" i="25" s="1"/>
  <c r="AK127" i="2"/>
  <c r="AK27" i="2"/>
  <c r="AK104" i="2"/>
  <c r="AI6" i="15" s="1"/>
  <c r="AK103" i="2"/>
  <c r="AK108" i="2" s="1"/>
  <c r="AI8" i="24"/>
  <c r="AL126" i="2"/>
  <c r="AJ8" i="24"/>
  <c r="AJ6" i="21"/>
  <c r="AJ12" i="21" s="1"/>
  <c r="AJ6" i="15"/>
  <c r="AJ6" i="12"/>
  <c r="AL111" i="2"/>
  <c r="AJ5" i="21"/>
  <c r="AJ11" i="21" s="1"/>
  <c r="AJ5" i="15"/>
  <c r="AJ5" i="12"/>
  <c r="AL108" i="2"/>
  <c r="AK115" i="2"/>
  <c r="AK126" i="2" s="1"/>
  <c r="AJ7" i="11"/>
  <c r="AJ8" i="11" s="1"/>
  <c r="AM45" i="25"/>
  <c r="AL35" i="25"/>
  <c r="AL82" i="25" s="1"/>
  <c r="AJ7" i="24"/>
  <c r="AJ5" i="24"/>
  <c r="AK105" i="2"/>
  <c r="AK110" i="2"/>
  <c r="AI4" i="15"/>
  <c r="AI4" i="12"/>
  <c r="AI4" i="21"/>
  <c r="AL14" i="25"/>
  <c r="AL61" i="25" s="1"/>
  <c r="AI5" i="10"/>
  <c r="AK46" i="2"/>
  <c r="AI5" i="11"/>
  <c r="AI5" i="16"/>
  <c r="AI7" i="24"/>
  <c r="AI5" i="24"/>
  <c r="AL112" i="2"/>
  <c r="AJ7" i="21"/>
  <c r="AJ13" i="21" s="1"/>
  <c r="AJ7" i="15"/>
  <c r="AJ7" i="12"/>
  <c r="AL54" i="2"/>
  <c r="AM31" i="25"/>
  <c r="AL116" i="2"/>
  <c r="AL127" i="2" s="1"/>
  <c r="AL12" i="25"/>
  <c r="AL59" i="25" s="1"/>
  <c r="AI3" i="10"/>
  <c r="AK30" i="2"/>
  <c r="AI3" i="11"/>
  <c r="AK44" i="2"/>
  <c r="AL31" i="30" s="1"/>
  <c r="AI3" i="16"/>
  <c r="AL55" i="2"/>
  <c r="AM36" i="25"/>
  <c r="AM83" i="25" s="1"/>
  <c r="AJ6" i="23"/>
  <c r="AJ6" i="13"/>
  <c r="AJ10" i="21"/>
  <c r="AK263" i="2"/>
  <c r="AK244" i="2"/>
  <c r="AK225" i="2"/>
  <c r="AK206" i="2"/>
  <c r="AK187" i="2"/>
  <c r="AK168" i="2"/>
  <c r="AK149" i="2"/>
  <c r="AK130" i="2"/>
  <c r="D12" i="25"/>
  <c r="D59" i="25" s="1"/>
  <c r="D55" i="25"/>
  <c r="D57" i="25"/>
  <c r="D14" i="25"/>
  <c r="D61" i="25" s="1"/>
  <c r="D58" i="25"/>
  <c r="D15" i="25"/>
  <c r="D62" i="25" s="1"/>
  <c r="A4" i="15"/>
  <c r="A4" i="12"/>
  <c r="AL52" i="2" l="1"/>
  <c r="AL49" i="2"/>
  <c r="AM38" i="30" s="1"/>
  <c r="AM35" i="25"/>
  <c r="AM82" i="25" s="1"/>
  <c r="AL36" i="25"/>
  <c r="AL83" i="25" s="1"/>
  <c r="AM86" i="25"/>
  <c r="AK55" i="2"/>
  <c r="AL44" i="25" s="1"/>
  <c r="AL91" i="25" s="1"/>
  <c r="AL39" i="25"/>
  <c r="AL86" i="25" s="1"/>
  <c r="AL45" i="25"/>
  <c r="AL98" i="25" s="1"/>
  <c r="AL45" i="30"/>
  <c r="AM38" i="25"/>
  <c r="AM85" i="25" s="1"/>
  <c r="AL152" i="30"/>
  <c r="AL76" i="30"/>
  <c r="AM64" i="25"/>
  <c r="AP233" i="30"/>
  <c r="AP226" i="30"/>
  <c r="AL123" i="25"/>
  <c r="AL152" i="25"/>
  <c r="AL76" i="25"/>
  <c r="AM94" i="30"/>
  <c r="AM99" i="30"/>
  <c r="AM41" i="25"/>
  <c r="AM88" i="25" s="1"/>
  <c r="AM41" i="30"/>
  <c r="AM88" i="30" s="1"/>
  <c r="AL123" i="30"/>
  <c r="AM86" i="30"/>
  <c r="AM181" i="30"/>
  <c r="AM43" i="25"/>
  <c r="AM90" i="25" s="1"/>
  <c r="AM43" i="30"/>
  <c r="AM90" i="30" s="1"/>
  <c r="AL78" i="30"/>
  <c r="AL233" i="30" s="1"/>
  <c r="AL237" i="30" s="1"/>
  <c r="AL238" i="30" s="1"/>
  <c r="AL211" i="30"/>
  <c r="AL86" i="30"/>
  <c r="AL181" i="30"/>
  <c r="AL17" i="25"/>
  <c r="AL122" i="25" s="1"/>
  <c r="AL17" i="30"/>
  <c r="AL33" i="25"/>
  <c r="AL80" i="25" s="1"/>
  <c r="AL33" i="30"/>
  <c r="AL80" i="30" s="1"/>
  <c r="AM44" i="25"/>
  <c r="AM91" i="25" s="1"/>
  <c r="AM44" i="30"/>
  <c r="AM91" i="30" s="1"/>
  <c r="AM64" i="30"/>
  <c r="AM122" i="30"/>
  <c r="AM124" i="30" s="1"/>
  <c r="AM125" i="30" s="1"/>
  <c r="AI7" i="11"/>
  <c r="AI8" i="11" s="1"/>
  <c r="AI6" i="21"/>
  <c r="AI12" i="21" s="1"/>
  <c r="AK111" i="2"/>
  <c r="AI7" i="23" s="1"/>
  <c r="AI5" i="21"/>
  <c r="AI11" i="21" s="1"/>
  <c r="AI5" i="12"/>
  <c r="AI6" i="12"/>
  <c r="AI5" i="15"/>
  <c r="AJ8" i="15"/>
  <c r="AJ8" i="21"/>
  <c r="AJ4" i="23"/>
  <c r="AJ4" i="13"/>
  <c r="AI6" i="13"/>
  <c r="AI6" i="23"/>
  <c r="AM98" i="25"/>
  <c r="AM47" i="25"/>
  <c r="AM92" i="25"/>
  <c r="AI4" i="13"/>
  <c r="AI4" i="23"/>
  <c r="AI7" i="15"/>
  <c r="AI7" i="12"/>
  <c r="AK112" i="2"/>
  <c r="AI7" i="21"/>
  <c r="AI13" i="21" s="1"/>
  <c r="AJ7" i="13"/>
  <c r="AJ7" i="23"/>
  <c r="AJ8" i="23"/>
  <c r="AJ8" i="13"/>
  <c r="AK49" i="2"/>
  <c r="AL31" i="25"/>
  <c r="AK54" i="2"/>
  <c r="AI10" i="21"/>
  <c r="AJ14" i="21"/>
  <c r="AM211" i="25"/>
  <c r="AP231" i="25" s="1"/>
  <c r="AM78" i="25"/>
  <c r="AM233" i="25" s="1"/>
  <c r="AM237" i="25" s="1"/>
  <c r="AM238" i="25" s="1"/>
  <c r="AK52" i="2"/>
  <c r="A4" i="23"/>
  <c r="A3" i="23"/>
  <c r="AF2" i="23"/>
  <c r="AE2" i="23"/>
  <c r="AD2" i="23"/>
  <c r="AC2" i="23"/>
  <c r="AB2" i="23"/>
  <c r="AA2" i="23"/>
  <c r="Z2" i="23"/>
  <c r="Y2" i="23"/>
  <c r="X2" i="23"/>
  <c r="W2" i="23"/>
  <c r="V2" i="23"/>
  <c r="U2" i="23"/>
  <c r="T2" i="23"/>
  <c r="S2" i="23"/>
  <c r="R2" i="23"/>
  <c r="Q2" i="23"/>
  <c r="P2" i="23"/>
  <c r="O2" i="23"/>
  <c r="N2" i="23"/>
  <c r="M2" i="23"/>
  <c r="L2" i="23"/>
  <c r="K2" i="23"/>
  <c r="J2" i="23"/>
  <c r="I2" i="23"/>
  <c r="H2" i="23"/>
  <c r="G2" i="23"/>
  <c r="F2" i="23"/>
  <c r="E2" i="23"/>
  <c r="D2" i="23"/>
  <c r="C2" i="23"/>
  <c r="B2" i="23"/>
  <c r="A2" i="23"/>
  <c r="A1" i="23"/>
  <c r="A7" i="21"/>
  <c r="A13" i="21" s="1"/>
  <c r="A6" i="21"/>
  <c r="A12" i="21" s="1"/>
  <c r="A5" i="21"/>
  <c r="A11" i="21" s="1"/>
  <c r="A3" i="21"/>
  <c r="AF2" i="21"/>
  <c r="AF9" i="21" s="1"/>
  <c r="AE2" i="21"/>
  <c r="AE9" i="21" s="1"/>
  <c r="AD2" i="21"/>
  <c r="AD9" i="21" s="1"/>
  <c r="AC2" i="21"/>
  <c r="AC9" i="21" s="1"/>
  <c r="AB2" i="21"/>
  <c r="AB9" i="21" s="1"/>
  <c r="AA2" i="21"/>
  <c r="AA9" i="21" s="1"/>
  <c r="Z2" i="21"/>
  <c r="Z9" i="21" s="1"/>
  <c r="Y2" i="21"/>
  <c r="Y9" i="21" s="1"/>
  <c r="X2" i="21"/>
  <c r="X9" i="21" s="1"/>
  <c r="W2" i="21"/>
  <c r="W9" i="21" s="1"/>
  <c r="V2" i="21"/>
  <c r="V9" i="21" s="1"/>
  <c r="U2" i="21"/>
  <c r="U9" i="21" s="1"/>
  <c r="T2" i="21"/>
  <c r="T9" i="21" s="1"/>
  <c r="S2" i="21"/>
  <c r="S9" i="21" s="1"/>
  <c r="R2" i="21"/>
  <c r="R9" i="21" s="1"/>
  <c r="Q2" i="21"/>
  <c r="Q9" i="21" s="1"/>
  <c r="P2" i="21"/>
  <c r="P9" i="21" s="1"/>
  <c r="O2" i="21"/>
  <c r="O9" i="21" s="1"/>
  <c r="N2" i="21"/>
  <c r="N9" i="21" s="1"/>
  <c r="M2" i="21"/>
  <c r="M9" i="21" s="1"/>
  <c r="L2" i="21"/>
  <c r="L9" i="21" s="1"/>
  <c r="K2" i="21"/>
  <c r="K9" i="21" s="1"/>
  <c r="J2" i="21"/>
  <c r="J9" i="21" s="1"/>
  <c r="I2" i="21"/>
  <c r="I9" i="21" s="1"/>
  <c r="H2" i="21"/>
  <c r="H9" i="21" s="1"/>
  <c r="G2" i="21"/>
  <c r="G9" i="21" s="1"/>
  <c r="F2" i="21"/>
  <c r="F9" i="21" s="1"/>
  <c r="E2" i="21"/>
  <c r="E9" i="21" s="1"/>
  <c r="D2" i="21"/>
  <c r="D9" i="21" s="1"/>
  <c r="C2" i="21"/>
  <c r="C9" i="21" s="1"/>
  <c r="B2" i="21"/>
  <c r="B9" i="21" s="1"/>
  <c r="A2" i="21"/>
  <c r="A1" i="21"/>
  <c r="AH11" i="2"/>
  <c r="AL44" i="30" l="1"/>
  <c r="AL91" i="30" s="1"/>
  <c r="AL64" i="25"/>
  <c r="AL181" i="25"/>
  <c r="AL92" i="25"/>
  <c r="AL99" i="25" s="1"/>
  <c r="AL47" i="25"/>
  <c r="AI7" i="13"/>
  <c r="AM180" i="25"/>
  <c r="AM184" i="25" s="1"/>
  <c r="AL47" i="30"/>
  <c r="AL98" i="30"/>
  <c r="AL92" i="30"/>
  <c r="AL43" i="25"/>
  <c r="AL90" i="25" s="1"/>
  <c r="AL43" i="30"/>
  <c r="AL90" i="30" s="1"/>
  <c r="AL64" i="30"/>
  <c r="AL122" i="30"/>
  <c r="AM180" i="30"/>
  <c r="AM85" i="30"/>
  <c r="AL41" i="25"/>
  <c r="AL88" i="25" s="1"/>
  <c r="AL41" i="30"/>
  <c r="AL88" i="30" s="1"/>
  <c r="AL38" i="25"/>
  <c r="AL85" i="25" s="1"/>
  <c r="AL38" i="30"/>
  <c r="T11" i="13"/>
  <c r="U11" i="13" s="1"/>
  <c r="AI8" i="15"/>
  <c r="AP233" i="25"/>
  <c r="AP226" i="25"/>
  <c r="AJ9" i="23"/>
  <c r="AI8" i="21"/>
  <c r="AM99" i="25"/>
  <c r="AM94" i="25"/>
  <c r="AL78" i="25"/>
  <c r="AL233" i="25" s="1"/>
  <c r="AL237" i="25" s="1"/>
  <c r="AL238" i="25" s="1"/>
  <c r="AL211" i="25"/>
  <c r="AM183" i="25"/>
  <c r="AM182" i="25"/>
  <c r="AI14" i="21"/>
  <c r="AI8" i="13"/>
  <c r="AI8" i="23"/>
  <c r="AI9" i="23" s="1"/>
  <c r="AL94" i="25" l="1"/>
  <c r="AL85" i="30"/>
  <c r="AL180" i="30"/>
  <c r="AL180" i="25"/>
  <c r="AL183" i="25" s="1"/>
  <c r="AL94" i="30"/>
  <c r="AL99" i="30"/>
  <c r="AM183" i="30"/>
  <c r="AM182" i="30"/>
  <c r="AM184" i="30"/>
  <c r="AL184" i="25" l="1"/>
  <c r="AL183" i="30"/>
  <c r="AL182" i="30"/>
  <c r="AL184" i="30"/>
  <c r="AL182" i="25"/>
  <c r="AF3" i="17"/>
  <c r="AE3" i="17"/>
  <c r="AD3" i="17"/>
  <c r="AC3" i="17"/>
  <c r="AB3" i="17"/>
  <c r="AA3" i="17"/>
  <c r="Z3" i="17"/>
  <c r="Y3" i="17"/>
  <c r="X3" i="17"/>
  <c r="W3" i="17"/>
  <c r="V3" i="17"/>
  <c r="U3" i="17"/>
  <c r="T3" i="17"/>
  <c r="S3" i="17"/>
  <c r="R3" i="17"/>
  <c r="Q3" i="17"/>
  <c r="P3" i="17"/>
  <c r="O3" i="17"/>
  <c r="N3" i="17"/>
  <c r="M3" i="17"/>
  <c r="L3" i="17"/>
  <c r="K3" i="17"/>
  <c r="J3" i="17"/>
  <c r="I3" i="17"/>
  <c r="H3" i="17"/>
  <c r="G3" i="17"/>
  <c r="F3" i="17"/>
  <c r="E3" i="17"/>
  <c r="D3" i="17"/>
  <c r="C3" i="17"/>
  <c r="B3" i="17"/>
  <c r="A3" i="17"/>
  <c r="C2" i="17"/>
  <c r="AF2" i="16"/>
  <c r="AE2" i="16"/>
  <c r="AD2" i="16"/>
  <c r="AC2" i="16"/>
  <c r="AB2" i="16"/>
  <c r="AA2" i="16"/>
  <c r="Z2" i="16"/>
  <c r="Y2" i="16"/>
  <c r="X2" i="16"/>
  <c r="W2" i="16"/>
  <c r="V2" i="16"/>
  <c r="U2" i="16"/>
  <c r="T2" i="16"/>
  <c r="S2" i="16"/>
  <c r="R2" i="16"/>
  <c r="Q2" i="16"/>
  <c r="P2" i="16"/>
  <c r="O2" i="16"/>
  <c r="N2" i="16"/>
  <c r="M2" i="16"/>
  <c r="L2" i="16"/>
  <c r="K2" i="16"/>
  <c r="J2" i="16"/>
  <c r="I2" i="16"/>
  <c r="H2" i="16"/>
  <c r="G2" i="16"/>
  <c r="F2" i="16"/>
  <c r="E2" i="16"/>
  <c r="D2" i="16"/>
  <c r="C2" i="16"/>
  <c r="B2" i="16"/>
  <c r="A2" i="16"/>
  <c r="A1" i="16"/>
  <c r="A7" i="15"/>
  <c r="A6" i="15"/>
  <c r="A5" i="15"/>
  <c r="A3" i="15"/>
  <c r="AF2" i="15"/>
  <c r="AE2" i="15"/>
  <c r="AD2" i="15"/>
  <c r="AC2" i="15"/>
  <c r="AB2" i="15"/>
  <c r="AA2" i="15"/>
  <c r="Z2" i="15"/>
  <c r="Y2" i="15"/>
  <c r="X2" i="15"/>
  <c r="W2" i="15"/>
  <c r="V2" i="15"/>
  <c r="U2" i="15"/>
  <c r="T2" i="15"/>
  <c r="S2" i="15"/>
  <c r="R2" i="15"/>
  <c r="Q2" i="15"/>
  <c r="P2" i="15"/>
  <c r="O2" i="15"/>
  <c r="N2" i="15"/>
  <c r="M2" i="15"/>
  <c r="L2" i="15"/>
  <c r="K2" i="15"/>
  <c r="J2" i="15"/>
  <c r="I2" i="15"/>
  <c r="H2" i="15"/>
  <c r="G2" i="15"/>
  <c r="F2" i="15"/>
  <c r="E2" i="15"/>
  <c r="D2" i="15"/>
  <c r="C2" i="15"/>
  <c r="B2" i="15"/>
  <c r="A2" i="15"/>
  <c r="A1" i="15"/>
  <c r="D13" i="14"/>
  <c r="D14" i="14" s="1"/>
  <c r="E13" i="14"/>
  <c r="E14" i="14" s="1"/>
  <c r="F13" i="14"/>
  <c r="G13" i="14"/>
  <c r="H13" i="14"/>
  <c r="I13" i="14"/>
  <c r="I14" i="14" s="1"/>
  <c r="J13" i="14"/>
  <c r="J14" i="14" s="1"/>
  <c r="K13" i="14"/>
  <c r="K14" i="14" s="1"/>
  <c r="L13" i="14"/>
  <c r="L14" i="14" s="1"/>
  <c r="M13" i="14"/>
  <c r="M14" i="14" s="1"/>
  <c r="N13" i="14"/>
  <c r="N14" i="14" s="1"/>
  <c r="O13" i="14"/>
  <c r="O14" i="14" s="1"/>
  <c r="P13" i="14"/>
  <c r="P14" i="14" s="1"/>
  <c r="Q13" i="14"/>
  <c r="Q14" i="14" s="1"/>
  <c r="R13" i="14"/>
  <c r="R14" i="14" s="1"/>
  <c r="S13" i="14"/>
  <c r="S14" i="14" s="1"/>
  <c r="T13" i="14"/>
  <c r="T14" i="14" s="1"/>
  <c r="U13" i="14"/>
  <c r="U14" i="14" s="1"/>
  <c r="V13" i="14"/>
  <c r="V14" i="14" s="1"/>
  <c r="W13" i="14"/>
  <c r="X13" i="14"/>
  <c r="X14" i="14" s="1"/>
  <c r="Y13" i="14"/>
  <c r="Y14" i="14" s="1"/>
  <c r="Z13" i="14"/>
  <c r="Z14" i="14" s="1"/>
  <c r="AA13" i="14"/>
  <c r="AA14" i="14" s="1"/>
  <c r="AB13" i="14"/>
  <c r="AB14" i="14" s="1"/>
  <c r="AC13" i="14"/>
  <c r="AC14" i="14" s="1"/>
  <c r="AD13" i="14"/>
  <c r="AD14" i="14" s="1"/>
  <c r="AE13" i="14"/>
  <c r="AF13" i="14"/>
  <c r="AG13" i="14"/>
  <c r="AG14" i="14" s="1"/>
  <c r="AH13" i="14"/>
  <c r="AH14" i="14" s="1"/>
  <c r="AI13" i="14"/>
  <c r="AI14" i="14" s="1"/>
  <c r="AJ13" i="14"/>
  <c r="AJ14" i="14" s="1"/>
  <c r="F14" i="14"/>
  <c r="G14" i="14"/>
  <c r="H14" i="14"/>
  <c r="W14" i="14"/>
  <c r="AE14" i="14"/>
  <c r="AF14" i="14"/>
  <c r="C13" i="14"/>
  <c r="C14" i="14" s="1"/>
  <c r="AJ15" i="14"/>
  <c r="AI15" i="14"/>
  <c r="AH15" i="14"/>
  <c r="AG15" i="14"/>
  <c r="AF15" i="14"/>
  <c r="AE15" i="14"/>
  <c r="AD15" i="14"/>
  <c r="AC15" i="14"/>
  <c r="AB15" i="14"/>
  <c r="AA15" i="14"/>
  <c r="Z15" i="14"/>
  <c r="Y15" i="14"/>
  <c r="X15" i="14"/>
  <c r="W15" i="14"/>
  <c r="V15" i="14"/>
  <c r="U15" i="14"/>
  <c r="T15" i="14"/>
  <c r="S15" i="14"/>
  <c r="R15" i="14"/>
  <c r="Q15" i="14"/>
  <c r="P15" i="14"/>
  <c r="O15" i="14"/>
  <c r="N15" i="14"/>
  <c r="M15" i="14"/>
  <c r="L15" i="14"/>
  <c r="K15" i="14"/>
  <c r="J15" i="14"/>
  <c r="I15" i="14"/>
  <c r="H15" i="14"/>
  <c r="G15" i="14"/>
  <c r="F15" i="14"/>
  <c r="E15" i="14"/>
  <c r="D15" i="14"/>
  <c r="C15" i="14"/>
  <c r="A4" i="13"/>
  <c r="A3" i="13"/>
  <c r="AF2" i="13"/>
  <c r="AE2" i="13"/>
  <c r="AD2" i="13"/>
  <c r="AC2" i="13"/>
  <c r="AB2" i="13"/>
  <c r="AA2" i="13"/>
  <c r="Z2" i="13"/>
  <c r="Y2" i="13"/>
  <c r="X2" i="13"/>
  <c r="W2" i="13"/>
  <c r="V2" i="13"/>
  <c r="U2" i="13"/>
  <c r="T2" i="13"/>
  <c r="S2" i="13"/>
  <c r="R2" i="13"/>
  <c r="Q2" i="13"/>
  <c r="P2" i="13"/>
  <c r="O2" i="13"/>
  <c r="N2" i="13"/>
  <c r="M2" i="13"/>
  <c r="L2" i="13"/>
  <c r="K2" i="13"/>
  <c r="J2" i="13"/>
  <c r="I2" i="13"/>
  <c r="H2" i="13"/>
  <c r="G2" i="13"/>
  <c r="F2" i="13"/>
  <c r="E2" i="13"/>
  <c r="D2" i="13"/>
  <c r="C2" i="13"/>
  <c r="B2" i="13"/>
  <c r="A2" i="13"/>
  <c r="A1" i="13"/>
  <c r="A5" i="12"/>
  <c r="A6" i="12"/>
  <c r="A7" i="12"/>
  <c r="A3" i="12"/>
  <c r="AF2" i="12"/>
  <c r="AE2" i="12"/>
  <c r="AD2" i="12"/>
  <c r="AC2" i="12"/>
  <c r="AB2" i="12"/>
  <c r="AA2" i="12"/>
  <c r="Z2" i="12"/>
  <c r="Y2" i="12"/>
  <c r="X2" i="12"/>
  <c r="W2" i="12"/>
  <c r="V2" i="12"/>
  <c r="U2" i="12"/>
  <c r="T2" i="12"/>
  <c r="S2" i="12"/>
  <c r="R2" i="12"/>
  <c r="Q2" i="12"/>
  <c r="P2" i="12"/>
  <c r="O2" i="12"/>
  <c r="N2" i="12"/>
  <c r="M2" i="12"/>
  <c r="L2" i="12"/>
  <c r="K2" i="12"/>
  <c r="J2" i="12"/>
  <c r="I2" i="12"/>
  <c r="H2" i="12"/>
  <c r="G2" i="12"/>
  <c r="F2" i="12"/>
  <c r="E2" i="12"/>
  <c r="D2" i="12"/>
  <c r="C2" i="12"/>
  <c r="B2" i="12"/>
  <c r="A2" i="12"/>
  <c r="A1" i="12"/>
  <c r="A7" i="11" l="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D2" i="11"/>
  <c r="C2" i="11"/>
  <c r="B2" i="11"/>
  <c r="A2" i="11"/>
  <c r="A1" i="11"/>
  <c r="AF2" i="10"/>
  <c r="AE2" i="10"/>
  <c r="AD2" i="10"/>
  <c r="AC2" i="10"/>
  <c r="AB2" i="10"/>
  <c r="AA2" i="10"/>
  <c r="Z2" i="10"/>
  <c r="Y2" i="10"/>
  <c r="X2" i="10"/>
  <c r="W2" i="10"/>
  <c r="V2" i="10"/>
  <c r="U2" i="10"/>
  <c r="T2" i="10"/>
  <c r="S2" i="10"/>
  <c r="R2" i="10"/>
  <c r="Q2" i="10"/>
  <c r="P2" i="10"/>
  <c r="O2" i="10"/>
  <c r="N2" i="10"/>
  <c r="M2" i="10"/>
  <c r="L2" i="10"/>
  <c r="K2" i="10"/>
  <c r="J2" i="10"/>
  <c r="I2" i="10"/>
  <c r="H2" i="10"/>
  <c r="G2" i="10"/>
  <c r="F2" i="10"/>
  <c r="E2" i="10"/>
  <c r="D2" i="10"/>
  <c r="C2" i="10"/>
  <c r="B2" i="10"/>
  <c r="A2" i="10"/>
  <c r="A1" i="10"/>
  <c r="C3" i="9"/>
  <c r="D3" i="9"/>
  <c r="E3" i="9"/>
  <c r="F3" i="9"/>
  <c r="G3" i="9"/>
  <c r="H3" i="9"/>
  <c r="I3" i="9"/>
  <c r="J3" i="9"/>
  <c r="K3" i="9"/>
  <c r="L3" i="9"/>
  <c r="M3" i="9"/>
  <c r="N3" i="9"/>
  <c r="O3" i="9"/>
  <c r="P3" i="9"/>
  <c r="Q3" i="9"/>
  <c r="R3" i="9"/>
  <c r="S3" i="9"/>
  <c r="T3" i="9"/>
  <c r="U3" i="9"/>
  <c r="V3" i="9"/>
  <c r="W3" i="9"/>
  <c r="X3" i="9"/>
  <c r="Y3" i="9"/>
  <c r="Z3" i="9"/>
  <c r="AA3" i="9"/>
  <c r="AB3" i="9"/>
  <c r="AC3" i="9"/>
  <c r="AD3" i="9"/>
  <c r="AE3" i="9"/>
  <c r="C4" i="9"/>
  <c r="D4" i="9"/>
  <c r="E4" i="9"/>
  <c r="F4" i="9"/>
  <c r="G4" i="9"/>
  <c r="H4" i="9"/>
  <c r="I4" i="9"/>
  <c r="J4" i="9"/>
  <c r="K4" i="9"/>
  <c r="L4" i="9"/>
  <c r="M4" i="9"/>
  <c r="N4" i="9"/>
  <c r="O4" i="9"/>
  <c r="P4" i="9"/>
  <c r="Q4" i="9"/>
  <c r="R4" i="9"/>
  <c r="S4" i="9"/>
  <c r="T4" i="9"/>
  <c r="U4" i="9"/>
  <c r="V4" i="9"/>
  <c r="W4" i="9"/>
  <c r="X4" i="9"/>
  <c r="Y4" i="9"/>
  <c r="Z4" i="9"/>
  <c r="AA4" i="9"/>
  <c r="AB4" i="9"/>
  <c r="AC4" i="9"/>
  <c r="AD4" i="9"/>
  <c r="AE4" i="9"/>
  <c r="C5" i="9"/>
  <c r="D5" i="9"/>
  <c r="E5" i="9"/>
  <c r="F5" i="9"/>
  <c r="G5" i="9"/>
  <c r="H5" i="9"/>
  <c r="I5" i="9"/>
  <c r="J5" i="9"/>
  <c r="K5" i="9"/>
  <c r="L5" i="9"/>
  <c r="M5" i="9"/>
  <c r="N5" i="9"/>
  <c r="O5" i="9"/>
  <c r="P5" i="9"/>
  <c r="Q5" i="9"/>
  <c r="R5" i="9"/>
  <c r="S5" i="9"/>
  <c r="T5" i="9"/>
  <c r="U5" i="9"/>
  <c r="V5" i="9"/>
  <c r="W5" i="9"/>
  <c r="X5" i="9"/>
  <c r="Y5" i="9"/>
  <c r="Z5" i="9"/>
  <c r="AA5" i="9"/>
  <c r="AB5" i="9"/>
  <c r="AC5" i="9"/>
  <c r="AD5" i="9"/>
  <c r="AE5" i="9"/>
  <c r="C6" i="9"/>
  <c r="D6" i="9"/>
  <c r="E6" i="9"/>
  <c r="F6" i="9"/>
  <c r="G6" i="9"/>
  <c r="H6" i="9"/>
  <c r="I6" i="9"/>
  <c r="J6" i="9"/>
  <c r="K6" i="9"/>
  <c r="L6" i="9"/>
  <c r="M6" i="9"/>
  <c r="N6" i="9"/>
  <c r="O6" i="9"/>
  <c r="P6" i="9"/>
  <c r="Q6" i="9"/>
  <c r="R6" i="9"/>
  <c r="S6" i="9"/>
  <c r="T6" i="9"/>
  <c r="U6" i="9"/>
  <c r="V6" i="9"/>
  <c r="W6" i="9"/>
  <c r="X6" i="9"/>
  <c r="Y6" i="9"/>
  <c r="Z6" i="9"/>
  <c r="AA6" i="9"/>
  <c r="AB6" i="9"/>
  <c r="AC6" i="9"/>
  <c r="AD6" i="9"/>
  <c r="AE6" i="9"/>
  <c r="B4" i="9"/>
  <c r="B5" i="9"/>
  <c r="B6" i="9"/>
  <c r="B3" i="9"/>
  <c r="AE2" i="9"/>
  <c r="AD2" i="9"/>
  <c r="AC2" i="9"/>
  <c r="AB2" i="9"/>
  <c r="AA2" i="9"/>
  <c r="Z2" i="9"/>
  <c r="Y2" i="9"/>
  <c r="X2" i="9"/>
  <c r="W2" i="9"/>
  <c r="V2" i="9"/>
  <c r="U2" i="9"/>
  <c r="T2" i="9"/>
  <c r="S2" i="9"/>
  <c r="R2" i="9"/>
  <c r="Q2" i="9"/>
  <c r="P2" i="9"/>
  <c r="O2" i="9"/>
  <c r="N2" i="9"/>
  <c r="M2" i="9"/>
  <c r="L2" i="9"/>
  <c r="K2" i="9"/>
  <c r="J2" i="9"/>
  <c r="I2" i="9"/>
  <c r="H2" i="9"/>
  <c r="G2" i="9"/>
  <c r="F2" i="9"/>
  <c r="E2" i="9"/>
  <c r="D2" i="9"/>
  <c r="C2" i="9"/>
  <c r="B2" i="9"/>
  <c r="A2" i="9"/>
  <c r="A1" i="9"/>
  <c r="C2" i="8"/>
  <c r="D2" i="8"/>
  <c r="E2" i="8"/>
  <c r="F2" i="8"/>
  <c r="G2" i="8"/>
  <c r="H2" i="8"/>
  <c r="I2" i="8"/>
  <c r="J2" i="8"/>
  <c r="K2" i="8"/>
  <c r="L2" i="8"/>
  <c r="M2" i="8"/>
  <c r="N2" i="8"/>
  <c r="O2" i="8"/>
  <c r="P2" i="8"/>
  <c r="Q2" i="8"/>
  <c r="R2" i="8"/>
  <c r="S2" i="8"/>
  <c r="T2" i="8"/>
  <c r="U2" i="8"/>
  <c r="V2" i="8"/>
  <c r="W2" i="8"/>
  <c r="X2" i="8"/>
  <c r="Y2" i="8"/>
  <c r="Z2" i="8"/>
  <c r="AA2" i="8"/>
  <c r="AB2" i="8"/>
  <c r="AC2" i="8"/>
  <c r="AD2" i="8"/>
  <c r="AE2" i="8"/>
  <c r="AF2" i="8"/>
  <c r="B2" i="8"/>
  <c r="A1" i="8"/>
  <c r="A2" i="8"/>
  <c r="R3" i="7"/>
  <c r="S3" i="7"/>
  <c r="T3" i="7"/>
  <c r="U3" i="7"/>
  <c r="V3" i="7"/>
  <c r="W3" i="7"/>
  <c r="X3" i="7"/>
  <c r="Y3" i="7"/>
  <c r="Z3" i="7"/>
  <c r="AA3" i="7"/>
  <c r="AB3" i="7"/>
  <c r="AC3" i="7"/>
  <c r="AD3" i="7"/>
  <c r="AE3" i="7"/>
  <c r="AF3" i="7"/>
  <c r="L3" i="7"/>
  <c r="M3" i="7"/>
  <c r="N3" i="7"/>
  <c r="O3" i="7"/>
  <c r="P3" i="7"/>
  <c r="Q3" i="7"/>
  <c r="C3" i="7"/>
  <c r="D3" i="7"/>
  <c r="E3" i="7"/>
  <c r="F3" i="7"/>
  <c r="G3" i="7"/>
  <c r="H3" i="7"/>
  <c r="I3" i="7"/>
  <c r="J3" i="7"/>
  <c r="K3" i="7"/>
  <c r="B3" i="7"/>
  <c r="C2" i="7"/>
  <c r="A3" i="7"/>
  <c r="N46" i="25" l="1"/>
  <c r="O46" i="25"/>
  <c r="P46" i="25"/>
  <c r="Q46" i="25"/>
  <c r="AD46" i="25"/>
  <c r="AE46" i="25"/>
  <c r="AF46" i="25"/>
  <c r="AG46" i="25"/>
  <c r="C110" i="2"/>
  <c r="C111" i="2"/>
  <c r="C112" i="2"/>
  <c r="C109" i="2"/>
  <c r="F46" i="25"/>
  <c r="G46" i="25"/>
  <c r="H46" i="25"/>
  <c r="J46" i="25"/>
  <c r="K46" i="25"/>
  <c r="L46" i="25"/>
  <c r="M46" i="25"/>
  <c r="R46" i="25"/>
  <c r="S46" i="25"/>
  <c r="U46" i="25"/>
  <c r="V46" i="25"/>
  <c r="W46" i="25"/>
  <c r="X46" i="25"/>
  <c r="AA46" i="25"/>
  <c r="AB46" i="25"/>
  <c r="AC46" i="25"/>
  <c r="AH46" i="25"/>
  <c r="AI46" i="25"/>
  <c r="E46" i="25"/>
  <c r="E101" i="2"/>
  <c r="F101" i="2"/>
  <c r="G101" i="2"/>
  <c r="H101" i="2"/>
  <c r="I101" i="2"/>
  <c r="J101" i="2"/>
  <c r="K101" i="2"/>
  <c r="L101" i="2"/>
  <c r="M101" i="2"/>
  <c r="N101" i="2"/>
  <c r="O101" i="2"/>
  <c r="P101" i="2"/>
  <c r="Q101" i="2"/>
  <c r="R101" i="2"/>
  <c r="S101" i="2"/>
  <c r="T101" i="2"/>
  <c r="U101" i="2"/>
  <c r="V101" i="2"/>
  <c r="W101" i="2"/>
  <c r="X101" i="2"/>
  <c r="Y101" i="2"/>
  <c r="Z101" i="2"/>
  <c r="AA101" i="2"/>
  <c r="AB101" i="2"/>
  <c r="AC101" i="2"/>
  <c r="AD101" i="2"/>
  <c r="AE101" i="2"/>
  <c r="AF101" i="2"/>
  <c r="AF109" i="2" s="1"/>
  <c r="C99" i="2"/>
  <c r="C98" i="2"/>
  <c r="C97" i="2"/>
  <c r="D101" i="2"/>
  <c r="U109" i="2" l="1"/>
  <c r="S3" i="21"/>
  <c r="S3" i="15"/>
  <c r="S3" i="12"/>
  <c r="E109" i="2"/>
  <c r="C3" i="21"/>
  <c r="C3" i="12"/>
  <c r="C3" i="15"/>
  <c r="AD3" i="23"/>
  <c r="AD3" i="13"/>
  <c r="AC3" i="23"/>
  <c r="AC3" i="13"/>
  <c r="E3" i="23"/>
  <c r="E3" i="13"/>
  <c r="S109" i="2"/>
  <c r="Q3" i="21"/>
  <c r="Q3" i="15"/>
  <c r="Q3" i="12"/>
  <c r="AB3" i="23"/>
  <c r="AB3" i="13"/>
  <c r="L3" i="23"/>
  <c r="L3" i="13"/>
  <c r="Z109" i="2"/>
  <c r="X3" i="21"/>
  <c r="X3" i="12"/>
  <c r="X3" i="15"/>
  <c r="J109" i="2"/>
  <c r="H3" i="21"/>
  <c r="H3" i="12"/>
  <c r="H3" i="15"/>
  <c r="S3" i="23"/>
  <c r="S3" i="13"/>
  <c r="Y109" i="2"/>
  <c r="W3" i="21"/>
  <c r="W3" i="15"/>
  <c r="W3" i="12"/>
  <c r="I109" i="2"/>
  <c r="G3" i="21"/>
  <c r="G3" i="15"/>
  <c r="G3" i="12"/>
  <c r="Z3" i="23"/>
  <c r="Z3" i="13"/>
  <c r="J3" i="23"/>
  <c r="J3" i="13"/>
  <c r="AD3" i="21"/>
  <c r="AD3" i="15"/>
  <c r="AD3" i="12"/>
  <c r="H109" i="2"/>
  <c r="F3" i="21"/>
  <c r="F3" i="15"/>
  <c r="F3" i="12"/>
  <c r="W109" i="2"/>
  <c r="U3" i="21"/>
  <c r="U3" i="15"/>
  <c r="U3" i="12"/>
  <c r="A8" i="23"/>
  <c r="A8" i="13"/>
  <c r="AF3" i="23"/>
  <c r="AF3" i="13"/>
  <c r="X3" i="23"/>
  <c r="X3" i="13"/>
  <c r="P3" i="23"/>
  <c r="P3" i="13"/>
  <c r="H3" i="23"/>
  <c r="H3" i="13"/>
  <c r="AA3" i="21"/>
  <c r="AA3" i="12"/>
  <c r="AA3" i="15"/>
  <c r="M109" i="2"/>
  <c r="K3" i="21"/>
  <c r="K3" i="12"/>
  <c r="K3" i="15"/>
  <c r="N3" i="23"/>
  <c r="N3" i="13"/>
  <c r="AB109" i="2"/>
  <c r="Z3" i="21"/>
  <c r="Z3" i="12"/>
  <c r="Z3" i="15"/>
  <c r="T109" i="2"/>
  <c r="R3" i="21"/>
  <c r="R3" i="15"/>
  <c r="R3" i="12"/>
  <c r="L109" i="2"/>
  <c r="J3" i="21"/>
  <c r="J3" i="12"/>
  <c r="J3" i="15"/>
  <c r="B3" i="23"/>
  <c r="B3" i="13"/>
  <c r="AD5" i="23"/>
  <c r="AD5" i="13"/>
  <c r="U3" i="23"/>
  <c r="U3" i="13"/>
  <c r="M3" i="23"/>
  <c r="M3" i="13"/>
  <c r="AA109" i="2"/>
  <c r="Y3" i="21"/>
  <c r="Y3" i="15"/>
  <c r="Y3" i="12"/>
  <c r="K109" i="2"/>
  <c r="I3" i="21"/>
  <c r="I3" i="15"/>
  <c r="I3" i="12"/>
  <c r="AC109" i="2"/>
  <c r="T3" i="23"/>
  <c r="T3" i="13"/>
  <c r="D3" i="23"/>
  <c r="D3" i="13"/>
  <c r="AF3" i="21"/>
  <c r="AF3" i="12"/>
  <c r="AF3" i="15"/>
  <c r="R109" i="2"/>
  <c r="P3" i="21"/>
  <c r="P3" i="12"/>
  <c r="P3" i="15"/>
  <c r="AA3" i="23"/>
  <c r="AA3" i="13"/>
  <c r="K3" i="23"/>
  <c r="K3" i="13"/>
  <c r="C3" i="23"/>
  <c r="C3" i="13"/>
  <c r="D109" i="2"/>
  <c r="B3" i="21"/>
  <c r="B3" i="12"/>
  <c r="B3" i="15"/>
  <c r="AG109" i="2"/>
  <c r="AE3" i="21"/>
  <c r="AE3" i="15"/>
  <c r="AE3" i="12"/>
  <c r="Q109" i="2"/>
  <c r="O3" i="21"/>
  <c r="O3" i="15"/>
  <c r="O3" i="12"/>
  <c r="R3" i="23"/>
  <c r="R3" i="13"/>
  <c r="X109" i="2"/>
  <c r="V3" i="21"/>
  <c r="V3" i="15"/>
  <c r="V3" i="12"/>
  <c r="P109" i="2"/>
  <c r="N3" i="21"/>
  <c r="N3" i="12"/>
  <c r="N3" i="15"/>
  <c r="Y3" i="23"/>
  <c r="Y3" i="13"/>
  <c r="I3" i="23"/>
  <c r="I3" i="13"/>
  <c r="AE109" i="2"/>
  <c r="AC3" i="21"/>
  <c r="AC3" i="15"/>
  <c r="AC3" i="12"/>
  <c r="O109" i="2"/>
  <c r="M3" i="21"/>
  <c r="M3" i="15"/>
  <c r="M3" i="12"/>
  <c r="G109" i="2"/>
  <c r="E3" i="21"/>
  <c r="E3" i="15"/>
  <c r="E3" i="12"/>
  <c r="AD109" i="2"/>
  <c r="AB3" i="21"/>
  <c r="AB3" i="12"/>
  <c r="AB3" i="15"/>
  <c r="V109" i="2"/>
  <c r="T3" i="21"/>
  <c r="T3" i="15"/>
  <c r="T3" i="12"/>
  <c r="N109" i="2"/>
  <c r="L3" i="21"/>
  <c r="L3" i="12"/>
  <c r="L3" i="15"/>
  <c r="F109" i="2"/>
  <c r="D3" i="21"/>
  <c r="D3" i="12"/>
  <c r="D3" i="15"/>
  <c r="A7" i="23"/>
  <c r="A7" i="13"/>
  <c r="AE3" i="23"/>
  <c r="AE3" i="13"/>
  <c r="O3" i="23"/>
  <c r="O3" i="13"/>
  <c r="G3" i="23"/>
  <c r="G3" i="13"/>
  <c r="A6" i="23"/>
  <c r="A6" i="13"/>
  <c r="A5" i="23"/>
  <c r="A5" i="13"/>
  <c r="C86" i="2"/>
  <c r="E8" i="2"/>
  <c r="E13" i="2" s="1"/>
  <c r="E29" i="2" s="1"/>
  <c r="F16" i="25" s="1"/>
  <c r="F8" i="2"/>
  <c r="F13" i="2" s="1"/>
  <c r="F29" i="2" s="1"/>
  <c r="G16" i="25" s="1"/>
  <c r="G8" i="2"/>
  <c r="G13" i="2" s="1"/>
  <c r="G29" i="2" s="1"/>
  <c r="H16" i="25" s="1"/>
  <c r="H8" i="2"/>
  <c r="I8" i="2"/>
  <c r="I13" i="2" s="1"/>
  <c r="I29" i="2" s="1"/>
  <c r="J16" i="25" s="1"/>
  <c r="J8" i="2"/>
  <c r="J13" i="2" s="1"/>
  <c r="J29" i="2" s="1"/>
  <c r="K16" i="25" s="1"/>
  <c r="K8" i="2"/>
  <c r="K13" i="2" s="1"/>
  <c r="K29" i="2" s="1"/>
  <c r="L16" i="25" s="1"/>
  <c r="L8" i="2"/>
  <c r="L13" i="2" s="1"/>
  <c r="L29" i="2" s="1"/>
  <c r="M16" i="25" s="1"/>
  <c r="M8" i="2"/>
  <c r="M13" i="2" s="1"/>
  <c r="M29" i="2" s="1"/>
  <c r="N16" i="25" s="1"/>
  <c r="N8" i="2"/>
  <c r="N13" i="2" s="1"/>
  <c r="N29" i="2" s="1"/>
  <c r="O16" i="25" s="1"/>
  <c r="O8" i="2"/>
  <c r="O13" i="2" s="1"/>
  <c r="O29" i="2" s="1"/>
  <c r="P16" i="25" s="1"/>
  <c r="P8" i="2"/>
  <c r="Q8" i="2"/>
  <c r="R8" i="2"/>
  <c r="R13" i="2" s="1"/>
  <c r="R29" i="2" s="1"/>
  <c r="S16" i="25" s="1"/>
  <c r="S8" i="2"/>
  <c r="S13" i="2" s="1"/>
  <c r="S29" i="2" s="1"/>
  <c r="T16" i="25" s="1"/>
  <c r="T8" i="2"/>
  <c r="T13" i="2" s="1"/>
  <c r="T29" i="2" s="1"/>
  <c r="U16" i="25" s="1"/>
  <c r="U8" i="2"/>
  <c r="U13" i="2" s="1"/>
  <c r="U29" i="2" s="1"/>
  <c r="V16" i="25" s="1"/>
  <c r="V8" i="2"/>
  <c r="V13" i="2" s="1"/>
  <c r="V29" i="2" s="1"/>
  <c r="W16" i="25" s="1"/>
  <c r="W8" i="2"/>
  <c r="W13" i="2" s="1"/>
  <c r="W29" i="2" s="1"/>
  <c r="X16" i="25" s="1"/>
  <c r="X8" i="2"/>
  <c r="X13" i="2" s="1"/>
  <c r="X29" i="2" s="1"/>
  <c r="Y16" i="25" s="1"/>
  <c r="Y8" i="2"/>
  <c r="Z8" i="2"/>
  <c r="Z13" i="2" s="1"/>
  <c r="Z29" i="2" s="1"/>
  <c r="AA16" i="25" s="1"/>
  <c r="AA8" i="2"/>
  <c r="AA13" i="2" s="1"/>
  <c r="AA29" i="2" s="1"/>
  <c r="AB16" i="25" s="1"/>
  <c r="AB8" i="2"/>
  <c r="AB13" i="2" s="1"/>
  <c r="AB29" i="2" s="1"/>
  <c r="AC16" i="25" s="1"/>
  <c r="AC8" i="2"/>
  <c r="AC13" i="2" s="1"/>
  <c r="AC29" i="2" s="1"/>
  <c r="AD16" i="25" s="1"/>
  <c r="AD8" i="2"/>
  <c r="AD13" i="2" s="1"/>
  <c r="AD29" i="2" s="1"/>
  <c r="AE16" i="25" s="1"/>
  <c r="AE8" i="2"/>
  <c r="AE13" i="2" s="1"/>
  <c r="AE29" i="2" s="1"/>
  <c r="AF16" i="25" s="1"/>
  <c r="AF8" i="2"/>
  <c r="AF13" i="2" s="1"/>
  <c r="AF29" i="2" s="1"/>
  <c r="AG16" i="25" s="1"/>
  <c r="AG8" i="2"/>
  <c r="AH8" i="2"/>
  <c r="E9" i="2"/>
  <c r="E14" i="2" s="1"/>
  <c r="F9" i="2"/>
  <c r="F14" i="2" s="1"/>
  <c r="G9" i="2"/>
  <c r="H9" i="2"/>
  <c r="I9" i="2"/>
  <c r="J9" i="2"/>
  <c r="J14" i="2" s="1"/>
  <c r="K9" i="2"/>
  <c r="L9" i="2"/>
  <c r="L14" i="2" s="1"/>
  <c r="M9" i="2"/>
  <c r="M14" i="2" s="1"/>
  <c r="N9" i="2"/>
  <c r="N14" i="2" s="1"/>
  <c r="O9" i="2"/>
  <c r="P9" i="2"/>
  <c r="Q9" i="2"/>
  <c r="R9" i="2"/>
  <c r="R14" i="2" s="1"/>
  <c r="S9" i="2"/>
  <c r="T9" i="2"/>
  <c r="T14" i="2" s="1"/>
  <c r="U9" i="2"/>
  <c r="U14" i="2" s="1"/>
  <c r="V9" i="2"/>
  <c r="V14" i="2" s="1"/>
  <c r="W9" i="2"/>
  <c r="X9" i="2"/>
  <c r="Y9" i="2"/>
  <c r="Z9" i="2"/>
  <c r="Z14" i="2" s="1"/>
  <c r="AA9" i="2"/>
  <c r="AB9" i="2"/>
  <c r="AB14" i="2" s="1"/>
  <c r="AC9" i="2"/>
  <c r="AC14" i="2" s="1"/>
  <c r="AD9" i="2"/>
  <c r="AD14" i="2" s="1"/>
  <c r="AE9" i="2"/>
  <c r="AF9" i="2"/>
  <c r="AG9" i="2"/>
  <c r="AH9" i="2"/>
  <c r="E10" i="2"/>
  <c r="E15" i="2" s="1"/>
  <c r="F10" i="2"/>
  <c r="F15" i="2" s="1"/>
  <c r="G10" i="2"/>
  <c r="G15" i="2" s="1"/>
  <c r="H10" i="2"/>
  <c r="H15" i="2" s="1"/>
  <c r="I10" i="2"/>
  <c r="J10" i="2"/>
  <c r="K10" i="2"/>
  <c r="K15" i="2" s="1"/>
  <c r="L10" i="2"/>
  <c r="L15" i="2" s="1"/>
  <c r="M10" i="2"/>
  <c r="M15" i="2" s="1"/>
  <c r="N10" i="2"/>
  <c r="N15" i="2" s="1"/>
  <c r="O10" i="2"/>
  <c r="O15" i="2" s="1"/>
  <c r="P10" i="2"/>
  <c r="P15" i="2" s="1"/>
  <c r="Q10" i="2"/>
  <c r="R10" i="2"/>
  <c r="S10" i="2"/>
  <c r="S15" i="2" s="1"/>
  <c r="T10" i="2"/>
  <c r="T15" i="2" s="1"/>
  <c r="U10" i="2"/>
  <c r="U15" i="2" s="1"/>
  <c r="V10" i="2"/>
  <c r="V15" i="2" s="1"/>
  <c r="W10" i="2"/>
  <c r="W15" i="2" s="1"/>
  <c r="X10" i="2"/>
  <c r="X15" i="2" s="1"/>
  <c r="Y10" i="2"/>
  <c r="Z10" i="2"/>
  <c r="AA10" i="2"/>
  <c r="AA15" i="2" s="1"/>
  <c r="AB10" i="2"/>
  <c r="AB15" i="2" s="1"/>
  <c r="AC10" i="2"/>
  <c r="AC15" i="2" s="1"/>
  <c r="AD10" i="2"/>
  <c r="AD15" i="2" s="1"/>
  <c r="AE10" i="2"/>
  <c r="AE15" i="2" s="1"/>
  <c r="AF10" i="2"/>
  <c r="AF15" i="2" s="1"/>
  <c r="AG10" i="2"/>
  <c r="AH10" i="2"/>
  <c r="E11" i="2"/>
  <c r="F11" i="2"/>
  <c r="F16" i="2" s="1"/>
  <c r="G11" i="2"/>
  <c r="H11" i="2"/>
  <c r="H16" i="2" s="1"/>
  <c r="I11" i="2"/>
  <c r="I16" i="2" s="1"/>
  <c r="J11" i="2"/>
  <c r="J16" i="2" s="1"/>
  <c r="K11" i="2"/>
  <c r="K16" i="2" s="1"/>
  <c r="L11" i="2"/>
  <c r="L16" i="2" s="1"/>
  <c r="M11" i="2"/>
  <c r="N11" i="2"/>
  <c r="N16" i="2" s="1"/>
  <c r="O11" i="2"/>
  <c r="P11" i="2"/>
  <c r="P16" i="2" s="1"/>
  <c r="Q11" i="2"/>
  <c r="Q16" i="2" s="1"/>
  <c r="R11" i="2"/>
  <c r="R16" i="2" s="1"/>
  <c r="S11" i="2"/>
  <c r="S16" i="2" s="1"/>
  <c r="T11" i="2"/>
  <c r="T16" i="2" s="1"/>
  <c r="U11" i="2"/>
  <c r="V11" i="2"/>
  <c r="V16" i="2" s="1"/>
  <c r="W11" i="2"/>
  <c r="X11" i="2"/>
  <c r="X16" i="2" s="1"/>
  <c r="Y11" i="2"/>
  <c r="Y16" i="2" s="1"/>
  <c r="Z11" i="2"/>
  <c r="Z16" i="2" s="1"/>
  <c r="AA11" i="2"/>
  <c r="AA16" i="2" s="1"/>
  <c r="AB11" i="2"/>
  <c r="AB16" i="2" s="1"/>
  <c r="AC11" i="2"/>
  <c r="AD11" i="2"/>
  <c r="AD16" i="2" s="1"/>
  <c r="AE11" i="2"/>
  <c r="AF11" i="2"/>
  <c r="AF16" i="2" s="1"/>
  <c r="AG11" i="2"/>
  <c r="AG16" i="2" s="1"/>
  <c r="AH16" i="2"/>
  <c r="D43" i="2"/>
  <c r="C11" i="2"/>
  <c r="C16" i="2" s="1"/>
  <c r="A7" i="17" s="1"/>
  <c r="C10" i="2"/>
  <c r="C15" i="2" s="1"/>
  <c r="C9" i="2"/>
  <c r="C14" i="2" s="1"/>
  <c r="C8" i="2"/>
  <c r="C13" i="2" s="1"/>
  <c r="AH21" i="2" l="1"/>
  <c r="AH34" i="2"/>
  <c r="V3" i="23"/>
  <c r="Y46" i="25"/>
  <c r="F3" i="23"/>
  <c r="I46" i="25"/>
  <c r="W3" i="13"/>
  <c r="Z46" i="25"/>
  <c r="Q3" i="23"/>
  <c r="T46" i="25"/>
  <c r="I7" i="16"/>
  <c r="L48" i="25"/>
  <c r="L63" i="25" s="1"/>
  <c r="E7" i="16"/>
  <c r="H48" i="25"/>
  <c r="H63" i="25" s="1"/>
  <c r="AB7" i="16"/>
  <c r="AE48" i="25"/>
  <c r="AE63" i="25" s="1"/>
  <c r="M7" i="16"/>
  <c r="P48" i="25"/>
  <c r="P63" i="25" s="1"/>
  <c r="AF7" i="16"/>
  <c r="AI48" i="25"/>
  <c r="D7" i="16"/>
  <c r="G48" i="25"/>
  <c r="G63" i="25" s="1"/>
  <c r="L7" i="16"/>
  <c r="O48" i="25"/>
  <c r="O63" i="25" s="1"/>
  <c r="T7" i="16"/>
  <c r="W48" i="25"/>
  <c r="H7" i="16"/>
  <c r="K48" i="25"/>
  <c r="K63" i="25" s="1"/>
  <c r="W7" i="16"/>
  <c r="Z48" i="25"/>
  <c r="G7" i="16"/>
  <c r="J48" i="25"/>
  <c r="J63" i="25" s="1"/>
  <c r="S7" i="16"/>
  <c r="V48" i="25"/>
  <c r="V63" i="25" s="1"/>
  <c r="X7" i="16"/>
  <c r="AA48" i="25"/>
  <c r="AA63" i="25" s="1"/>
  <c r="AE7" i="16"/>
  <c r="AH48" i="25"/>
  <c r="AC7" i="16"/>
  <c r="AF48" i="25"/>
  <c r="AF63" i="25" s="1"/>
  <c r="K7" i="16"/>
  <c r="N48" i="25"/>
  <c r="N63" i="25" s="1"/>
  <c r="C7" i="16"/>
  <c r="F48" i="25"/>
  <c r="F63" i="25" s="1"/>
  <c r="P7" i="16"/>
  <c r="S48" i="25"/>
  <c r="S63" i="25" s="1"/>
  <c r="O7" i="16"/>
  <c r="R48" i="25"/>
  <c r="AA7" i="16"/>
  <c r="AD48" i="25"/>
  <c r="AD63" i="25" s="1"/>
  <c r="B7" i="16"/>
  <c r="E48" i="25"/>
  <c r="Q7" i="16"/>
  <c r="T48" i="25"/>
  <c r="T63" i="25" s="1"/>
  <c r="Z7" i="16"/>
  <c r="AC48" i="25"/>
  <c r="AC63" i="25" s="1"/>
  <c r="R7" i="16"/>
  <c r="U48" i="25"/>
  <c r="U63" i="25" s="1"/>
  <c r="J7" i="16"/>
  <c r="M48" i="25"/>
  <c r="M63" i="25" s="1"/>
  <c r="Y7" i="16"/>
  <c r="AB48" i="25"/>
  <c r="AB63" i="25" s="1"/>
  <c r="U7" i="16"/>
  <c r="X48" i="25"/>
  <c r="X63" i="25" s="1"/>
  <c r="W63" i="25"/>
  <c r="E32" i="2"/>
  <c r="F18" i="25" s="1"/>
  <c r="F65" i="25" s="1"/>
  <c r="E37" i="2"/>
  <c r="F26" i="25" s="1"/>
  <c r="F73" i="25" s="1"/>
  <c r="E36" i="2"/>
  <c r="F25" i="25" s="1"/>
  <c r="E33" i="2"/>
  <c r="F19" i="25" s="1"/>
  <c r="F32" i="2"/>
  <c r="G18" i="25" s="1"/>
  <c r="F36" i="2"/>
  <c r="G25" i="25" s="1"/>
  <c r="F33" i="2"/>
  <c r="G19" i="25" s="1"/>
  <c r="F37" i="2"/>
  <c r="G26" i="25" s="1"/>
  <c r="G32" i="2"/>
  <c r="H18" i="25" s="1"/>
  <c r="G37" i="2"/>
  <c r="H26" i="25" s="1"/>
  <c r="G33" i="2"/>
  <c r="H19" i="25" s="1"/>
  <c r="G36" i="2"/>
  <c r="H25" i="25" s="1"/>
  <c r="H36" i="2"/>
  <c r="I25" i="25" s="1"/>
  <c r="H33" i="2"/>
  <c r="I19" i="25" s="1"/>
  <c r="H32" i="2"/>
  <c r="I18" i="25" s="1"/>
  <c r="H37" i="2"/>
  <c r="I26" i="25" s="1"/>
  <c r="K33" i="2"/>
  <c r="L19" i="25" s="1"/>
  <c r="L66" i="25" s="1"/>
  <c r="K37" i="2"/>
  <c r="L26" i="25" s="1"/>
  <c r="L73" i="25" s="1"/>
  <c r="K36" i="2"/>
  <c r="L25" i="25" s="1"/>
  <c r="K32" i="2"/>
  <c r="L18" i="25" s="1"/>
  <c r="L36" i="2"/>
  <c r="M25" i="25" s="1"/>
  <c r="L33" i="2"/>
  <c r="M19" i="25" s="1"/>
  <c r="L37" i="2"/>
  <c r="M26" i="25" s="1"/>
  <c r="L32" i="2"/>
  <c r="M18" i="25" s="1"/>
  <c r="M33" i="2"/>
  <c r="N19" i="25" s="1"/>
  <c r="M36" i="2"/>
  <c r="N25" i="25" s="1"/>
  <c r="M32" i="2"/>
  <c r="N18" i="25" s="1"/>
  <c r="N65" i="25" s="1"/>
  <c r="M37" i="2"/>
  <c r="N26" i="25" s="1"/>
  <c r="N36" i="2"/>
  <c r="O25" i="25" s="1"/>
  <c r="N37" i="2"/>
  <c r="O26" i="25" s="1"/>
  <c r="N32" i="2"/>
  <c r="O18" i="25" s="1"/>
  <c r="N33" i="2"/>
  <c r="O19" i="25" s="1"/>
  <c r="O33" i="2"/>
  <c r="P19" i="25" s="1"/>
  <c r="O36" i="2"/>
  <c r="P25" i="25" s="1"/>
  <c r="O32" i="2"/>
  <c r="P18" i="25" s="1"/>
  <c r="O37" i="2"/>
  <c r="P26" i="25" s="1"/>
  <c r="P32" i="2"/>
  <c r="Q18" i="25" s="1"/>
  <c r="P33" i="2"/>
  <c r="Q19" i="25" s="1"/>
  <c r="P36" i="2"/>
  <c r="Q25" i="25" s="1"/>
  <c r="P37" i="2"/>
  <c r="Q26" i="25" s="1"/>
  <c r="S37" i="2"/>
  <c r="T26" i="25" s="1"/>
  <c r="S33" i="2"/>
  <c r="T19" i="25" s="1"/>
  <c r="S32" i="2"/>
  <c r="T18" i="25" s="1"/>
  <c r="S36" i="2"/>
  <c r="T25" i="25" s="1"/>
  <c r="T37" i="2"/>
  <c r="U26" i="25" s="1"/>
  <c r="T33" i="2"/>
  <c r="U19" i="25" s="1"/>
  <c r="T36" i="2"/>
  <c r="U25" i="25" s="1"/>
  <c r="T32" i="2"/>
  <c r="U18" i="25" s="1"/>
  <c r="U37" i="2"/>
  <c r="V26" i="25" s="1"/>
  <c r="U33" i="2"/>
  <c r="V19" i="25" s="1"/>
  <c r="U32" i="2"/>
  <c r="V18" i="25" s="1"/>
  <c r="U36" i="2"/>
  <c r="V25" i="25" s="1"/>
  <c r="V33" i="2"/>
  <c r="W19" i="25" s="1"/>
  <c r="V32" i="2"/>
  <c r="W18" i="25" s="1"/>
  <c r="V37" i="2"/>
  <c r="W26" i="25" s="1"/>
  <c r="V36" i="2"/>
  <c r="W25" i="25" s="1"/>
  <c r="W33" i="2"/>
  <c r="X19" i="25" s="1"/>
  <c r="W32" i="2"/>
  <c r="X18" i="25" s="1"/>
  <c r="W36" i="2"/>
  <c r="X25" i="25" s="1"/>
  <c r="W37" i="2"/>
  <c r="X26" i="25" s="1"/>
  <c r="X33" i="2"/>
  <c r="Y19" i="25" s="1"/>
  <c r="X37" i="2"/>
  <c r="Y26" i="25" s="1"/>
  <c r="X32" i="2"/>
  <c r="Y18" i="25" s="1"/>
  <c r="X36" i="2"/>
  <c r="Y25" i="25" s="1"/>
  <c r="AA37" i="2"/>
  <c r="AB26" i="25" s="1"/>
  <c r="AA33" i="2"/>
  <c r="AB19" i="25" s="1"/>
  <c r="AA36" i="2"/>
  <c r="AB25" i="25" s="1"/>
  <c r="AA32" i="2"/>
  <c r="AB18" i="25" s="1"/>
  <c r="AB36" i="2"/>
  <c r="AC25" i="25" s="1"/>
  <c r="AB33" i="2"/>
  <c r="AC19" i="25" s="1"/>
  <c r="AB37" i="2"/>
  <c r="AC26" i="25" s="1"/>
  <c r="AB32" i="2"/>
  <c r="AC18" i="25" s="1"/>
  <c r="AC32" i="2"/>
  <c r="AD18" i="25" s="1"/>
  <c r="AC33" i="2"/>
  <c r="AD19" i="25" s="1"/>
  <c r="AC37" i="2"/>
  <c r="AD26" i="25" s="1"/>
  <c r="AC36" i="2"/>
  <c r="AD25" i="25" s="1"/>
  <c r="AD33" i="2"/>
  <c r="AE19" i="25" s="1"/>
  <c r="AD36" i="2"/>
  <c r="AE25" i="25" s="1"/>
  <c r="AD32" i="2"/>
  <c r="AE18" i="25" s="1"/>
  <c r="AD37" i="2"/>
  <c r="AE26" i="25" s="1"/>
  <c r="AE36" i="2"/>
  <c r="AF25" i="25" s="1"/>
  <c r="AE32" i="2"/>
  <c r="AF18" i="25" s="1"/>
  <c r="AE37" i="2"/>
  <c r="AF26" i="25" s="1"/>
  <c r="AE33" i="2"/>
  <c r="AF19" i="25" s="1"/>
  <c r="AF32" i="2"/>
  <c r="AG18" i="25" s="1"/>
  <c r="AF33" i="2"/>
  <c r="AG19" i="25" s="1"/>
  <c r="AF37" i="2"/>
  <c r="AG26" i="25" s="1"/>
  <c r="AF36" i="2"/>
  <c r="AG25" i="25" s="1"/>
  <c r="F38" i="2"/>
  <c r="G27" i="25" s="1"/>
  <c r="F35" i="2"/>
  <c r="G21" i="25" s="1"/>
  <c r="F34" i="2"/>
  <c r="G20" i="25" s="1"/>
  <c r="F39" i="2"/>
  <c r="G28" i="25" s="1"/>
  <c r="H39" i="2"/>
  <c r="I28" i="25" s="1"/>
  <c r="H38" i="2"/>
  <c r="I27" i="25" s="1"/>
  <c r="H35" i="2"/>
  <c r="I21" i="25" s="1"/>
  <c r="H34" i="2"/>
  <c r="I20" i="25" s="1"/>
  <c r="I34" i="2"/>
  <c r="J20" i="25" s="1"/>
  <c r="I39" i="2"/>
  <c r="J28" i="25" s="1"/>
  <c r="I38" i="2"/>
  <c r="J27" i="25" s="1"/>
  <c r="I35" i="2"/>
  <c r="J21" i="25" s="1"/>
  <c r="J39" i="2"/>
  <c r="K28" i="25" s="1"/>
  <c r="J35" i="2"/>
  <c r="K21" i="25" s="1"/>
  <c r="J34" i="2"/>
  <c r="K20" i="25" s="1"/>
  <c r="J38" i="2"/>
  <c r="K27" i="25" s="1"/>
  <c r="K39" i="2"/>
  <c r="L28" i="25" s="1"/>
  <c r="K34" i="2"/>
  <c r="L20" i="25" s="1"/>
  <c r="K38" i="2"/>
  <c r="L27" i="25" s="1"/>
  <c r="K35" i="2"/>
  <c r="L21" i="25" s="1"/>
  <c r="L35" i="2"/>
  <c r="M21" i="25" s="1"/>
  <c r="L38" i="2"/>
  <c r="M27" i="25" s="1"/>
  <c r="L34" i="2"/>
  <c r="M20" i="25" s="1"/>
  <c r="L39" i="2"/>
  <c r="M28" i="25" s="1"/>
  <c r="N39" i="2"/>
  <c r="O28" i="25" s="1"/>
  <c r="N35" i="2"/>
  <c r="O21" i="25" s="1"/>
  <c r="N38" i="2"/>
  <c r="O27" i="25" s="1"/>
  <c r="N34" i="2"/>
  <c r="O20" i="25" s="1"/>
  <c r="P34" i="2"/>
  <c r="Q20" i="25" s="1"/>
  <c r="P39" i="2"/>
  <c r="Q28" i="25" s="1"/>
  <c r="P38" i="2"/>
  <c r="Q27" i="25" s="1"/>
  <c r="P35" i="2"/>
  <c r="Q21" i="25" s="1"/>
  <c r="Q35" i="2"/>
  <c r="R21" i="25" s="1"/>
  <c r="Q39" i="2"/>
  <c r="R28" i="25" s="1"/>
  <c r="Q34" i="2"/>
  <c r="R20" i="25" s="1"/>
  <c r="Q38" i="2"/>
  <c r="R27" i="25" s="1"/>
  <c r="R38" i="2"/>
  <c r="S27" i="25" s="1"/>
  <c r="R39" i="2"/>
  <c r="S28" i="25" s="1"/>
  <c r="R35" i="2"/>
  <c r="S21" i="25" s="1"/>
  <c r="R34" i="2"/>
  <c r="S20" i="25" s="1"/>
  <c r="S38" i="2"/>
  <c r="T27" i="25" s="1"/>
  <c r="S35" i="2"/>
  <c r="T21" i="25" s="1"/>
  <c r="S39" i="2"/>
  <c r="T28" i="25" s="1"/>
  <c r="S34" i="2"/>
  <c r="T20" i="25" s="1"/>
  <c r="T38" i="2"/>
  <c r="U27" i="25" s="1"/>
  <c r="T39" i="2"/>
  <c r="U28" i="25" s="1"/>
  <c r="T34" i="2"/>
  <c r="U20" i="25" s="1"/>
  <c r="T35" i="2"/>
  <c r="U21" i="25" s="1"/>
  <c r="V38" i="2"/>
  <c r="W27" i="25" s="1"/>
  <c r="V35" i="2"/>
  <c r="W21" i="25" s="1"/>
  <c r="V34" i="2"/>
  <c r="W20" i="25" s="1"/>
  <c r="V39" i="2"/>
  <c r="W28" i="25" s="1"/>
  <c r="X38" i="2"/>
  <c r="Y27" i="25" s="1"/>
  <c r="X39" i="2"/>
  <c r="Y28" i="25" s="1"/>
  <c r="X35" i="2"/>
  <c r="Y21" i="25" s="1"/>
  <c r="X34" i="2"/>
  <c r="Y20" i="25" s="1"/>
  <c r="Y38" i="2"/>
  <c r="Z27" i="25" s="1"/>
  <c r="Y35" i="2"/>
  <c r="Z21" i="25" s="1"/>
  <c r="Y34" i="2"/>
  <c r="Z20" i="25" s="1"/>
  <c r="Y39" i="2"/>
  <c r="Z28" i="25" s="1"/>
  <c r="Z38" i="2"/>
  <c r="AA27" i="25" s="1"/>
  <c r="Z34" i="2"/>
  <c r="AA20" i="25" s="1"/>
  <c r="Z35" i="2"/>
  <c r="AA21" i="25" s="1"/>
  <c r="Z39" i="2"/>
  <c r="AA28" i="25" s="1"/>
  <c r="AA34" i="2"/>
  <c r="AB20" i="25" s="1"/>
  <c r="AA35" i="2"/>
  <c r="AB21" i="25" s="1"/>
  <c r="AA38" i="2"/>
  <c r="AB27" i="25" s="1"/>
  <c r="AA39" i="2"/>
  <c r="AB28" i="25" s="1"/>
  <c r="AB38" i="2"/>
  <c r="AC27" i="25" s="1"/>
  <c r="AB34" i="2"/>
  <c r="AC20" i="25" s="1"/>
  <c r="AB35" i="2"/>
  <c r="AC21" i="25" s="1"/>
  <c r="AB39" i="2"/>
  <c r="AC28" i="25" s="1"/>
  <c r="AD38" i="2"/>
  <c r="AE27" i="25" s="1"/>
  <c r="AD34" i="2"/>
  <c r="AE20" i="25" s="1"/>
  <c r="AD39" i="2"/>
  <c r="AE28" i="25" s="1"/>
  <c r="AD35" i="2"/>
  <c r="AE21" i="25" s="1"/>
  <c r="AF38" i="2"/>
  <c r="AG27" i="25" s="1"/>
  <c r="AF35" i="2"/>
  <c r="AG21" i="25" s="1"/>
  <c r="AF34" i="2"/>
  <c r="AG20" i="25" s="1"/>
  <c r="AF39" i="2"/>
  <c r="AG28" i="25" s="1"/>
  <c r="AG38" i="2"/>
  <c r="AH27" i="25" s="1"/>
  <c r="AG34" i="2"/>
  <c r="AH20" i="25" s="1"/>
  <c r="AG39" i="2"/>
  <c r="AH28" i="25" s="1"/>
  <c r="AG35" i="2"/>
  <c r="AH21" i="25" s="1"/>
  <c r="AH38" i="2"/>
  <c r="AI27" i="25" s="1"/>
  <c r="AH35" i="2"/>
  <c r="AI21" i="25" s="1"/>
  <c r="AI20" i="25"/>
  <c r="AH39" i="2"/>
  <c r="AI28" i="25" s="1"/>
  <c r="D53" i="2"/>
  <c r="E30" i="25"/>
  <c r="O42" i="2"/>
  <c r="P32" i="25" s="1"/>
  <c r="P79" i="25" s="1"/>
  <c r="W43" i="2"/>
  <c r="AD42" i="2"/>
  <c r="AE32" i="25" s="1"/>
  <c r="N43" i="2"/>
  <c r="U42" i="2"/>
  <c r="V32" i="25" s="1"/>
  <c r="V79" i="25" s="1"/>
  <c r="T41" i="2"/>
  <c r="T42" i="2"/>
  <c r="U32" i="25" s="1"/>
  <c r="L43" i="2"/>
  <c r="AA41" i="2"/>
  <c r="S41" i="2"/>
  <c r="K41" i="2"/>
  <c r="AA42" i="2"/>
  <c r="AB32" i="25" s="1"/>
  <c r="S42" i="2"/>
  <c r="T32" i="25" s="1"/>
  <c r="K42" i="2"/>
  <c r="L32" i="25" s="1"/>
  <c r="AA43" i="2"/>
  <c r="K43" i="2"/>
  <c r="AG41" i="2"/>
  <c r="Y41" i="2"/>
  <c r="Q41" i="2"/>
  <c r="I41" i="2"/>
  <c r="I43" i="2"/>
  <c r="AF41" i="2"/>
  <c r="X41" i="2"/>
  <c r="P41" i="2"/>
  <c r="H41" i="2"/>
  <c r="AF42" i="2"/>
  <c r="AG32" i="25" s="1"/>
  <c r="X42" i="2"/>
  <c r="Y32" i="25" s="1"/>
  <c r="P42" i="2"/>
  <c r="Q32" i="25" s="1"/>
  <c r="H42" i="2"/>
  <c r="I32" i="25" s="1"/>
  <c r="AF43" i="2"/>
  <c r="X43" i="2"/>
  <c r="E16" i="25"/>
  <c r="AE42" i="2"/>
  <c r="AF32" i="25" s="1"/>
  <c r="G42" i="2"/>
  <c r="H32" i="25" s="1"/>
  <c r="O43" i="2"/>
  <c r="AD41" i="2"/>
  <c r="N41" i="2"/>
  <c r="V42" i="2"/>
  <c r="W32" i="25" s="1"/>
  <c r="F42" i="2"/>
  <c r="G32" i="25" s="1"/>
  <c r="V43" i="2"/>
  <c r="F43" i="2"/>
  <c r="E42" i="2"/>
  <c r="F32" i="25" s="1"/>
  <c r="AC43" i="2"/>
  <c r="M43" i="2"/>
  <c r="L41" i="2"/>
  <c r="W42" i="2"/>
  <c r="X32" i="25" s="1"/>
  <c r="AE43" i="2"/>
  <c r="G43" i="2"/>
  <c r="V41" i="2"/>
  <c r="F41" i="2"/>
  <c r="N42" i="2"/>
  <c r="O32" i="25" s="1"/>
  <c r="AD43" i="2"/>
  <c r="AC42" i="2"/>
  <c r="AD32" i="25" s="1"/>
  <c r="AD79" i="25" s="1"/>
  <c r="M42" i="2"/>
  <c r="N32" i="25" s="1"/>
  <c r="U43" i="2"/>
  <c r="E43" i="2"/>
  <c r="AB41" i="2"/>
  <c r="AB42" i="2"/>
  <c r="AC32" i="25" s="1"/>
  <c r="L42" i="2"/>
  <c r="M32" i="25" s="1"/>
  <c r="AB43" i="2"/>
  <c r="T43" i="2"/>
  <c r="S43" i="2"/>
  <c r="Z41" i="2"/>
  <c r="R41" i="2"/>
  <c r="J41" i="2"/>
  <c r="Z43" i="2"/>
  <c r="R43" i="2"/>
  <c r="J43" i="2"/>
  <c r="AH41" i="2"/>
  <c r="F3" i="13"/>
  <c r="V3" i="13"/>
  <c r="W3" i="23"/>
  <c r="Q3" i="13"/>
  <c r="AB20" i="2"/>
  <c r="AC10" i="25" s="1"/>
  <c r="Z6" i="17"/>
  <c r="Z15" i="17" s="1"/>
  <c r="Z6" i="7"/>
  <c r="L5" i="23"/>
  <c r="L5" i="13"/>
  <c r="M5" i="23"/>
  <c r="M5" i="13"/>
  <c r="AE5" i="23"/>
  <c r="AE5" i="13"/>
  <c r="J5" i="23"/>
  <c r="J5" i="13"/>
  <c r="AB18" i="2"/>
  <c r="Z4" i="17"/>
  <c r="Z13" i="17" s="1"/>
  <c r="Z4" i="7"/>
  <c r="V5" i="23"/>
  <c r="V5" i="13"/>
  <c r="G5" i="23"/>
  <c r="G5" i="13"/>
  <c r="B4" i="17"/>
  <c r="B13" i="17" s="1"/>
  <c r="D58" i="2"/>
  <c r="B4" i="7"/>
  <c r="AF21" i="2"/>
  <c r="AG11" i="25" s="1"/>
  <c r="AD7" i="17"/>
  <c r="AD16" i="17" s="1"/>
  <c r="AD7" i="7"/>
  <c r="H21" i="2"/>
  <c r="I11" i="25" s="1"/>
  <c r="F7" i="17"/>
  <c r="F16" i="17" s="1"/>
  <c r="F7" i="7"/>
  <c r="Z19" i="2"/>
  <c r="X5" i="17"/>
  <c r="X14" i="17" s="1"/>
  <c r="X5" i="7"/>
  <c r="J19" i="2"/>
  <c r="H5" i="17"/>
  <c r="H14" i="17" s="1"/>
  <c r="H5" i="7"/>
  <c r="S18" i="2"/>
  <c r="Q4" i="17"/>
  <c r="Q13" i="17" s="1"/>
  <c r="Q4" i="7"/>
  <c r="V6" i="17"/>
  <c r="V15" i="17" s="1"/>
  <c r="V6" i="7"/>
  <c r="P4" i="17"/>
  <c r="P13" i="17" s="1"/>
  <c r="P4" i="7"/>
  <c r="R5" i="23"/>
  <c r="R5" i="13"/>
  <c r="V21" i="2"/>
  <c r="W11" i="25" s="1"/>
  <c r="T7" i="17"/>
  <c r="T16" i="17" s="1"/>
  <c r="T7" i="7"/>
  <c r="E6" i="17"/>
  <c r="E15" i="17" s="1"/>
  <c r="E6" i="7"/>
  <c r="P5" i="23"/>
  <c r="P5" i="13"/>
  <c r="F5" i="23"/>
  <c r="F5" i="13"/>
  <c r="H5" i="23"/>
  <c r="H5" i="13"/>
  <c r="U19" i="2"/>
  <c r="S5" i="17"/>
  <c r="S14" i="17" s="1"/>
  <c r="S5" i="7"/>
  <c r="M19" i="2"/>
  <c r="K5" i="17"/>
  <c r="K14" i="17" s="1"/>
  <c r="K5" i="7"/>
  <c r="E59" i="2"/>
  <c r="C5" i="17"/>
  <c r="C14" i="17" s="1"/>
  <c r="C5" i="7"/>
  <c r="V18" i="2"/>
  <c r="T4" i="17"/>
  <c r="T13" i="17" s="1"/>
  <c r="T4" i="7"/>
  <c r="N18" i="2"/>
  <c r="L4" i="17"/>
  <c r="L13" i="17" s="1"/>
  <c r="L4" i="7"/>
  <c r="F18" i="2"/>
  <c r="D4" i="17"/>
  <c r="D13" i="17" s="1"/>
  <c r="D4" i="7"/>
  <c r="AB5" i="23"/>
  <c r="AB5" i="13"/>
  <c r="AA5" i="23"/>
  <c r="AA5" i="13"/>
  <c r="C20" i="2"/>
  <c r="A6" i="17"/>
  <c r="A6" i="7"/>
  <c r="X7" i="17"/>
  <c r="X16" i="17" s="1"/>
  <c r="X7" i="7"/>
  <c r="P7" i="17"/>
  <c r="P16" i="17" s="1"/>
  <c r="P7" i="7"/>
  <c r="H7" i="17"/>
  <c r="H16" i="17" s="1"/>
  <c r="H7" i="7"/>
  <c r="AA20" i="2"/>
  <c r="AB10" i="25" s="1"/>
  <c r="Y6" i="17"/>
  <c r="Y15" i="17" s="1"/>
  <c r="Y6" i="7"/>
  <c r="S20" i="2"/>
  <c r="T10" i="25" s="1"/>
  <c r="T57" i="25" s="1"/>
  <c r="Q6" i="17"/>
  <c r="Q15" i="17" s="1"/>
  <c r="Q6" i="7"/>
  <c r="K20" i="2"/>
  <c r="L10" i="25" s="1"/>
  <c r="I6" i="17"/>
  <c r="I15" i="17" s="1"/>
  <c r="I6" i="7"/>
  <c r="Z5" i="17"/>
  <c r="Z14" i="17" s="1"/>
  <c r="Z5" i="7"/>
  <c r="K4" i="17"/>
  <c r="K13" i="17" s="1"/>
  <c r="K4" i="7"/>
  <c r="Q21" i="2"/>
  <c r="R11" i="25" s="1"/>
  <c r="O7" i="17"/>
  <c r="O16" i="17" s="1"/>
  <c r="O7" i="7"/>
  <c r="L76" i="2"/>
  <c r="J4" i="17"/>
  <c r="J13" i="17" s="1"/>
  <c r="J4" i="7"/>
  <c r="P21" i="2"/>
  <c r="Q11" i="25" s="1"/>
  <c r="N7" i="17"/>
  <c r="N16" i="17" s="1"/>
  <c r="N7" i="7"/>
  <c r="K18" i="2"/>
  <c r="I4" i="17"/>
  <c r="I13" i="17" s="1"/>
  <c r="I4" i="7"/>
  <c r="U5" i="23"/>
  <c r="U5" i="13"/>
  <c r="F6" i="17"/>
  <c r="F15" i="17" s="1"/>
  <c r="F6" i="7"/>
  <c r="AH13" i="2"/>
  <c r="AH29" i="2" s="1"/>
  <c r="AI16" i="25" s="1"/>
  <c r="H4" i="17"/>
  <c r="H13" i="17" s="1"/>
  <c r="H4" i="7"/>
  <c r="D5" i="23"/>
  <c r="D5" i="13"/>
  <c r="E5" i="23"/>
  <c r="E5" i="13"/>
  <c r="O5" i="23"/>
  <c r="O5" i="13"/>
  <c r="I5" i="23"/>
  <c r="I5" i="13"/>
  <c r="N21" i="2"/>
  <c r="O11" i="25" s="1"/>
  <c r="L7" i="17"/>
  <c r="L16" i="17" s="1"/>
  <c r="L7" i="7"/>
  <c r="AE84" i="2"/>
  <c r="AC6" i="17"/>
  <c r="AC15" i="17" s="1"/>
  <c r="AC6" i="7"/>
  <c r="M6" i="17"/>
  <c r="M15" i="17" s="1"/>
  <c r="M6" i="7"/>
  <c r="G4" i="17"/>
  <c r="G13" i="17" s="1"/>
  <c r="G4" i="7"/>
  <c r="V20" i="2"/>
  <c r="W10" i="25" s="1"/>
  <c r="T6" i="17"/>
  <c r="T15" i="17" s="1"/>
  <c r="T6" i="7"/>
  <c r="K5" i="23"/>
  <c r="K5" i="13"/>
  <c r="W5" i="23"/>
  <c r="W5" i="13"/>
  <c r="C19" i="2"/>
  <c r="A5" i="17"/>
  <c r="A5" i="7"/>
  <c r="AA21" i="2"/>
  <c r="AB11" i="25" s="1"/>
  <c r="Y7" i="17"/>
  <c r="Y16" i="17" s="1"/>
  <c r="Y7" i="7"/>
  <c r="S21" i="2"/>
  <c r="T11" i="25" s="1"/>
  <c r="Q7" i="17"/>
  <c r="Q16" i="17" s="1"/>
  <c r="Q7" i="7"/>
  <c r="K21" i="2"/>
  <c r="L11" i="25" s="1"/>
  <c r="I7" i="17"/>
  <c r="I16" i="17" s="1"/>
  <c r="I7" i="7"/>
  <c r="T60" i="2"/>
  <c r="R6" i="17"/>
  <c r="R15" i="17" s="1"/>
  <c r="R6" i="7"/>
  <c r="L20" i="2"/>
  <c r="M10" i="25" s="1"/>
  <c r="J6" i="17"/>
  <c r="J15" i="17" s="1"/>
  <c r="J6" i="7"/>
  <c r="AC19" i="2"/>
  <c r="AA5" i="17"/>
  <c r="AA14" i="17" s="1"/>
  <c r="AA5" i="7"/>
  <c r="AD18" i="2"/>
  <c r="AB4" i="17"/>
  <c r="AB13" i="17" s="1"/>
  <c r="AB4" i="7"/>
  <c r="Y5" i="23"/>
  <c r="Y5" i="13"/>
  <c r="Z5" i="23"/>
  <c r="Z5" i="13"/>
  <c r="AF7" i="17"/>
  <c r="AF16" i="17" s="1"/>
  <c r="AF7" i="7"/>
  <c r="R5" i="17"/>
  <c r="R14" i="17" s="1"/>
  <c r="R5" i="7"/>
  <c r="J5" i="17"/>
  <c r="J14" i="17" s="1"/>
  <c r="J5" i="7"/>
  <c r="AA4" i="17"/>
  <c r="AA13" i="17" s="1"/>
  <c r="AA4" i="7"/>
  <c r="S4" i="17"/>
  <c r="S13" i="17" s="1"/>
  <c r="S4" i="7"/>
  <c r="C4" i="17"/>
  <c r="C13" i="17" s="1"/>
  <c r="C4" i="7"/>
  <c r="AF5" i="23"/>
  <c r="AF5" i="13"/>
  <c r="X5" i="23"/>
  <c r="X5" i="13"/>
  <c r="AG21" i="2"/>
  <c r="AH11" i="25" s="1"/>
  <c r="AH58" i="25" s="1"/>
  <c r="AE7" i="17"/>
  <c r="AE16" i="17" s="1"/>
  <c r="AE7" i="7"/>
  <c r="Y21" i="2"/>
  <c r="Z11" i="25" s="1"/>
  <c r="W7" i="17"/>
  <c r="W16" i="17" s="1"/>
  <c r="W7" i="7"/>
  <c r="I21" i="2"/>
  <c r="J11" i="25" s="1"/>
  <c r="G7" i="17"/>
  <c r="G16" i="17" s="1"/>
  <c r="G7" i="7"/>
  <c r="T18" i="2"/>
  <c r="R4" i="17"/>
  <c r="R13" i="17" s="1"/>
  <c r="R4" i="7"/>
  <c r="X21" i="2"/>
  <c r="Y11" i="25" s="1"/>
  <c r="V7" i="17"/>
  <c r="V16" i="17" s="1"/>
  <c r="V7" i="7"/>
  <c r="AH14" i="2"/>
  <c r="R19" i="2"/>
  <c r="P5" i="17"/>
  <c r="P14" i="17" s="1"/>
  <c r="P5" i="7"/>
  <c r="AA18" i="2"/>
  <c r="Y4" i="17"/>
  <c r="Y13" i="17" s="1"/>
  <c r="Y4" i="7"/>
  <c r="Q5" i="23"/>
  <c r="Q5" i="13"/>
  <c r="S5" i="23"/>
  <c r="S5" i="13"/>
  <c r="AD6" i="17"/>
  <c r="AD15" i="17" s="1"/>
  <c r="AD6" i="7"/>
  <c r="N6" i="17"/>
  <c r="N15" i="17" s="1"/>
  <c r="N6" i="7"/>
  <c r="X4" i="17"/>
  <c r="X13" i="17" s="1"/>
  <c r="X4" i="7"/>
  <c r="T5" i="23"/>
  <c r="T5" i="13"/>
  <c r="AC5" i="23"/>
  <c r="AC5" i="13"/>
  <c r="B5" i="23"/>
  <c r="B5" i="13"/>
  <c r="AD67" i="2"/>
  <c r="AB7" i="17"/>
  <c r="AB16" i="17" s="1"/>
  <c r="AB7" i="7"/>
  <c r="F21" i="2"/>
  <c r="G11" i="25" s="1"/>
  <c r="D7" i="17"/>
  <c r="D16" i="17" s="1"/>
  <c r="D7" i="7"/>
  <c r="U6" i="17"/>
  <c r="U15" i="17" s="1"/>
  <c r="U6" i="7"/>
  <c r="AD20" i="2"/>
  <c r="AE10" i="25" s="1"/>
  <c r="AB6" i="17"/>
  <c r="AB15" i="17" s="1"/>
  <c r="AB6" i="7"/>
  <c r="N20" i="2"/>
  <c r="O10" i="25" s="1"/>
  <c r="L6" i="17"/>
  <c r="L15" i="17" s="1"/>
  <c r="L6" i="7"/>
  <c r="F20" i="2"/>
  <c r="G10" i="25" s="1"/>
  <c r="D6" i="17"/>
  <c r="D15" i="17" s="1"/>
  <c r="D6" i="7"/>
  <c r="AF18" i="2"/>
  <c r="AD4" i="17"/>
  <c r="AD13" i="17" s="1"/>
  <c r="AD4" i="7"/>
  <c r="X18" i="2"/>
  <c r="V4" i="17"/>
  <c r="V13" i="17" s="1"/>
  <c r="V4" i="7"/>
  <c r="N5" i="23"/>
  <c r="N5" i="13"/>
  <c r="C18" i="2"/>
  <c r="A4" i="7"/>
  <c r="AB21" i="2"/>
  <c r="AC11" i="25" s="1"/>
  <c r="Z7" i="17"/>
  <c r="Z16" i="17" s="1"/>
  <c r="Z7" i="7"/>
  <c r="T21" i="2"/>
  <c r="U11" i="25" s="1"/>
  <c r="U58" i="25" s="1"/>
  <c r="R7" i="17"/>
  <c r="R16" i="17" s="1"/>
  <c r="R7" i="7"/>
  <c r="L21" i="2"/>
  <c r="M11" i="25" s="1"/>
  <c r="J7" i="17"/>
  <c r="J16" i="17" s="1"/>
  <c r="J7" i="7"/>
  <c r="AC20" i="2"/>
  <c r="AD10" i="25" s="1"/>
  <c r="AA6" i="17"/>
  <c r="AA15" i="17" s="1"/>
  <c r="AA6" i="7"/>
  <c r="U20" i="2"/>
  <c r="V10" i="25" s="1"/>
  <c r="S6" i="17"/>
  <c r="S15" i="17" s="1"/>
  <c r="S6" i="7"/>
  <c r="M20" i="2"/>
  <c r="N10" i="25" s="1"/>
  <c r="N57" i="25" s="1"/>
  <c r="K6" i="17"/>
  <c r="K15" i="17" s="1"/>
  <c r="K6" i="7"/>
  <c r="E20" i="2"/>
  <c r="F10" i="25" s="1"/>
  <c r="F57" i="25" s="1"/>
  <c r="C6" i="17"/>
  <c r="C15" i="17" s="1"/>
  <c r="C6" i="7"/>
  <c r="AD19" i="2"/>
  <c r="AB5" i="17"/>
  <c r="AB14" i="17" s="1"/>
  <c r="AB5" i="7"/>
  <c r="V19" i="2"/>
  <c r="T5" i="17"/>
  <c r="T14" i="17" s="1"/>
  <c r="T5" i="7"/>
  <c r="N19" i="2"/>
  <c r="L5" i="17"/>
  <c r="L14" i="17" s="1"/>
  <c r="L5" i="7"/>
  <c r="F19" i="2"/>
  <c r="D5" i="17"/>
  <c r="D14" i="17" s="1"/>
  <c r="D5" i="7"/>
  <c r="AE18" i="2"/>
  <c r="AC4" i="17"/>
  <c r="AC13" i="17" s="1"/>
  <c r="AC4" i="7"/>
  <c r="W18" i="2"/>
  <c r="U4" i="17"/>
  <c r="U13" i="17" s="1"/>
  <c r="U4" i="7"/>
  <c r="O18" i="2"/>
  <c r="M4" i="17"/>
  <c r="M13" i="17" s="1"/>
  <c r="M4" i="7"/>
  <c r="G18" i="2"/>
  <c r="E4" i="17"/>
  <c r="E13" i="17" s="1"/>
  <c r="E4" i="7"/>
  <c r="C5" i="23"/>
  <c r="C5" i="13"/>
  <c r="C21" i="2"/>
  <c r="A7" i="7"/>
  <c r="S78" i="2"/>
  <c r="Y85" i="2"/>
  <c r="AA84" i="2"/>
  <c r="P79" i="2"/>
  <c r="Z83" i="2"/>
  <c r="J83" i="2"/>
  <c r="L78" i="2"/>
  <c r="AD82" i="2"/>
  <c r="K78" i="2"/>
  <c r="AA82" i="2"/>
  <c r="X85" i="2"/>
  <c r="K82" i="2"/>
  <c r="J77" i="2"/>
  <c r="H85" i="2"/>
  <c r="AG79" i="2"/>
  <c r="V76" i="2"/>
  <c r="AB84" i="2"/>
  <c r="AF79" i="2"/>
  <c r="S76" i="2"/>
  <c r="M77" i="2"/>
  <c r="U83" i="2"/>
  <c r="T79" i="2"/>
  <c r="AB85" i="2"/>
  <c r="R83" i="2"/>
  <c r="Q79" i="2"/>
  <c r="W76" i="2"/>
  <c r="G82" i="2"/>
  <c r="E77" i="2"/>
  <c r="X82" i="2"/>
  <c r="F82" i="2"/>
  <c r="T85" i="2"/>
  <c r="T84" i="2"/>
  <c r="M83" i="2"/>
  <c r="W82" i="2"/>
  <c r="L79" i="2"/>
  <c r="AF76" i="2"/>
  <c r="O76" i="2"/>
  <c r="Q85" i="2"/>
  <c r="S84" i="2"/>
  <c r="V82" i="2"/>
  <c r="I79" i="2"/>
  <c r="AC77" i="2"/>
  <c r="AE76" i="2"/>
  <c r="N76" i="2"/>
  <c r="P85" i="2"/>
  <c r="L84" i="2"/>
  <c r="E83" i="2"/>
  <c r="S82" i="2"/>
  <c r="AB79" i="2"/>
  <c r="H79" i="2"/>
  <c r="Z77" i="2"/>
  <c r="AD76" i="2"/>
  <c r="K76" i="2"/>
  <c r="AG85" i="2"/>
  <c r="L85" i="2"/>
  <c r="AF82" i="2"/>
  <c r="O82" i="2"/>
  <c r="Y79" i="2"/>
  <c r="AB78" i="2"/>
  <c r="U77" i="2"/>
  <c r="AA76" i="2"/>
  <c r="G76" i="2"/>
  <c r="AF85" i="2"/>
  <c r="I85" i="2"/>
  <c r="AC83" i="2"/>
  <c r="AE82" i="2"/>
  <c r="N82" i="2"/>
  <c r="X79" i="2"/>
  <c r="T78" i="2"/>
  <c r="R77" i="2"/>
  <c r="X76" i="2"/>
  <c r="F76" i="2"/>
  <c r="W20" i="2"/>
  <c r="X10" i="25" s="1"/>
  <c r="W78" i="2"/>
  <c r="W84" i="2"/>
  <c r="V85" i="2"/>
  <c r="Z21" i="2"/>
  <c r="AA11" i="25" s="1"/>
  <c r="Z79" i="2"/>
  <c r="Z85" i="2"/>
  <c r="G66" i="2"/>
  <c r="G78" i="2"/>
  <c r="G84" i="2"/>
  <c r="J21" i="2"/>
  <c r="K11" i="25" s="1"/>
  <c r="K58" i="25" s="1"/>
  <c r="J79" i="2"/>
  <c r="J85" i="2"/>
  <c r="AB19" i="2"/>
  <c r="AB77" i="2"/>
  <c r="AB83" i="2"/>
  <c r="AC18" i="2"/>
  <c r="AC76" i="2"/>
  <c r="AC82" i="2"/>
  <c r="M18" i="2"/>
  <c r="M76" i="2"/>
  <c r="M82" i="2"/>
  <c r="K84" i="2"/>
  <c r="AD85" i="2"/>
  <c r="O20" i="2"/>
  <c r="P10" i="25" s="1"/>
  <c r="O78" i="2"/>
  <c r="O84" i="2"/>
  <c r="R21" i="2"/>
  <c r="S11" i="25" s="1"/>
  <c r="R79" i="2"/>
  <c r="R85" i="2"/>
  <c r="T19" i="2"/>
  <c r="T77" i="2"/>
  <c r="T83" i="2"/>
  <c r="L19" i="2"/>
  <c r="L77" i="2"/>
  <c r="L83" i="2"/>
  <c r="U18" i="2"/>
  <c r="U76" i="2"/>
  <c r="U82" i="2"/>
  <c r="E18" i="2"/>
  <c r="E76" i="2"/>
  <c r="E82" i="2"/>
  <c r="F85" i="2"/>
  <c r="AD79" i="2"/>
  <c r="N79" i="2"/>
  <c r="AA78" i="2"/>
  <c r="AE20" i="2"/>
  <c r="AF10" i="25" s="1"/>
  <c r="AE78" i="2"/>
  <c r="I18" i="2"/>
  <c r="I76" i="2"/>
  <c r="I82" i="2"/>
  <c r="V79" i="2"/>
  <c r="F79" i="2"/>
  <c r="AI11" i="25"/>
  <c r="AH79" i="2"/>
  <c r="AH85" i="2"/>
  <c r="AF20" i="2"/>
  <c r="AG10" i="25" s="1"/>
  <c r="AF78" i="2"/>
  <c r="AF84" i="2"/>
  <c r="X20" i="2"/>
  <c r="Y10" i="25" s="1"/>
  <c r="X78" i="2"/>
  <c r="X84" i="2"/>
  <c r="P20" i="2"/>
  <c r="Q10" i="25" s="1"/>
  <c r="P78" i="2"/>
  <c r="P84" i="2"/>
  <c r="H20" i="2"/>
  <c r="I10" i="25" s="1"/>
  <c r="H78" i="2"/>
  <c r="H84" i="2"/>
  <c r="Z18" i="2"/>
  <c r="Z76" i="2"/>
  <c r="Z82" i="2"/>
  <c r="R18" i="2"/>
  <c r="R76" i="2"/>
  <c r="R82" i="2"/>
  <c r="J18" i="2"/>
  <c r="J76" i="2"/>
  <c r="J82" i="2"/>
  <c r="N85" i="2"/>
  <c r="AD84" i="2"/>
  <c r="V84" i="2"/>
  <c r="N84" i="2"/>
  <c r="F84" i="2"/>
  <c r="AD78" i="2"/>
  <c r="V78" i="2"/>
  <c r="N78" i="2"/>
  <c r="F78" i="2"/>
  <c r="AC84" i="2"/>
  <c r="U84" i="2"/>
  <c r="M84" i="2"/>
  <c r="E84" i="2"/>
  <c r="AC78" i="2"/>
  <c r="U78" i="2"/>
  <c r="M78" i="2"/>
  <c r="E78" i="2"/>
  <c r="AA85" i="2"/>
  <c r="S85" i="2"/>
  <c r="K85" i="2"/>
  <c r="AA79" i="2"/>
  <c r="S79" i="2"/>
  <c r="K79" i="2"/>
  <c r="AD83" i="2"/>
  <c r="V83" i="2"/>
  <c r="N83" i="2"/>
  <c r="F83" i="2"/>
  <c r="AB82" i="2"/>
  <c r="T82" i="2"/>
  <c r="L82" i="2"/>
  <c r="AD77" i="2"/>
  <c r="V77" i="2"/>
  <c r="N77" i="2"/>
  <c r="F77" i="2"/>
  <c r="AB76" i="2"/>
  <c r="T76" i="2"/>
  <c r="D82" i="2"/>
  <c r="T64" i="2"/>
  <c r="D76" i="2"/>
  <c r="Y15" i="2"/>
  <c r="I15" i="2"/>
  <c r="AF14" i="2"/>
  <c r="AC16" i="2"/>
  <c r="M16" i="2"/>
  <c r="E16" i="2"/>
  <c r="H13" i="2"/>
  <c r="H29" i="2" s="1"/>
  <c r="I16" i="25" s="1"/>
  <c r="W16" i="2"/>
  <c r="G16" i="2"/>
  <c r="AG14" i="2"/>
  <c r="Y14" i="2"/>
  <c r="Q14" i="2"/>
  <c r="I14" i="2"/>
  <c r="P14" i="2"/>
  <c r="U16" i="2"/>
  <c r="Q15" i="2"/>
  <c r="AE16" i="2"/>
  <c r="O16" i="2"/>
  <c r="X14" i="2"/>
  <c r="H14" i="2"/>
  <c r="AG13" i="2"/>
  <c r="AG29" i="2" s="1"/>
  <c r="AH16" i="25" s="1"/>
  <c r="Y13" i="2"/>
  <c r="Y29" i="2" s="1"/>
  <c r="Z16" i="25" s="1"/>
  <c r="Q13" i="2"/>
  <c r="Q29" i="2" s="1"/>
  <c r="R16" i="25" s="1"/>
  <c r="AD73" i="2"/>
  <c r="AE14" i="2"/>
  <c r="W14" i="2"/>
  <c r="O14" i="2"/>
  <c r="G14" i="2"/>
  <c r="P13" i="2"/>
  <c r="P29" i="2" s="1"/>
  <c r="Q16" i="25" s="1"/>
  <c r="AF70" i="2"/>
  <c r="AG15" i="2"/>
  <c r="AH15" i="2"/>
  <c r="AH72" i="2" s="1"/>
  <c r="Z15" i="2"/>
  <c r="R15" i="2"/>
  <c r="J15" i="2"/>
  <c r="AA14" i="2"/>
  <c r="S14" i="2"/>
  <c r="K14" i="2"/>
  <c r="L18" i="2"/>
  <c r="L64" i="2"/>
  <c r="AE70" i="2"/>
  <c r="AB73" i="2"/>
  <c r="R73" i="2"/>
  <c r="G70" i="2"/>
  <c r="AH67" i="2"/>
  <c r="K66" i="2"/>
  <c r="Z67" i="2"/>
  <c r="L65" i="2"/>
  <c r="AA72" i="2"/>
  <c r="R67" i="2"/>
  <c r="AA73" i="2"/>
  <c r="Q67" i="2"/>
  <c r="AB64" i="2"/>
  <c r="Z73" i="2"/>
  <c r="L72" i="2"/>
  <c r="AD70" i="2"/>
  <c r="AA66" i="2"/>
  <c r="U64" i="2"/>
  <c r="S73" i="2"/>
  <c r="K72" i="2"/>
  <c r="V70" i="2"/>
  <c r="F70" i="2"/>
  <c r="AG67" i="2"/>
  <c r="AB72" i="2"/>
  <c r="Z70" i="2"/>
  <c r="N73" i="2"/>
  <c r="L73" i="2"/>
  <c r="O70" i="2"/>
  <c r="AB65" i="2"/>
  <c r="V73" i="2"/>
  <c r="K73" i="2"/>
  <c r="T72" i="2"/>
  <c r="N70" i="2"/>
  <c r="J67" i="2"/>
  <c r="E64" i="2"/>
  <c r="J73" i="2"/>
  <c r="S72" i="2"/>
  <c r="X70" i="2"/>
  <c r="J70" i="2"/>
  <c r="R70" i="2"/>
  <c r="T65" i="2"/>
  <c r="AH73" i="2"/>
  <c r="T73" i="2"/>
  <c r="F73" i="2"/>
  <c r="W70" i="2"/>
  <c r="I70" i="2"/>
  <c r="AA64" i="2"/>
  <c r="AF67" i="2"/>
  <c r="AF66" i="2"/>
  <c r="P66" i="2"/>
  <c r="Z64" i="2"/>
  <c r="AF72" i="2"/>
  <c r="P72" i="2"/>
  <c r="X60" i="2"/>
  <c r="J58" i="2"/>
  <c r="Y67" i="2"/>
  <c r="I67" i="2"/>
  <c r="S64" i="2"/>
  <c r="AG73" i="2"/>
  <c r="Y73" i="2"/>
  <c r="Q73" i="2"/>
  <c r="I73" i="2"/>
  <c r="AE72" i="2"/>
  <c r="W72" i="2"/>
  <c r="O72" i="2"/>
  <c r="G72" i="2"/>
  <c r="AD71" i="2"/>
  <c r="V71" i="2"/>
  <c r="N71" i="2"/>
  <c r="F71" i="2"/>
  <c r="AC70" i="2"/>
  <c r="U70" i="2"/>
  <c r="M70" i="2"/>
  <c r="E70" i="2"/>
  <c r="K64" i="2"/>
  <c r="Z71" i="2"/>
  <c r="J71" i="2"/>
  <c r="J65" i="2"/>
  <c r="X72" i="2"/>
  <c r="P60" i="2"/>
  <c r="X67" i="2"/>
  <c r="H67" i="2"/>
  <c r="X66" i="2"/>
  <c r="H66" i="2"/>
  <c r="R65" i="2"/>
  <c r="R64" i="2"/>
  <c r="AF73" i="2"/>
  <c r="X73" i="2"/>
  <c r="P73" i="2"/>
  <c r="H73" i="2"/>
  <c r="AD72" i="2"/>
  <c r="V72" i="2"/>
  <c r="N72" i="2"/>
  <c r="F72" i="2"/>
  <c r="AC71" i="2"/>
  <c r="U71" i="2"/>
  <c r="M71" i="2"/>
  <c r="E71" i="2"/>
  <c r="AB70" i="2"/>
  <c r="T70" i="2"/>
  <c r="L70" i="2"/>
  <c r="R71" i="2"/>
  <c r="P67" i="2"/>
  <c r="Z65" i="2"/>
  <c r="J64" i="2"/>
  <c r="Z58" i="2"/>
  <c r="R58" i="2"/>
  <c r="H72" i="2"/>
  <c r="T20" i="2"/>
  <c r="U10" i="25" s="1"/>
  <c r="H60" i="2"/>
  <c r="S66" i="2"/>
  <c r="AC64" i="2"/>
  <c r="M64" i="2"/>
  <c r="AC72" i="2"/>
  <c r="U72" i="2"/>
  <c r="M72" i="2"/>
  <c r="E72" i="2"/>
  <c r="AB71" i="2"/>
  <c r="T71" i="2"/>
  <c r="L71" i="2"/>
  <c r="AA70" i="2"/>
  <c r="S70" i="2"/>
  <c r="K70" i="2"/>
  <c r="V67" i="2"/>
  <c r="N67" i="2"/>
  <c r="F67" i="2"/>
  <c r="AE66" i="2"/>
  <c r="W66" i="2"/>
  <c r="O66" i="2"/>
  <c r="I64" i="2"/>
  <c r="AD66" i="2"/>
  <c r="V66" i="2"/>
  <c r="N66" i="2"/>
  <c r="F66" i="2"/>
  <c r="AF64" i="2"/>
  <c r="X64" i="2"/>
  <c r="D70" i="2"/>
  <c r="AB67" i="2"/>
  <c r="T67" i="2"/>
  <c r="L67" i="2"/>
  <c r="AC66" i="2"/>
  <c r="U66" i="2"/>
  <c r="M66" i="2"/>
  <c r="E66" i="2"/>
  <c r="AD65" i="2"/>
  <c r="V65" i="2"/>
  <c r="N65" i="2"/>
  <c r="F65" i="2"/>
  <c r="AE64" i="2"/>
  <c r="W64" i="2"/>
  <c r="O64" i="2"/>
  <c r="G64" i="2"/>
  <c r="E19" i="2"/>
  <c r="AF60" i="2"/>
  <c r="D64" i="2"/>
  <c r="AA67" i="2"/>
  <c r="S67" i="2"/>
  <c r="K67" i="2"/>
  <c r="AB66" i="2"/>
  <c r="T66" i="2"/>
  <c r="L66" i="2"/>
  <c r="AC65" i="2"/>
  <c r="U65" i="2"/>
  <c r="M65" i="2"/>
  <c r="E65" i="2"/>
  <c r="AD64" i="2"/>
  <c r="V64" i="2"/>
  <c r="N64" i="2"/>
  <c r="F64" i="2"/>
  <c r="AD21" i="2"/>
  <c r="AE11" i="25" s="1"/>
  <c r="AD61" i="2"/>
  <c r="G20" i="2"/>
  <c r="H10" i="25" s="1"/>
  <c r="G60" i="2"/>
  <c r="V61" i="2"/>
  <c r="W60" i="2"/>
  <c r="I58" i="2"/>
  <c r="AD60" i="2"/>
  <c r="AB61" i="2"/>
  <c r="T61" i="2"/>
  <c r="L61" i="2"/>
  <c r="AC60" i="2"/>
  <c r="U60" i="2"/>
  <c r="M60" i="2"/>
  <c r="E60" i="2"/>
  <c r="AD59" i="2"/>
  <c r="V59" i="2"/>
  <c r="N59" i="2"/>
  <c r="F59" i="2"/>
  <c r="AE58" i="2"/>
  <c r="W58" i="2"/>
  <c r="O58" i="2"/>
  <c r="G58" i="2"/>
  <c r="AA61" i="2"/>
  <c r="S61" i="2"/>
  <c r="K61" i="2"/>
  <c r="AB60" i="2"/>
  <c r="L60" i="2"/>
  <c r="AC59" i="2"/>
  <c r="U59" i="2"/>
  <c r="M59" i="2"/>
  <c r="AD58" i="2"/>
  <c r="V58" i="2"/>
  <c r="N58" i="2"/>
  <c r="F58" i="2"/>
  <c r="N61" i="2"/>
  <c r="O60" i="2"/>
  <c r="AH61" i="2"/>
  <c r="Z61" i="2"/>
  <c r="R61" i="2"/>
  <c r="J61" i="2"/>
  <c r="AA60" i="2"/>
  <c r="S60" i="2"/>
  <c r="K60" i="2"/>
  <c r="AB59" i="2"/>
  <c r="T59" i="2"/>
  <c r="L59" i="2"/>
  <c r="AC58" i="2"/>
  <c r="U58" i="2"/>
  <c r="M58" i="2"/>
  <c r="E58" i="2"/>
  <c r="F61" i="2"/>
  <c r="V60" i="2"/>
  <c r="X58" i="2"/>
  <c r="AG61" i="2"/>
  <c r="Y61" i="2"/>
  <c r="Q61" i="2"/>
  <c r="I61" i="2"/>
  <c r="AB58" i="2"/>
  <c r="T58" i="2"/>
  <c r="L58" i="2"/>
  <c r="AE60" i="2"/>
  <c r="N60" i="2"/>
  <c r="F60" i="2"/>
  <c r="AF58" i="2"/>
  <c r="AF61" i="2"/>
  <c r="X61" i="2"/>
  <c r="P61" i="2"/>
  <c r="H61" i="2"/>
  <c r="Z59" i="2"/>
  <c r="R59" i="2"/>
  <c r="J59" i="2"/>
  <c r="AA58" i="2"/>
  <c r="S58" i="2"/>
  <c r="K58" i="2"/>
  <c r="O123" i="25" l="1"/>
  <c r="H66" i="25"/>
  <c r="N123" i="25"/>
  <c r="AA58" i="25"/>
  <c r="M57" i="25"/>
  <c r="L58" i="25"/>
  <c r="AB58" i="25"/>
  <c r="M79" i="25"/>
  <c r="O79" i="25"/>
  <c r="AE79" i="25"/>
  <c r="S58" i="25"/>
  <c r="H79" i="25"/>
  <c r="N73" i="25"/>
  <c r="L65" i="25"/>
  <c r="P57" i="25"/>
  <c r="W57" i="25"/>
  <c r="W58" i="25"/>
  <c r="U79" i="25"/>
  <c r="P66" i="25"/>
  <c r="N66" i="25"/>
  <c r="N79" i="25"/>
  <c r="W79" i="25"/>
  <c r="H65" i="25"/>
  <c r="M58" i="25"/>
  <c r="AC58" i="25"/>
  <c r="X79" i="25"/>
  <c r="L79" i="25"/>
  <c r="O66" i="25"/>
  <c r="M65" i="25"/>
  <c r="AC79" i="25"/>
  <c r="J58" i="25"/>
  <c r="AF79" i="25"/>
  <c r="H73" i="25"/>
  <c r="T58" i="25"/>
  <c r="AE57" i="25"/>
  <c r="Z58" i="25"/>
  <c r="L57" i="25"/>
  <c r="AB57" i="25"/>
  <c r="T79" i="25"/>
  <c r="O65" i="25"/>
  <c r="M73" i="25"/>
  <c r="AC57" i="25"/>
  <c r="O57" i="25"/>
  <c r="O58" i="25"/>
  <c r="X57" i="25"/>
  <c r="R58" i="25"/>
  <c r="AI58" i="25"/>
  <c r="AB79" i="25"/>
  <c r="O73" i="25"/>
  <c r="M66" i="25"/>
  <c r="G79" i="25"/>
  <c r="G58" i="25"/>
  <c r="G73" i="25"/>
  <c r="G57" i="25"/>
  <c r="G66" i="25"/>
  <c r="G65" i="25"/>
  <c r="F79" i="25"/>
  <c r="F66" i="25"/>
  <c r="U57" i="25"/>
  <c r="AE58" i="25"/>
  <c r="H57" i="25"/>
  <c r="V57" i="25"/>
  <c r="AF57" i="25"/>
  <c r="AD57" i="25"/>
  <c r="L93" i="25"/>
  <c r="L69" i="25"/>
  <c r="L52" i="25"/>
  <c r="L53" i="25"/>
  <c r="L51" i="25"/>
  <c r="L54" i="25"/>
  <c r="H93" i="25"/>
  <c r="H52" i="25"/>
  <c r="H69" i="25"/>
  <c r="H54" i="25"/>
  <c r="H53" i="25"/>
  <c r="H51" i="25"/>
  <c r="AE93" i="25"/>
  <c r="AE53" i="25"/>
  <c r="AE69" i="25"/>
  <c r="AE54" i="25"/>
  <c r="AE52" i="25"/>
  <c r="AE51" i="25"/>
  <c r="P93" i="25"/>
  <c r="P69" i="25"/>
  <c r="P52" i="25"/>
  <c r="P51" i="25"/>
  <c r="P54" i="25"/>
  <c r="P53" i="25"/>
  <c r="AI93" i="25"/>
  <c r="AI69" i="25"/>
  <c r="AI54" i="25"/>
  <c r="AI53" i="25"/>
  <c r="AI52" i="25"/>
  <c r="AI51" i="25"/>
  <c r="G93" i="25"/>
  <c r="G69" i="25"/>
  <c r="G53" i="25"/>
  <c r="G51" i="25"/>
  <c r="G54" i="25"/>
  <c r="G52" i="25"/>
  <c r="O93" i="25"/>
  <c r="O69" i="25"/>
  <c r="O53" i="25"/>
  <c r="O54" i="25"/>
  <c r="O52" i="25"/>
  <c r="O51" i="25"/>
  <c r="W93" i="25"/>
  <c r="W69" i="25"/>
  <c r="W53" i="25"/>
  <c r="W54" i="25"/>
  <c r="W52" i="25"/>
  <c r="W51" i="25"/>
  <c r="K93" i="25"/>
  <c r="K51" i="25"/>
  <c r="K53" i="25"/>
  <c r="K69" i="25"/>
  <c r="K54" i="25"/>
  <c r="K52" i="25"/>
  <c r="Z69" i="25"/>
  <c r="Z51" i="25"/>
  <c r="Z54" i="25"/>
  <c r="Z53" i="25"/>
  <c r="Z52" i="25"/>
  <c r="J93" i="25"/>
  <c r="J53" i="25"/>
  <c r="J51" i="25"/>
  <c r="J69" i="25"/>
  <c r="J54" i="25"/>
  <c r="J52" i="25"/>
  <c r="V93" i="25"/>
  <c r="V54" i="25"/>
  <c r="V69" i="25"/>
  <c r="V53" i="25"/>
  <c r="V52" i="25"/>
  <c r="V51" i="25"/>
  <c r="AA93" i="25"/>
  <c r="AA52" i="25"/>
  <c r="AA53" i="25"/>
  <c r="AA69" i="25"/>
  <c r="AA51" i="25"/>
  <c r="AA54" i="25"/>
  <c r="AH93" i="25"/>
  <c r="AH51" i="25"/>
  <c r="AH69" i="25"/>
  <c r="AH54" i="25"/>
  <c r="AH53" i="25"/>
  <c r="AH52" i="25"/>
  <c r="AF93" i="25"/>
  <c r="AF69" i="25"/>
  <c r="AF54" i="25"/>
  <c r="AF52" i="25"/>
  <c r="AF53" i="25"/>
  <c r="AF51" i="25"/>
  <c r="N93" i="25"/>
  <c r="N52" i="25"/>
  <c r="N69" i="25"/>
  <c r="N53" i="25"/>
  <c r="N54" i="25"/>
  <c r="N51" i="25"/>
  <c r="F93" i="25"/>
  <c r="F69" i="25"/>
  <c r="F54" i="25"/>
  <c r="F53" i="25"/>
  <c r="F52" i="25"/>
  <c r="F51" i="25"/>
  <c r="S93" i="25"/>
  <c r="S51" i="25"/>
  <c r="S52" i="25"/>
  <c r="S69" i="25"/>
  <c r="S54" i="25"/>
  <c r="S53" i="25"/>
  <c r="R93" i="25"/>
  <c r="R51" i="25"/>
  <c r="R69" i="25"/>
  <c r="R54" i="25"/>
  <c r="R53" i="25"/>
  <c r="R52" i="25"/>
  <c r="AD93" i="25"/>
  <c r="AD69" i="25"/>
  <c r="AD53" i="25"/>
  <c r="AD54" i="25"/>
  <c r="AD52" i="25"/>
  <c r="AD51" i="25"/>
  <c r="E93" i="25"/>
  <c r="E69" i="25"/>
  <c r="E52" i="25"/>
  <c r="E53" i="25"/>
  <c r="E51" i="25"/>
  <c r="E54" i="25"/>
  <c r="T53" i="25"/>
  <c r="T69" i="25"/>
  <c r="T52" i="25"/>
  <c r="T54" i="25"/>
  <c r="T51" i="25"/>
  <c r="AC93" i="25"/>
  <c r="AC69" i="25"/>
  <c r="AC54" i="25"/>
  <c r="AC53" i="25"/>
  <c r="AC52" i="25"/>
  <c r="AC51" i="25"/>
  <c r="U93" i="25"/>
  <c r="U69" i="25"/>
  <c r="U54" i="25"/>
  <c r="U53" i="25"/>
  <c r="U52" i="25"/>
  <c r="U51" i="25"/>
  <c r="M93" i="25"/>
  <c r="M69" i="25"/>
  <c r="M54" i="25"/>
  <c r="M53" i="25"/>
  <c r="M52" i="25"/>
  <c r="M51" i="25"/>
  <c r="AB93" i="25"/>
  <c r="AB69" i="25"/>
  <c r="AB52" i="25"/>
  <c r="AB53" i="25"/>
  <c r="AB51" i="25"/>
  <c r="AB54" i="25"/>
  <c r="X93" i="25"/>
  <c r="X69" i="25"/>
  <c r="X54" i="25"/>
  <c r="X53" i="25"/>
  <c r="X52" i="25"/>
  <c r="X51" i="25"/>
  <c r="F72" i="25"/>
  <c r="G151" i="25"/>
  <c r="G72" i="25"/>
  <c r="H72" i="25"/>
  <c r="I151" i="25"/>
  <c r="L72" i="25"/>
  <c r="L151" i="25"/>
  <c r="M72" i="25"/>
  <c r="M151" i="25"/>
  <c r="N72" i="25"/>
  <c r="O72" i="25"/>
  <c r="O151" i="25"/>
  <c r="P72" i="25"/>
  <c r="Q151" i="25"/>
  <c r="T72" i="25"/>
  <c r="T151" i="25"/>
  <c r="U151" i="25"/>
  <c r="U72" i="25"/>
  <c r="V72" i="25"/>
  <c r="W151" i="25"/>
  <c r="W72" i="25"/>
  <c r="X72" i="25"/>
  <c r="Y151" i="25"/>
  <c r="AB151" i="25"/>
  <c r="AB72" i="25"/>
  <c r="AC72" i="25"/>
  <c r="AC151" i="25"/>
  <c r="AD72" i="25"/>
  <c r="AE72" i="25"/>
  <c r="AE151" i="25"/>
  <c r="AF72" i="25"/>
  <c r="AG151" i="25"/>
  <c r="B4" i="24"/>
  <c r="E42" i="25"/>
  <c r="E89" i="25" s="1"/>
  <c r="E77" i="25"/>
  <c r="E210" i="25"/>
  <c r="P65" i="25"/>
  <c r="P73" i="25"/>
  <c r="T73" i="25"/>
  <c r="T66" i="25"/>
  <c r="T65" i="25"/>
  <c r="U73" i="25"/>
  <c r="U66" i="25"/>
  <c r="U65" i="25"/>
  <c r="V73" i="25"/>
  <c r="V66" i="25"/>
  <c r="V65" i="25"/>
  <c r="W66" i="25"/>
  <c r="W65" i="25"/>
  <c r="W73" i="25"/>
  <c r="X66" i="25"/>
  <c r="X65" i="25"/>
  <c r="X73" i="25"/>
  <c r="AB73" i="25"/>
  <c r="AB66" i="25"/>
  <c r="AB65" i="25"/>
  <c r="AC66" i="25"/>
  <c r="AC73" i="25"/>
  <c r="AC65" i="25"/>
  <c r="AD65" i="25"/>
  <c r="AD66" i="25"/>
  <c r="AD73" i="25"/>
  <c r="AE66" i="25"/>
  <c r="AE65" i="25"/>
  <c r="AE73" i="25"/>
  <c r="AF65" i="25"/>
  <c r="AF73" i="25"/>
  <c r="AF66" i="25"/>
  <c r="G74" i="25"/>
  <c r="G68" i="25"/>
  <c r="G67" i="25"/>
  <c r="G75" i="25"/>
  <c r="J67" i="25"/>
  <c r="J75" i="25"/>
  <c r="J74" i="25"/>
  <c r="J68" i="25"/>
  <c r="K75" i="25"/>
  <c r="K68" i="25"/>
  <c r="K67" i="25"/>
  <c r="K74" i="25"/>
  <c r="L75" i="25"/>
  <c r="L67" i="25"/>
  <c r="L74" i="25"/>
  <c r="L68" i="25"/>
  <c r="M68" i="25"/>
  <c r="M74" i="25"/>
  <c r="M67" i="25"/>
  <c r="M75" i="25"/>
  <c r="O75" i="25"/>
  <c r="O68" i="25"/>
  <c r="O74" i="25"/>
  <c r="O67" i="25"/>
  <c r="R68" i="25"/>
  <c r="R75" i="25"/>
  <c r="R67" i="25"/>
  <c r="R74" i="25"/>
  <c r="S74" i="25"/>
  <c r="S75" i="25"/>
  <c r="S68" i="25"/>
  <c r="S67" i="25"/>
  <c r="T74" i="25"/>
  <c r="T68" i="25"/>
  <c r="T75" i="25"/>
  <c r="T67" i="25"/>
  <c r="U74" i="25"/>
  <c r="U75" i="25"/>
  <c r="U67" i="25"/>
  <c r="U68" i="25"/>
  <c r="W74" i="25"/>
  <c r="W68" i="25"/>
  <c r="W67" i="25"/>
  <c r="W75" i="25"/>
  <c r="Z74" i="25"/>
  <c r="Z68" i="25"/>
  <c r="Z67" i="25"/>
  <c r="Z75" i="25"/>
  <c r="AA74" i="25"/>
  <c r="AA67" i="25"/>
  <c r="AA68" i="25"/>
  <c r="AA75" i="25"/>
  <c r="AB67" i="25"/>
  <c r="AB68" i="25"/>
  <c r="AB74" i="25"/>
  <c r="AB75" i="25"/>
  <c r="AC74" i="25"/>
  <c r="AC67" i="25"/>
  <c r="AC68" i="25"/>
  <c r="AC75" i="25"/>
  <c r="AE74" i="25"/>
  <c r="AE67" i="25"/>
  <c r="AE75" i="25"/>
  <c r="AE68" i="25"/>
  <c r="AH74" i="25"/>
  <c r="AH67" i="25"/>
  <c r="AH75" i="25"/>
  <c r="AH68" i="25"/>
  <c r="AI74" i="25"/>
  <c r="AI68" i="25"/>
  <c r="AI67" i="25"/>
  <c r="AI75" i="25"/>
  <c r="AA48" i="2"/>
  <c r="AB37" i="25" s="1"/>
  <c r="AB48" i="2"/>
  <c r="AC37" i="25" s="1"/>
  <c r="Z93" i="25"/>
  <c r="T93" i="25"/>
  <c r="W53" i="2"/>
  <c r="X30" i="25"/>
  <c r="N53" i="2"/>
  <c r="O30" i="25"/>
  <c r="T51" i="2"/>
  <c r="U34" i="25"/>
  <c r="U81" i="25" s="1"/>
  <c r="M30" i="25"/>
  <c r="L53" i="2"/>
  <c r="AB34" i="25"/>
  <c r="AB81" i="25" s="1"/>
  <c r="AA51" i="2"/>
  <c r="T34" i="25"/>
  <c r="T81" i="25" s="1"/>
  <c r="S51" i="2"/>
  <c r="K51" i="2"/>
  <c r="L34" i="25"/>
  <c r="L81" i="25" s="1"/>
  <c r="AA53" i="2"/>
  <c r="AB30" i="25"/>
  <c r="L30" i="25"/>
  <c r="K53" i="2"/>
  <c r="AH34" i="25"/>
  <c r="AH81" i="25" s="1"/>
  <c r="Z34" i="25"/>
  <c r="Z81" i="25" s="1"/>
  <c r="R34" i="25"/>
  <c r="R81" i="25" s="1"/>
  <c r="J34" i="25"/>
  <c r="J81" i="25" s="1"/>
  <c r="I53" i="2"/>
  <c r="J30" i="25"/>
  <c r="AF51" i="2"/>
  <c r="AG34" i="25"/>
  <c r="Y34" i="25"/>
  <c r="X51" i="2"/>
  <c r="P51" i="2"/>
  <c r="Q34" i="25"/>
  <c r="H51" i="2"/>
  <c r="I34" i="25"/>
  <c r="AF53" i="2"/>
  <c r="AG30" i="25"/>
  <c r="Y30" i="25"/>
  <c r="X53" i="2"/>
  <c r="E63" i="25"/>
  <c r="O53" i="2"/>
  <c r="P30" i="25"/>
  <c r="AD51" i="2"/>
  <c r="AE34" i="25"/>
  <c r="AE81" i="25" s="1"/>
  <c r="O34" i="25"/>
  <c r="O81" i="25" s="1"/>
  <c r="N51" i="2"/>
  <c r="W30" i="25"/>
  <c r="V53" i="2"/>
  <c r="F53" i="2"/>
  <c r="G30" i="25"/>
  <c r="AD30" i="25"/>
  <c r="AC53" i="2"/>
  <c r="N30" i="25"/>
  <c r="M53" i="2"/>
  <c r="L51" i="2"/>
  <c r="M34" i="25"/>
  <c r="M81" i="25" s="1"/>
  <c r="AF30" i="25"/>
  <c r="AE53" i="2"/>
  <c r="G53" i="2"/>
  <c r="H30" i="25"/>
  <c r="V51" i="2"/>
  <c r="W34" i="25"/>
  <c r="W81" i="25" s="1"/>
  <c r="F51" i="2"/>
  <c r="G34" i="25"/>
  <c r="G81" i="25" s="1"/>
  <c r="AD53" i="2"/>
  <c r="AE30" i="25"/>
  <c r="V30" i="25"/>
  <c r="U53" i="2"/>
  <c r="E53" i="2"/>
  <c r="F30" i="25"/>
  <c r="AB51" i="2"/>
  <c r="AC34" i="25"/>
  <c r="AC81" i="25" s="1"/>
  <c r="AC30" i="25"/>
  <c r="AB53" i="2"/>
  <c r="U30" i="25"/>
  <c r="T53" i="2"/>
  <c r="T30" i="25"/>
  <c r="S53" i="2"/>
  <c r="AA34" i="25"/>
  <c r="AA81" i="25" s="1"/>
  <c r="S34" i="25"/>
  <c r="S81" i="25" s="1"/>
  <c r="K34" i="25"/>
  <c r="K81" i="25" s="1"/>
  <c r="Z53" i="2"/>
  <c r="AA30" i="25"/>
  <c r="S30" i="25"/>
  <c r="R53" i="2"/>
  <c r="J53" i="2"/>
  <c r="K30" i="25"/>
  <c r="AI34" i="25"/>
  <c r="AI81" i="25" s="1"/>
  <c r="Z3" i="8"/>
  <c r="AC8" i="25"/>
  <c r="AC55" i="25" s="1"/>
  <c r="E8" i="25"/>
  <c r="E55" i="25" s="1"/>
  <c r="Z40" i="2"/>
  <c r="AA29" i="25" s="1"/>
  <c r="AA9" i="25"/>
  <c r="AA56" i="25" s="1"/>
  <c r="J40" i="2"/>
  <c r="K29" i="25" s="1"/>
  <c r="K9" i="25"/>
  <c r="K56" i="25" s="1"/>
  <c r="Q3" i="8"/>
  <c r="T8" i="25"/>
  <c r="T55" i="25" s="1"/>
  <c r="U40" i="2"/>
  <c r="V29" i="25" s="1"/>
  <c r="V9" i="25"/>
  <c r="V56" i="25" s="1"/>
  <c r="N9" i="25"/>
  <c r="N56" i="25" s="1"/>
  <c r="M40" i="2"/>
  <c r="N29" i="25" s="1"/>
  <c r="T3" i="8"/>
  <c r="W8" i="25"/>
  <c r="W55" i="25" s="1"/>
  <c r="L3" i="8"/>
  <c r="O8" i="25"/>
  <c r="O55" i="25" s="1"/>
  <c r="D3" i="8"/>
  <c r="G8" i="25"/>
  <c r="G55" i="25" s="1"/>
  <c r="I3" i="8"/>
  <c r="L8" i="25"/>
  <c r="L55" i="25" s="1"/>
  <c r="AI63" i="25"/>
  <c r="AC40" i="2"/>
  <c r="AD29" i="25" s="1"/>
  <c r="AD9" i="25"/>
  <c r="AD56" i="25" s="1"/>
  <c r="AB3" i="8"/>
  <c r="AE8" i="25"/>
  <c r="AE55" i="25" s="1"/>
  <c r="R3" i="8"/>
  <c r="U8" i="25"/>
  <c r="U55" i="25" s="1"/>
  <c r="S9" i="25"/>
  <c r="S56" i="25" s="1"/>
  <c r="R40" i="2"/>
  <c r="S29" i="25" s="1"/>
  <c r="Y3" i="8"/>
  <c r="AB8" i="25"/>
  <c r="AB55" i="25" s="1"/>
  <c r="AD3" i="8"/>
  <c r="AG8" i="25"/>
  <c r="V3" i="8"/>
  <c r="Y8" i="25"/>
  <c r="AE9" i="25"/>
  <c r="AE56" i="25" s="1"/>
  <c r="AD40" i="2"/>
  <c r="AE29" i="25" s="1"/>
  <c r="AE123" i="25" s="1"/>
  <c r="V40" i="2"/>
  <c r="W29" i="25" s="1"/>
  <c r="W123" i="25" s="1"/>
  <c r="W9" i="25"/>
  <c r="W56" i="25" s="1"/>
  <c r="O9" i="25"/>
  <c r="O56" i="25" s="1"/>
  <c r="N40" i="2"/>
  <c r="O29" i="25" s="1"/>
  <c r="F40" i="2"/>
  <c r="G29" i="25" s="1"/>
  <c r="G123" i="25" s="1"/>
  <c r="G9" i="25"/>
  <c r="G56" i="25" s="1"/>
  <c r="AC3" i="8"/>
  <c r="AF8" i="25"/>
  <c r="AF55" i="25" s="1"/>
  <c r="U3" i="8"/>
  <c r="X8" i="25"/>
  <c r="X55" i="25" s="1"/>
  <c r="M3" i="8"/>
  <c r="P8" i="25"/>
  <c r="P55" i="25" s="1"/>
  <c r="E3" i="8"/>
  <c r="H8" i="25"/>
  <c r="H55" i="25" s="1"/>
  <c r="F7" i="16"/>
  <c r="I48" i="25"/>
  <c r="V7" i="16"/>
  <c r="Y48" i="25"/>
  <c r="Y72" i="25" s="1"/>
  <c r="AD7" i="16"/>
  <c r="AG48" i="25"/>
  <c r="AG72" i="25" s="1"/>
  <c r="N7" i="16"/>
  <c r="Q48" i="25"/>
  <c r="AB40" i="2"/>
  <c r="AC29" i="25" s="1"/>
  <c r="AC123" i="25" s="1"/>
  <c r="AC9" i="25"/>
  <c r="AC56" i="25" s="1"/>
  <c r="AA3" i="8"/>
  <c r="AD8" i="25"/>
  <c r="AD55" i="25" s="1"/>
  <c r="K3" i="8"/>
  <c r="N8" i="25"/>
  <c r="N55" i="25" s="1"/>
  <c r="T40" i="2"/>
  <c r="U29" i="25" s="1"/>
  <c r="U123" i="25" s="1"/>
  <c r="U9" i="25"/>
  <c r="U56" i="25" s="1"/>
  <c r="M9" i="25"/>
  <c r="M56" i="25" s="1"/>
  <c r="L40" i="2"/>
  <c r="M29" i="25" s="1"/>
  <c r="M123" i="25" s="1"/>
  <c r="S3" i="8"/>
  <c r="V8" i="25"/>
  <c r="V55" i="25" s="1"/>
  <c r="C3" i="8"/>
  <c r="F8" i="25"/>
  <c r="F55" i="25" s="1"/>
  <c r="G3" i="8"/>
  <c r="J8" i="25"/>
  <c r="J55" i="25" s="1"/>
  <c r="X3" i="8"/>
  <c r="AA8" i="25"/>
  <c r="AA55" i="25" s="1"/>
  <c r="P3" i="8"/>
  <c r="S8" i="25"/>
  <c r="S55" i="25" s="1"/>
  <c r="H3" i="8"/>
  <c r="K8" i="25"/>
  <c r="K55" i="25" s="1"/>
  <c r="Y33" i="2"/>
  <c r="Z19" i="25" s="1"/>
  <c r="Z66" i="25" s="1"/>
  <c r="Y32" i="2"/>
  <c r="Z18" i="25" s="1"/>
  <c r="Z65" i="25" s="1"/>
  <c r="Y37" i="2"/>
  <c r="Z26" i="25" s="1"/>
  <c r="Z73" i="25" s="1"/>
  <c r="Y36" i="2"/>
  <c r="Z25" i="25" s="1"/>
  <c r="I36" i="2"/>
  <c r="J25" i="25" s="1"/>
  <c r="I32" i="2"/>
  <c r="J18" i="25" s="1"/>
  <c r="J65" i="25" s="1"/>
  <c r="I37" i="2"/>
  <c r="J26" i="25" s="1"/>
  <c r="J73" i="25" s="1"/>
  <c r="I33" i="2"/>
  <c r="J19" i="25" s="1"/>
  <c r="J66" i="25" s="1"/>
  <c r="E21" i="25"/>
  <c r="E68" i="25" s="1"/>
  <c r="D41" i="2"/>
  <c r="E20" i="25"/>
  <c r="E67" i="25" s="1"/>
  <c r="AC39" i="2"/>
  <c r="AD28" i="25" s="1"/>
  <c r="AD75" i="25" s="1"/>
  <c r="AC38" i="2"/>
  <c r="AD27" i="25" s="1"/>
  <c r="AD123" i="25" s="1"/>
  <c r="AC35" i="2"/>
  <c r="AD21" i="25" s="1"/>
  <c r="AD68" i="25" s="1"/>
  <c r="AC34" i="2"/>
  <c r="AD20" i="25" s="1"/>
  <c r="AD67" i="25" s="1"/>
  <c r="M39" i="2"/>
  <c r="N28" i="25" s="1"/>
  <c r="N75" i="25" s="1"/>
  <c r="M35" i="2"/>
  <c r="N21" i="25" s="1"/>
  <c r="N68" i="25" s="1"/>
  <c r="M34" i="2"/>
  <c r="N20" i="25" s="1"/>
  <c r="N67" i="25" s="1"/>
  <c r="M38" i="2"/>
  <c r="N27" i="25" s="1"/>
  <c r="E39" i="2"/>
  <c r="F28" i="25" s="1"/>
  <c r="F75" i="25" s="1"/>
  <c r="E38" i="2"/>
  <c r="F27" i="25" s="1"/>
  <c r="F123" i="25" s="1"/>
  <c r="E34" i="2"/>
  <c r="F20" i="25" s="1"/>
  <c r="F67" i="25" s="1"/>
  <c r="E35" i="2"/>
  <c r="F21" i="25" s="1"/>
  <c r="F68" i="25" s="1"/>
  <c r="D78" i="2"/>
  <c r="E19" i="25"/>
  <c r="E66" i="25" s="1"/>
  <c r="E18" i="25"/>
  <c r="E65" i="25" s="1"/>
  <c r="W35" i="2"/>
  <c r="X21" i="25" s="1"/>
  <c r="X68" i="25" s="1"/>
  <c r="W38" i="2"/>
  <c r="X27" i="25" s="1"/>
  <c r="W39" i="2"/>
  <c r="X28" i="25" s="1"/>
  <c r="X75" i="25" s="1"/>
  <c r="W34" i="2"/>
  <c r="X20" i="25" s="1"/>
  <c r="X67" i="25" s="1"/>
  <c r="G35" i="2"/>
  <c r="H21" i="25" s="1"/>
  <c r="H68" i="25" s="1"/>
  <c r="G38" i="2"/>
  <c r="H27" i="25" s="1"/>
  <c r="G39" i="2"/>
  <c r="H28" i="25" s="1"/>
  <c r="H75" i="25" s="1"/>
  <c r="G34" i="2"/>
  <c r="H20" i="25" s="1"/>
  <c r="H67" i="25" s="1"/>
  <c r="U39" i="2"/>
  <c r="V28" i="25" s="1"/>
  <c r="V75" i="25" s="1"/>
  <c r="U38" i="2"/>
  <c r="V27" i="25" s="1"/>
  <c r="U34" i="2"/>
  <c r="V20" i="25" s="1"/>
  <c r="V67" i="25" s="1"/>
  <c r="U35" i="2"/>
  <c r="V21" i="25" s="1"/>
  <c r="V68" i="25" s="1"/>
  <c r="Q37" i="2"/>
  <c r="R26" i="25" s="1"/>
  <c r="R73" i="25" s="1"/>
  <c r="Q36" i="2"/>
  <c r="R25" i="25" s="1"/>
  <c r="Q32" i="2"/>
  <c r="R18" i="25" s="1"/>
  <c r="R65" i="25" s="1"/>
  <c r="Q33" i="2"/>
  <c r="R19" i="25" s="1"/>
  <c r="R66" i="25" s="1"/>
  <c r="AE34" i="2"/>
  <c r="AF20" i="25" s="1"/>
  <c r="AF67" i="25" s="1"/>
  <c r="AE39" i="2"/>
  <c r="AF28" i="25" s="1"/>
  <c r="AF75" i="25" s="1"/>
  <c r="AE38" i="2"/>
  <c r="AF27" i="25" s="1"/>
  <c r="AE35" i="2"/>
  <c r="AF21" i="25" s="1"/>
  <c r="AF68" i="25" s="1"/>
  <c r="O35" i="2"/>
  <c r="P21" i="25" s="1"/>
  <c r="P68" i="25" s="1"/>
  <c r="O38" i="2"/>
  <c r="P27" i="25" s="1"/>
  <c r="O34" i="2"/>
  <c r="P20" i="25" s="1"/>
  <c r="P67" i="25" s="1"/>
  <c r="O39" i="2"/>
  <c r="P28" i="25" s="1"/>
  <c r="P75" i="25" s="1"/>
  <c r="AH63" i="25"/>
  <c r="Z63" i="25"/>
  <c r="R63" i="25"/>
  <c r="AG36" i="2"/>
  <c r="AH25" i="25" s="1"/>
  <c r="AG33" i="2"/>
  <c r="AH19" i="25" s="1"/>
  <c r="AH66" i="25" s="1"/>
  <c r="AG32" i="2"/>
  <c r="AH18" i="25" s="1"/>
  <c r="AH65" i="25" s="1"/>
  <c r="AG37" i="2"/>
  <c r="AH26" i="25" s="1"/>
  <c r="AH73" i="25" s="1"/>
  <c r="AH33" i="2"/>
  <c r="AI19" i="25" s="1"/>
  <c r="AI66" i="25" s="1"/>
  <c r="AH36" i="2"/>
  <c r="AI25" i="25" s="1"/>
  <c r="AH37" i="2"/>
  <c r="AI26" i="25" s="1"/>
  <c r="AI73" i="25" s="1"/>
  <c r="AH32" i="2"/>
  <c r="AI18" i="25" s="1"/>
  <c r="AI65" i="25" s="1"/>
  <c r="Z32" i="2"/>
  <c r="AA18" i="25" s="1"/>
  <c r="AA65" i="25" s="1"/>
  <c r="Z36" i="2"/>
  <c r="AA25" i="25" s="1"/>
  <c r="AA123" i="25" s="1"/>
  <c r="Z37" i="2"/>
  <c r="AA26" i="25" s="1"/>
  <c r="AA73" i="25" s="1"/>
  <c r="Z33" i="2"/>
  <c r="AA19" i="25" s="1"/>
  <c r="AA66" i="25" s="1"/>
  <c r="R32" i="2"/>
  <c r="S18" i="25" s="1"/>
  <c r="S65" i="25" s="1"/>
  <c r="R37" i="2"/>
  <c r="S26" i="25" s="1"/>
  <c r="S73" i="25" s="1"/>
  <c r="R33" i="2"/>
  <c r="S19" i="25" s="1"/>
  <c r="S66" i="25" s="1"/>
  <c r="R36" i="2"/>
  <c r="S25" i="25" s="1"/>
  <c r="S123" i="25" s="1"/>
  <c r="J32" i="2"/>
  <c r="K18" i="25" s="1"/>
  <c r="K65" i="25" s="1"/>
  <c r="J36" i="2"/>
  <c r="K25" i="25" s="1"/>
  <c r="K123" i="25" s="1"/>
  <c r="J37" i="2"/>
  <c r="K26" i="25" s="1"/>
  <c r="K73" i="25" s="1"/>
  <c r="J33" i="2"/>
  <c r="K19" i="25" s="1"/>
  <c r="K66" i="25" s="1"/>
  <c r="J3" i="8"/>
  <c r="M8" i="25"/>
  <c r="M55" i="25" s="1"/>
  <c r="F9" i="25"/>
  <c r="F56" i="25" s="1"/>
  <c r="E40" i="2"/>
  <c r="F29" i="25" s="1"/>
  <c r="N48" i="2"/>
  <c r="O37" i="25" s="1"/>
  <c r="X48" i="2"/>
  <c r="Y37" i="25" s="1"/>
  <c r="S48" i="2"/>
  <c r="T37" i="25" s="1"/>
  <c r="T48" i="2"/>
  <c r="U37" i="25" s="1"/>
  <c r="AE41" i="2"/>
  <c r="G41" i="2"/>
  <c r="D38" i="2"/>
  <c r="E27" i="25" s="1"/>
  <c r="E74" i="25" s="1"/>
  <c r="D39" i="2"/>
  <c r="E28" i="25" s="1"/>
  <c r="E75" i="25" s="1"/>
  <c r="AF48" i="2"/>
  <c r="AG37" i="25" s="1"/>
  <c r="AG42" i="2"/>
  <c r="W41" i="2"/>
  <c r="I42" i="2"/>
  <c r="I51" i="2" s="1"/>
  <c r="Y42" i="2"/>
  <c r="Q43" i="2"/>
  <c r="D42" i="2"/>
  <c r="E32" i="25" s="1"/>
  <c r="E79" i="25" s="1"/>
  <c r="E25" i="25"/>
  <c r="E26" i="25"/>
  <c r="E73" i="25" s="1"/>
  <c r="U41" i="2"/>
  <c r="H43" i="2"/>
  <c r="D44" i="2"/>
  <c r="E17" i="25"/>
  <c r="E122" i="25" s="1"/>
  <c r="J42" i="2"/>
  <c r="J51" i="2" s="1"/>
  <c r="M41" i="2"/>
  <c r="L48" i="2"/>
  <c r="M37" i="25" s="1"/>
  <c r="Q42" i="2"/>
  <c r="AD48" i="2"/>
  <c r="AE37" i="25" s="1"/>
  <c r="K48" i="2"/>
  <c r="L37" i="25" s="1"/>
  <c r="F48" i="2"/>
  <c r="G37" i="25" s="1"/>
  <c r="Y43" i="2"/>
  <c r="P43" i="2"/>
  <c r="AG43" i="2"/>
  <c r="E41" i="2"/>
  <c r="R42" i="2"/>
  <c r="R51" i="2" s="1"/>
  <c r="AC41" i="2"/>
  <c r="Z42" i="2"/>
  <c r="Z51" i="2" s="1"/>
  <c r="O41" i="2"/>
  <c r="V48" i="2"/>
  <c r="W37" i="25" s="1"/>
  <c r="AH43" i="2"/>
  <c r="AH78" i="2"/>
  <c r="AH42" i="2"/>
  <c r="AH51" i="2" s="1"/>
  <c r="AH59" i="2"/>
  <c r="AH82" i="2"/>
  <c r="AH77" i="2"/>
  <c r="AH83" i="2"/>
  <c r="AE23" i="2"/>
  <c r="AF23" i="2"/>
  <c r="K23" i="2"/>
  <c r="AH19" i="2"/>
  <c r="S23" i="2"/>
  <c r="T23" i="2"/>
  <c r="AH76" i="2"/>
  <c r="AH18" i="2"/>
  <c r="N23" i="2"/>
  <c r="AB23" i="2"/>
  <c r="AH64" i="2"/>
  <c r="AH58" i="2"/>
  <c r="AA23" i="2"/>
  <c r="N102" i="2"/>
  <c r="L4" i="15" s="1"/>
  <c r="W23" i="2"/>
  <c r="AF6" i="17"/>
  <c r="AF15" i="17" s="1"/>
  <c r="AF6" i="7"/>
  <c r="AC5" i="17"/>
  <c r="AC14" i="17" s="1"/>
  <c r="AC5" i="7"/>
  <c r="G67" i="2"/>
  <c r="E7" i="17"/>
  <c r="E16" i="17" s="1"/>
  <c r="E7" i="7"/>
  <c r="D85" i="2"/>
  <c r="B7" i="17"/>
  <c r="B16" i="17" s="1"/>
  <c r="B7" i="7"/>
  <c r="H25" i="2"/>
  <c r="F5" i="8"/>
  <c r="L24" i="2"/>
  <c r="M13" i="25" s="1"/>
  <c r="M60" i="25" s="1"/>
  <c r="J4" i="8"/>
  <c r="E25" i="2"/>
  <c r="C5" i="8"/>
  <c r="AB26" i="2"/>
  <c r="Z6" i="8"/>
  <c r="P26" i="2"/>
  <c r="N6" i="8"/>
  <c r="AE6" i="17"/>
  <c r="AE15" i="17" s="1"/>
  <c r="AE6" i="7"/>
  <c r="O6" i="17"/>
  <c r="O15" i="17" s="1"/>
  <c r="O6" i="7"/>
  <c r="U7" i="17"/>
  <c r="U16" i="17" s="1"/>
  <c r="U7" i="7"/>
  <c r="G6" i="17"/>
  <c r="G15" i="17" s="1"/>
  <c r="G6" i="7"/>
  <c r="AF25" i="2"/>
  <c r="AD5" i="8"/>
  <c r="R24" i="2"/>
  <c r="S13" i="25" s="1"/>
  <c r="S60" i="25" s="1"/>
  <c r="P4" i="8"/>
  <c r="K26" i="2"/>
  <c r="I6" i="8"/>
  <c r="D60" i="2"/>
  <c r="B6" i="17"/>
  <c r="B15" i="17" s="1"/>
  <c r="B6" i="7"/>
  <c r="X23" i="2"/>
  <c r="N5" i="17"/>
  <c r="N14" i="17" s="1"/>
  <c r="N5" i="7"/>
  <c r="AE25" i="2"/>
  <c r="AC5" i="8"/>
  <c r="AG26" i="2"/>
  <c r="AE6" i="8"/>
  <c r="S25" i="2"/>
  <c r="Q5" i="8"/>
  <c r="J24" i="2"/>
  <c r="K13" i="25" s="1"/>
  <c r="K60" i="25" s="1"/>
  <c r="H4" i="8"/>
  <c r="AE4" i="17"/>
  <c r="AE13" i="17" s="1"/>
  <c r="AE4" i="7"/>
  <c r="AB24" i="2"/>
  <c r="AC13" i="25" s="1"/>
  <c r="AC60" i="25" s="1"/>
  <c r="Z4" i="8"/>
  <c r="AD24" i="2"/>
  <c r="AE13" i="25" s="1"/>
  <c r="AE60" i="25" s="1"/>
  <c r="AB4" i="8"/>
  <c r="T26" i="2"/>
  <c r="R6" i="8"/>
  <c r="U24" i="2"/>
  <c r="V13" i="25" s="1"/>
  <c r="V60" i="25" s="1"/>
  <c r="S4" i="8"/>
  <c r="B3" i="8"/>
  <c r="E24" i="2"/>
  <c r="F13" i="25" s="1"/>
  <c r="F60" i="25" s="1"/>
  <c r="C4" i="8"/>
  <c r="H6" i="17"/>
  <c r="H15" i="17" s="1"/>
  <c r="H6" i="7"/>
  <c r="E5" i="17"/>
  <c r="E14" i="17" s="1"/>
  <c r="E5" i="7"/>
  <c r="F5" i="17"/>
  <c r="F14" i="17" s="1"/>
  <c r="F5" i="7"/>
  <c r="O5" i="17"/>
  <c r="O14" i="17" s="1"/>
  <c r="O5" i="7"/>
  <c r="M61" i="2"/>
  <c r="M62" i="2" s="1"/>
  <c r="K7" i="17"/>
  <c r="K16" i="17" s="1"/>
  <c r="K7" i="7"/>
  <c r="Z26" i="2"/>
  <c r="X6" i="8"/>
  <c r="AD23" i="2"/>
  <c r="N25" i="2"/>
  <c r="L5" i="8"/>
  <c r="AC24" i="2"/>
  <c r="AD13" i="25" s="1"/>
  <c r="AD60" i="25" s="1"/>
  <c r="AA4" i="8"/>
  <c r="S26" i="2"/>
  <c r="Q6" i="8"/>
  <c r="C24" i="2"/>
  <c r="A4" i="16"/>
  <c r="A4" i="11"/>
  <c r="A4" i="10"/>
  <c r="A4" i="9"/>
  <c r="A4" i="8"/>
  <c r="V24" i="2"/>
  <c r="W13" i="25" s="1"/>
  <c r="W60" i="25" s="1"/>
  <c r="T4" i="8"/>
  <c r="L26" i="2"/>
  <c r="J6" i="8"/>
  <c r="V26" i="2"/>
  <c r="T6" i="8"/>
  <c r="G25" i="2"/>
  <c r="E5" i="8"/>
  <c r="O25" i="2"/>
  <c r="M5" i="8"/>
  <c r="W25" i="2"/>
  <c r="U5" i="8"/>
  <c r="AD25" i="2"/>
  <c r="AB5" i="8"/>
  <c r="S59" i="2"/>
  <c r="S62" i="2" s="1"/>
  <c r="Q5" i="17"/>
  <c r="Q14" i="17" s="1"/>
  <c r="Q5" i="7"/>
  <c r="H58" i="2"/>
  <c r="F4" i="17"/>
  <c r="F13" i="17" s="1"/>
  <c r="F4" i="7"/>
  <c r="P25" i="2"/>
  <c r="Q14" i="25" s="1"/>
  <c r="N5" i="8"/>
  <c r="V23" i="2"/>
  <c r="C23" i="2"/>
  <c r="A3" i="16"/>
  <c r="A3" i="11"/>
  <c r="A3" i="9"/>
  <c r="A3" i="10"/>
  <c r="A3" i="8"/>
  <c r="G5" i="17"/>
  <c r="G14" i="17" s="1"/>
  <c r="G5" i="7"/>
  <c r="AH26" i="2"/>
  <c r="AF6" i="8"/>
  <c r="AD102" i="2"/>
  <c r="N24" i="2"/>
  <c r="O13" i="25" s="1"/>
  <c r="O60" i="25" s="1"/>
  <c r="L4" i="8"/>
  <c r="M25" i="2"/>
  <c r="K5" i="8"/>
  <c r="AC25" i="2"/>
  <c r="AA5" i="8"/>
  <c r="C25" i="2"/>
  <c r="A5" i="16"/>
  <c r="A5" i="8"/>
  <c r="A5" i="11"/>
  <c r="A5" i="10"/>
  <c r="A5" i="9"/>
  <c r="P6" i="17"/>
  <c r="P15" i="17" s="1"/>
  <c r="P6" i="7"/>
  <c r="M5" i="17"/>
  <c r="M14" i="17" s="1"/>
  <c r="M5" i="7"/>
  <c r="V5" i="17"/>
  <c r="V14" i="17" s="1"/>
  <c r="V5" i="7"/>
  <c r="Y65" i="2"/>
  <c r="W5" i="17"/>
  <c r="W14" i="17" s="1"/>
  <c r="W5" i="7"/>
  <c r="AA7" i="17"/>
  <c r="AA16" i="17" s="1"/>
  <c r="AA7" i="7"/>
  <c r="X25" i="2"/>
  <c r="V5" i="8"/>
  <c r="R26" i="2"/>
  <c r="P6" i="8"/>
  <c r="F102" i="2"/>
  <c r="G23" i="2"/>
  <c r="V25" i="2"/>
  <c r="T5" i="8"/>
  <c r="N26" i="2"/>
  <c r="L6" i="8"/>
  <c r="AH70" i="2"/>
  <c r="AF4" i="17"/>
  <c r="AF13" i="17" s="1"/>
  <c r="AF4" i="7"/>
  <c r="Q26" i="2"/>
  <c r="O6" i="8"/>
  <c r="AE61" i="2"/>
  <c r="AC7" i="17"/>
  <c r="AC16" i="17" s="1"/>
  <c r="AC7" i="7"/>
  <c r="F24" i="2"/>
  <c r="G13" i="25" s="1"/>
  <c r="G60" i="25" s="1"/>
  <c r="D4" i="8"/>
  <c r="U25" i="2"/>
  <c r="S5" i="8"/>
  <c r="M24" i="2"/>
  <c r="N13" i="25" s="1"/>
  <c r="N60" i="25" s="1"/>
  <c r="K4" i="8"/>
  <c r="F25" i="2"/>
  <c r="D5" i="8"/>
  <c r="L25" i="2"/>
  <c r="J5" i="8"/>
  <c r="AA26" i="2"/>
  <c r="Y6" i="8"/>
  <c r="T25" i="2"/>
  <c r="R5" i="8"/>
  <c r="I5" i="17"/>
  <c r="I14" i="17" s="1"/>
  <c r="I5" i="7"/>
  <c r="E9" i="25"/>
  <c r="E56" i="25" s="1"/>
  <c r="B5" i="17"/>
  <c r="B14" i="17" s="1"/>
  <c r="B5" i="7"/>
  <c r="O4" i="17"/>
  <c r="O13" i="17" s="1"/>
  <c r="O4" i="7"/>
  <c r="S7" i="17"/>
  <c r="S16" i="17" s="1"/>
  <c r="S7" i="7"/>
  <c r="Y66" i="2"/>
  <c r="W6" i="17"/>
  <c r="W15" i="17" s="1"/>
  <c r="W6" i="7"/>
  <c r="V102" i="2"/>
  <c r="AD26" i="2"/>
  <c r="AB6" i="8"/>
  <c r="Y70" i="2"/>
  <c r="W4" i="17"/>
  <c r="W13" i="17" s="1"/>
  <c r="W4" i="7"/>
  <c r="T24" i="2"/>
  <c r="U13" i="25" s="1"/>
  <c r="U60" i="25" s="1"/>
  <c r="R4" i="8"/>
  <c r="C26" i="2"/>
  <c r="C61" i="2" s="1"/>
  <c r="C67" i="2" s="1"/>
  <c r="C73" i="2" s="1"/>
  <c r="C79" i="2" s="1"/>
  <c r="C85" i="2" s="1"/>
  <c r="A6" i="16"/>
  <c r="A6" i="10"/>
  <c r="A6" i="9"/>
  <c r="A6" i="8"/>
  <c r="A6" i="11"/>
  <c r="F26" i="2"/>
  <c r="D6" i="8"/>
  <c r="AH71" i="2"/>
  <c r="AH65" i="2"/>
  <c r="AF5" i="17"/>
  <c r="AF14" i="17" s="1"/>
  <c r="AF5" i="7"/>
  <c r="I26" i="2"/>
  <c r="G6" i="8"/>
  <c r="H26" i="2"/>
  <c r="F6" i="8"/>
  <c r="Y5" i="17"/>
  <c r="Y14" i="17" s="1"/>
  <c r="Y5" i="7"/>
  <c r="N4" i="17"/>
  <c r="N13" i="17" s="1"/>
  <c r="N4" i="7"/>
  <c r="C7" i="17"/>
  <c r="C16" i="17" s="1"/>
  <c r="C7" i="7"/>
  <c r="B3" i="11"/>
  <c r="Z72" i="2"/>
  <c r="Z74" i="2" s="1"/>
  <c r="X6" i="17"/>
  <c r="X15" i="17" s="1"/>
  <c r="X6" i="7"/>
  <c r="U5" i="17"/>
  <c r="U14" i="17" s="1"/>
  <c r="U5" i="7"/>
  <c r="M7" i="17"/>
  <c r="M16" i="17" s="1"/>
  <c r="M7" i="7"/>
  <c r="AG71" i="2"/>
  <c r="AE5" i="17"/>
  <c r="AE14" i="17" s="1"/>
  <c r="AE5" i="7"/>
  <c r="AD5" i="17"/>
  <c r="AD14" i="17" s="1"/>
  <c r="AD5" i="7"/>
  <c r="J26" i="2"/>
  <c r="H6" i="8"/>
  <c r="F23" i="2"/>
  <c r="O23" i="2"/>
  <c r="X26" i="2"/>
  <c r="V6" i="8"/>
  <c r="Y26" i="2"/>
  <c r="W6" i="8"/>
  <c r="K25" i="2"/>
  <c r="I5" i="8"/>
  <c r="AA25" i="2"/>
  <c r="Y5" i="8"/>
  <c r="Z24" i="2"/>
  <c r="AA13" i="25" s="1"/>
  <c r="AA60" i="25" s="1"/>
  <c r="X4" i="8"/>
  <c r="AF26" i="2"/>
  <c r="AD6" i="8"/>
  <c r="AB25" i="2"/>
  <c r="Z5" i="8"/>
  <c r="M23" i="2"/>
  <c r="R23" i="2"/>
  <c r="L23" i="2"/>
  <c r="L102" i="2"/>
  <c r="I23" i="2"/>
  <c r="Z23" i="2"/>
  <c r="E23" i="2"/>
  <c r="T102" i="2"/>
  <c r="J23" i="2"/>
  <c r="AB102" i="2"/>
  <c r="U23" i="2"/>
  <c r="D83" i="2"/>
  <c r="AE73" i="2"/>
  <c r="L80" i="2"/>
  <c r="AC23" i="2"/>
  <c r="M67" i="2"/>
  <c r="M68" i="2" s="1"/>
  <c r="T80" i="2"/>
  <c r="G73" i="2"/>
  <c r="AB80" i="2"/>
  <c r="V86" i="2"/>
  <c r="AD86" i="2"/>
  <c r="L86" i="2"/>
  <c r="V80" i="2"/>
  <c r="AA59" i="2"/>
  <c r="AA62" i="2" s="1"/>
  <c r="AA77" i="2"/>
  <c r="AA80" i="2" s="1"/>
  <c r="AA83" i="2"/>
  <c r="AA86" i="2" s="1"/>
  <c r="P64" i="2"/>
  <c r="P76" i="2"/>
  <c r="P82" i="2"/>
  <c r="Y18" i="2"/>
  <c r="Y76" i="2"/>
  <c r="Y82" i="2"/>
  <c r="Y19" i="2"/>
  <c r="Y77" i="2"/>
  <c r="Y83" i="2"/>
  <c r="E67" i="2"/>
  <c r="E68" i="2" s="1"/>
  <c r="E79" i="2"/>
  <c r="E80" i="2" s="1"/>
  <c r="E85" i="2"/>
  <c r="E86" i="2" s="1"/>
  <c r="AG19" i="2"/>
  <c r="AG83" i="2"/>
  <c r="AG77" i="2"/>
  <c r="K19" i="2"/>
  <c r="K77" i="2"/>
  <c r="K80" i="2" s="1"/>
  <c r="K83" i="2"/>
  <c r="K86" i="2" s="1"/>
  <c r="R60" i="2"/>
  <c r="R62" i="2" s="1"/>
  <c r="R78" i="2"/>
  <c r="R80" i="2" s="1"/>
  <c r="R84" i="2"/>
  <c r="R86" i="2" s="1"/>
  <c r="O65" i="2"/>
  <c r="O77" i="2"/>
  <c r="O83" i="2"/>
  <c r="H19" i="2"/>
  <c r="H83" i="2"/>
  <c r="H77" i="2"/>
  <c r="I19" i="2"/>
  <c r="I83" i="2"/>
  <c r="I77" i="2"/>
  <c r="G21" i="2"/>
  <c r="H11" i="25" s="1"/>
  <c r="H58" i="25" s="1"/>
  <c r="G79" i="2"/>
  <c r="G85" i="2"/>
  <c r="AD80" i="2"/>
  <c r="AB86" i="2"/>
  <c r="AF19" i="2"/>
  <c r="AF83" i="2"/>
  <c r="AF86" i="2" s="1"/>
  <c r="AF77" i="2"/>
  <c r="AF80" i="2" s="1"/>
  <c r="AF71" i="2"/>
  <c r="AF74" i="2" s="1"/>
  <c r="O21" i="2"/>
  <c r="P11" i="25" s="1"/>
  <c r="P58" i="25" s="1"/>
  <c r="O79" i="2"/>
  <c r="O85" i="2"/>
  <c r="AG66" i="2"/>
  <c r="AG78" i="2"/>
  <c r="AG84" i="2"/>
  <c r="N80" i="2"/>
  <c r="AE21" i="2"/>
  <c r="AF11" i="25" s="1"/>
  <c r="AF58" i="25" s="1"/>
  <c r="AE79" i="2"/>
  <c r="AE85" i="2"/>
  <c r="M21" i="2"/>
  <c r="N11" i="25" s="1"/>
  <c r="N58" i="25" s="1"/>
  <c r="M79" i="2"/>
  <c r="M80" i="2" s="1"/>
  <c r="M85" i="2"/>
  <c r="M86" i="2" s="1"/>
  <c r="Q20" i="2"/>
  <c r="R10" i="25" s="1"/>
  <c r="R57" i="25" s="1"/>
  <c r="Q78" i="2"/>
  <c r="Q84" i="2"/>
  <c r="AC61" i="2"/>
  <c r="AC62" i="2" s="1"/>
  <c r="AC85" i="2"/>
  <c r="AC79" i="2"/>
  <c r="AE19" i="2"/>
  <c r="AE77" i="2"/>
  <c r="AE83" i="2"/>
  <c r="Y20" i="2"/>
  <c r="Z10" i="25" s="1"/>
  <c r="Z57" i="25" s="1"/>
  <c r="Y78" i="2"/>
  <c r="Y84" i="2"/>
  <c r="S19" i="2"/>
  <c r="S77" i="2"/>
  <c r="S80" i="2" s="1"/>
  <c r="S83" i="2"/>
  <c r="S86" i="2" s="1"/>
  <c r="Z60" i="2"/>
  <c r="Z62" i="2" s="1"/>
  <c r="Z78" i="2"/>
  <c r="Z80" i="2" s="1"/>
  <c r="Z84" i="2"/>
  <c r="Z86" i="2" s="1"/>
  <c r="W19" i="2"/>
  <c r="W77" i="2"/>
  <c r="W83" i="2"/>
  <c r="Q64" i="2"/>
  <c r="Q76" i="2"/>
  <c r="Q82" i="2"/>
  <c r="X19" i="2"/>
  <c r="X77" i="2"/>
  <c r="X80" i="2" s="1"/>
  <c r="X83" i="2"/>
  <c r="X86" i="2" s="1"/>
  <c r="U21" i="2"/>
  <c r="V11" i="25" s="1"/>
  <c r="V58" i="25" s="1"/>
  <c r="U85" i="2"/>
  <c r="U86" i="2" s="1"/>
  <c r="U79" i="2"/>
  <c r="U80" i="2" s="1"/>
  <c r="Q19" i="2"/>
  <c r="Q83" i="2"/>
  <c r="Q77" i="2"/>
  <c r="W21" i="2"/>
  <c r="X11" i="25" s="1"/>
  <c r="X58" i="25" s="1"/>
  <c r="W79" i="2"/>
  <c r="W85" i="2"/>
  <c r="I20" i="2"/>
  <c r="J10" i="25" s="1"/>
  <c r="J57" i="25" s="1"/>
  <c r="I78" i="2"/>
  <c r="I84" i="2"/>
  <c r="F86" i="2"/>
  <c r="F80" i="2"/>
  <c r="AH20" i="2"/>
  <c r="AI10" i="25" s="1"/>
  <c r="AI57" i="25" s="1"/>
  <c r="AH84" i="2"/>
  <c r="J60" i="2"/>
  <c r="J62" i="2" s="1"/>
  <c r="J78" i="2"/>
  <c r="J80" i="2" s="1"/>
  <c r="J84" i="2"/>
  <c r="J86" i="2" s="1"/>
  <c r="G19" i="2"/>
  <c r="G77" i="2"/>
  <c r="G83" i="2"/>
  <c r="AG76" i="2"/>
  <c r="AG82" i="2"/>
  <c r="P19" i="2"/>
  <c r="P77" i="2"/>
  <c r="P83" i="2"/>
  <c r="D73" i="2"/>
  <c r="Y59" i="2"/>
  <c r="H64" i="2"/>
  <c r="H76" i="2"/>
  <c r="H82" i="2"/>
  <c r="N86" i="2"/>
  <c r="T86" i="2"/>
  <c r="Y72" i="2"/>
  <c r="AH60" i="2"/>
  <c r="Y71" i="2"/>
  <c r="Y60" i="2"/>
  <c r="P18" i="2"/>
  <c r="X65" i="2"/>
  <c r="X68" i="2" s="1"/>
  <c r="AF65" i="2"/>
  <c r="AF68" i="2" s="1"/>
  <c r="D66" i="2"/>
  <c r="D84" i="2"/>
  <c r="D72" i="2"/>
  <c r="AC21" i="2"/>
  <c r="AD11" i="25" s="1"/>
  <c r="AD58" i="25" s="1"/>
  <c r="Q72" i="2"/>
  <c r="Q60" i="2"/>
  <c r="Q58" i="2"/>
  <c r="Q71" i="2"/>
  <c r="U61" i="2"/>
  <c r="U62" i="2" s="1"/>
  <c r="Q18" i="2"/>
  <c r="W67" i="2"/>
  <c r="X59" i="2"/>
  <c r="X62" i="2" s="1"/>
  <c r="AF59" i="2"/>
  <c r="AF62" i="2" s="1"/>
  <c r="Y58" i="2"/>
  <c r="Q59" i="2"/>
  <c r="O61" i="2"/>
  <c r="O73" i="2"/>
  <c r="W65" i="2"/>
  <c r="W71" i="2"/>
  <c r="P58" i="2"/>
  <c r="Y64" i="2"/>
  <c r="U73" i="2"/>
  <c r="U74" i="2" s="1"/>
  <c r="R72" i="2"/>
  <c r="R74" i="2" s="1"/>
  <c r="H71" i="2"/>
  <c r="D77" i="2"/>
  <c r="D71" i="2"/>
  <c r="I59" i="2"/>
  <c r="K65" i="2"/>
  <c r="K68" i="2" s="1"/>
  <c r="Q65" i="2"/>
  <c r="K71" i="2"/>
  <c r="K74" i="2" s="1"/>
  <c r="W59" i="2"/>
  <c r="O19" i="2"/>
  <c r="U67" i="2"/>
  <c r="U68" i="2" s="1"/>
  <c r="X71" i="2"/>
  <c r="X74" i="2" s="1"/>
  <c r="G61" i="2"/>
  <c r="O67" i="2"/>
  <c r="Q66" i="2"/>
  <c r="O71" i="2"/>
  <c r="E11" i="25"/>
  <c r="E58" i="25" s="1"/>
  <c r="D79" i="2"/>
  <c r="W73" i="2"/>
  <c r="W61" i="2"/>
  <c r="S65" i="2"/>
  <c r="S68" i="2" s="1"/>
  <c r="Q70" i="2"/>
  <c r="S71" i="2"/>
  <c r="S74" i="2" s="1"/>
  <c r="AG18" i="2"/>
  <c r="AG70" i="2"/>
  <c r="AG58" i="2"/>
  <c r="P71" i="2"/>
  <c r="AG60" i="2"/>
  <c r="AG64" i="2"/>
  <c r="I72" i="2"/>
  <c r="AH66" i="2"/>
  <c r="P70" i="2"/>
  <c r="R20" i="2"/>
  <c r="S10" i="25" s="1"/>
  <c r="S57" i="25" s="1"/>
  <c r="R66" i="2"/>
  <c r="R68" i="2" s="1"/>
  <c r="D59" i="2"/>
  <c r="D61" i="2"/>
  <c r="H59" i="2"/>
  <c r="I60" i="2"/>
  <c r="AE59" i="2"/>
  <c r="P59" i="2"/>
  <c r="AG20" i="2"/>
  <c r="H65" i="2"/>
  <c r="AG65" i="2"/>
  <c r="D65" i="2"/>
  <c r="AG72" i="2"/>
  <c r="M73" i="2"/>
  <c r="M74" i="2" s="1"/>
  <c r="Z20" i="2"/>
  <c r="AA10" i="25" s="1"/>
  <c r="AA57" i="25" s="1"/>
  <c r="Z66" i="2"/>
  <c r="Z68" i="2" s="1"/>
  <c r="AC67" i="2"/>
  <c r="AC68" i="2" s="1"/>
  <c r="AC73" i="2"/>
  <c r="E21" i="2"/>
  <c r="F11" i="25" s="1"/>
  <c r="F58" i="25" s="1"/>
  <c r="E73" i="2"/>
  <c r="E74" i="2" s="1"/>
  <c r="G65" i="2"/>
  <c r="P65" i="2"/>
  <c r="AE67" i="2"/>
  <c r="L68" i="2"/>
  <c r="J20" i="2"/>
  <c r="K10" i="25" s="1"/>
  <c r="K57" i="25" s="1"/>
  <c r="J72" i="2"/>
  <c r="J74" i="2" s="1"/>
  <c r="G59" i="2"/>
  <c r="F68" i="2"/>
  <c r="G71" i="2"/>
  <c r="J66" i="2"/>
  <c r="J68" i="2" s="1"/>
  <c r="AA19" i="2"/>
  <c r="AA71" i="2"/>
  <c r="AA74" i="2" s="1"/>
  <c r="H18" i="2"/>
  <c r="H70" i="2"/>
  <c r="K59" i="2"/>
  <c r="K62" i="2" s="1"/>
  <c r="E61" i="2"/>
  <c r="E62" i="2" s="1"/>
  <c r="O59" i="2"/>
  <c r="N68" i="2"/>
  <c r="AE65" i="2"/>
  <c r="D67" i="2"/>
  <c r="I65" i="2"/>
  <c r="AE71" i="2"/>
  <c r="I66" i="2"/>
  <c r="I71" i="2"/>
  <c r="AG59" i="2"/>
  <c r="AA65" i="2"/>
  <c r="AA68" i="2" s="1"/>
  <c r="AD74" i="2"/>
  <c r="T68" i="2"/>
  <c r="AD68" i="2"/>
  <c r="AB68" i="2"/>
  <c r="N74" i="2"/>
  <c r="T74" i="2"/>
  <c r="L74" i="2"/>
  <c r="F74" i="2"/>
  <c r="AB74" i="2"/>
  <c r="V74" i="2"/>
  <c r="V68" i="2"/>
  <c r="T62" i="2"/>
  <c r="AB62" i="2"/>
  <c r="F62" i="2"/>
  <c r="N62" i="2"/>
  <c r="V62" i="2"/>
  <c r="AD62" i="2"/>
  <c r="L62" i="2"/>
  <c r="AH102" i="2" l="1"/>
  <c r="V123" i="25"/>
  <c r="D48" i="2"/>
  <c r="E37" i="25" s="1"/>
  <c r="AG102" i="2"/>
  <c r="Q61" i="25"/>
  <c r="E12" i="25"/>
  <c r="E59" i="25" s="1"/>
  <c r="B3" i="10"/>
  <c r="B3" i="16"/>
  <c r="I63" i="25"/>
  <c r="I72" i="25"/>
  <c r="Q63" i="25"/>
  <c r="Q72" i="25"/>
  <c r="AD74" i="25"/>
  <c r="AD151" i="25"/>
  <c r="N74" i="25"/>
  <c r="N151" i="25"/>
  <c r="F74" i="25"/>
  <c r="F151" i="25"/>
  <c r="X74" i="25"/>
  <c r="X151" i="25"/>
  <c r="H74" i="25"/>
  <c r="H151" i="25"/>
  <c r="V74" i="25"/>
  <c r="V151" i="25"/>
  <c r="AF74" i="25"/>
  <c r="AF151" i="25"/>
  <c r="P74" i="25"/>
  <c r="P151" i="25"/>
  <c r="AH32" i="25"/>
  <c r="AH79" i="25" s="1"/>
  <c r="AG51" i="2"/>
  <c r="AE3" i="24" s="1"/>
  <c r="Z32" i="25"/>
  <c r="Z79" i="25" s="1"/>
  <c r="Y51" i="2"/>
  <c r="W3" i="24" s="1"/>
  <c r="R32" i="25"/>
  <c r="R79" i="25" s="1"/>
  <c r="Q51" i="2"/>
  <c r="R40" i="25" s="1"/>
  <c r="R87" i="25" s="1"/>
  <c r="AB84" i="25"/>
  <c r="AB179" i="25"/>
  <c r="AC84" i="25"/>
  <c r="AC179" i="25"/>
  <c r="U4" i="24"/>
  <c r="X42" i="25"/>
  <c r="X89" i="25" s="1"/>
  <c r="X77" i="25"/>
  <c r="X210" i="25"/>
  <c r="L4" i="24"/>
  <c r="O42" i="25"/>
  <c r="O89" i="25" s="1"/>
  <c r="O77" i="25"/>
  <c r="O210" i="25"/>
  <c r="R3" i="24"/>
  <c r="U40" i="25"/>
  <c r="U87" i="25" s="1"/>
  <c r="M77" i="25"/>
  <c r="M210" i="25"/>
  <c r="J4" i="24"/>
  <c r="M42" i="25"/>
  <c r="M89" i="25" s="1"/>
  <c r="Y3" i="24"/>
  <c r="AB40" i="25"/>
  <c r="AB87" i="25" s="1"/>
  <c r="Q3" i="24"/>
  <c r="T40" i="25"/>
  <c r="T87" i="25" s="1"/>
  <c r="I3" i="24"/>
  <c r="L40" i="25"/>
  <c r="L87" i="25" s="1"/>
  <c r="Y4" i="24"/>
  <c r="AB42" i="25"/>
  <c r="AB89" i="25" s="1"/>
  <c r="AB77" i="25"/>
  <c r="AB232" i="25" s="1"/>
  <c r="AB236" i="25" s="1"/>
  <c r="AB210" i="25"/>
  <c r="L77" i="25"/>
  <c r="L210" i="25"/>
  <c r="I4" i="24"/>
  <c r="I8" i="24" s="1"/>
  <c r="L42" i="25"/>
  <c r="L89" i="25" s="1"/>
  <c r="Z40" i="25"/>
  <c r="Z87" i="25" s="1"/>
  <c r="G3" i="24"/>
  <c r="J40" i="25"/>
  <c r="J87" i="25" s="1"/>
  <c r="G4" i="24"/>
  <c r="J42" i="25"/>
  <c r="J89" i="25" s="1"/>
  <c r="J77" i="25"/>
  <c r="J210" i="25"/>
  <c r="AD3" i="24"/>
  <c r="AG40" i="25"/>
  <c r="AG87" i="25" s="1"/>
  <c r="V3" i="24"/>
  <c r="Y40" i="25"/>
  <c r="Y87" i="25" s="1"/>
  <c r="N3" i="24"/>
  <c r="Q40" i="25"/>
  <c r="Q87" i="25" s="1"/>
  <c r="F3" i="24"/>
  <c r="I40" i="25"/>
  <c r="I87" i="25" s="1"/>
  <c r="AD4" i="24"/>
  <c r="AD8" i="24" s="1"/>
  <c r="AG42" i="25"/>
  <c r="AG89" i="25" s="1"/>
  <c r="AG77" i="25"/>
  <c r="AG232" i="25" s="1"/>
  <c r="AG236" i="25" s="1"/>
  <c r="AG210" i="25"/>
  <c r="Y77" i="25"/>
  <c r="Y232" i="25" s="1"/>
  <c r="Y236" i="25" s="1"/>
  <c r="Y210" i="25"/>
  <c r="V4" i="24"/>
  <c r="Y42" i="25"/>
  <c r="Y89" i="25" s="1"/>
  <c r="M4" i="24"/>
  <c r="P42" i="25"/>
  <c r="P89" i="25" s="1"/>
  <c r="P77" i="25"/>
  <c r="P210" i="25"/>
  <c r="AB3" i="24"/>
  <c r="AE40" i="25"/>
  <c r="AE87" i="25" s="1"/>
  <c r="L3" i="24"/>
  <c r="O40" i="25"/>
  <c r="O87" i="25" s="1"/>
  <c r="W77" i="25"/>
  <c r="W210" i="25"/>
  <c r="T4" i="24"/>
  <c r="W42" i="25"/>
  <c r="W89" i="25" s="1"/>
  <c r="D4" i="24"/>
  <c r="G42" i="25"/>
  <c r="G89" i="25" s="1"/>
  <c r="G77" i="25"/>
  <c r="G210" i="25"/>
  <c r="AD77" i="25"/>
  <c r="AD232" i="25" s="1"/>
  <c r="AD236" i="25" s="1"/>
  <c r="AD210" i="25"/>
  <c r="AA4" i="24"/>
  <c r="AD42" i="25"/>
  <c r="AD89" i="25" s="1"/>
  <c r="N77" i="25"/>
  <c r="N210" i="25"/>
  <c r="K4" i="24"/>
  <c r="N42" i="25"/>
  <c r="N89" i="25" s="1"/>
  <c r="J3" i="24"/>
  <c r="M40" i="25"/>
  <c r="M87" i="25" s="1"/>
  <c r="AF77" i="25"/>
  <c r="AF232" i="25" s="1"/>
  <c r="AF236" i="25" s="1"/>
  <c r="AF210" i="25"/>
  <c r="AC4" i="24"/>
  <c r="AF42" i="25"/>
  <c r="AF89" i="25" s="1"/>
  <c r="E4" i="24"/>
  <c r="H42" i="25"/>
  <c r="H89" i="25" s="1"/>
  <c r="H77" i="25"/>
  <c r="H210" i="25"/>
  <c r="T3" i="24"/>
  <c r="W40" i="25"/>
  <c r="W87" i="25" s="1"/>
  <c r="D3" i="24"/>
  <c r="G40" i="25"/>
  <c r="G87" i="25" s="1"/>
  <c r="AB4" i="24"/>
  <c r="AE42" i="25"/>
  <c r="AE89" i="25" s="1"/>
  <c r="AE77" i="25"/>
  <c r="AE232" i="25" s="1"/>
  <c r="AE236" i="25" s="1"/>
  <c r="AE210" i="25"/>
  <c r="V77" i="25"/>
  <c r="V210" i="25"/>
  <c r="S4" i="24"/>
  <c r="V42" i="25"/>
  <c r="V89" i="25" s="1"/>
  <c r="C4" i="24"/>
  <c r="F42" i="25"/>
  <c r="F89" i="25" s="1"/>
  <c r="F77" i="25"/>
  <c r="F210" i="25"/>
  <c r="Z3" i="24"/>
  <c r="AC40" i="25"/>
  <c r="AC87" i="25" s="1"/>
  <c r="AC77" i="25"/>
  <c r="AC232" i="25" s="1"/>
  <c r="AC236" i="25" s="1"/>
  <c r="AC210" i="25"/>
  <c r="Z4" i="24"/>
  <c r="AC42" i="25"/>
  <c r="AC89" i="25" s="1"/>
  <c r="U77" i="25"/>
  <c r="U210" i="25"/>
  <c r="R4" i="24"/>
  <c r="U42" i="25"/>
  <c r="U89" i="25" s="1"/>
  <c r="T77" i="25"/>
  <c r="T210" i="25"/>
  <c r="Q4" i="24"/>
  <c r="T42" i="25"/>
  <c r="T89" i="25" s="1"/>
  <c r="X3" i="24"/>
  <c r="AA40" i="25"/>
  <c r="AA87" i="25" s="1"/>
  <c r="P3" i="24"/>
  <c r="S40" i="25"/>
  <c r="S87" i="25" s="1"/>
  <c r="H3" i="24"/>
  <c r="K40" i="25"/>
  <c r="K87" i="25" s="1"/>
  <c r="X4" i="24"/>
  <c r="AA42" i="25"/>
  <c r="AA89" i="25" s="1"/>
  <c r="AA77" i="25"/>
  <c r="AA232" i="25" s="1"/>
  <c r="AA236" i="25" s="1"/>
  <c r="AA210" i="25"/>
  <c r="S77" i="25"/>
  <c r="S210" i="25"/>
  <c r="P4" i="24"/>
  <c r="S42" i="25"/>
  <c r="S89" i="25" s="1"/>
  <c r="H4" i="24"/>
  <c r="K42" i="25"/>
  <c r="K89" i="25" s="1"/>
  <c r="K77" i="25"/>
  <c r="K210" i="25"/>
  <c r="AF3" i="24"/>
  <c r="AI40" i="25"/>
  <c r="AI87" i="25" s="1"/>
  <c r="AA76" i="25"/>
  <c r="AA152" i="25"/>
  <c r="K76" i="25"/>
  <c r="K152" i="25"/>
  <c r="V76" i="25"/>
  <c r="V152" i="25"/>
  <c r="N76" i="25"/>
  <c r="N152" i="25"/>
  <c r="AD76" i="25"/>
  <c r="AD152" i="25"/>
  <c r="S76" i="25"/>
  <c r="S152" i="25"/>
  <c r="AE76" i="25"/>
  <c r="AE152" i="25"/>
  <c r="W76" i="25"/>
  <c r="W152" i="25"/>
  <c r="O76" i="25"/>
  <c r="O152" i="25"/>
  <c r="G76" i="25"/>
  <c r="G152" i="25"/>
  <c r="I58" i="25"/>
  <c r="I79" i="25"/>
  <c r="I57" i="25"/>
  <c r="I66" i="25"/>
  <c r="I65" i="25"/>
  <c r="I93" i="25"/>
  <c r="I73" i="25"/>
  <c r="I67" i="25"/>
  <c r="I68" i="25"/>
  <c r="I74" i="25"/>
  <c r="I75" i="25"/>
  <c r="I69" i="25"/>
  <c r="I54" i="25"/>
  <c r="I53" i="25"/>
  <c r="I52" i="25"/>
  <c r="I51" i="25"/>
  <c r="Y79" i="25"/>
  <c r="Y57" i="25"/>
  <c r="Y58" i="25"/>
  <c r="Y93" i="25"/>
  <c r="Y63" i="25"/>
  <c r="Y67" i="25"/>
  <c r="Y68" i="25"/>
  <c r="Y75" i="25"/>
  <c r="Y74" i="25"/>
  <c r="Y65" i="25"/>
  <c r="Y73" i="25"/>
  <c r="Y66" i="25"/>
  <c r="Y69" i="25"/>
  <c r="Y54" i="25"/>
  <c r="Y53" i="25"/>
  <c r="Y52" i="25"/>
  <c r="Y51" i="25"/>
  <c r="AG79" i="25"/>
  <c r="AG57" i="25"/>
  <c r="AG58" i="25"/>
  <c r="AG63" i="25"/>
  <c r="AG75" i="25"/>
  <c r="AG67" i="25"/>
  <c r="AG68" i="25"/>
  <c r="AG74" i="25"/>
  <c r="AG73" i="25"/>
  <c r="AG66" i="25"/>
  <c r="AG65" i="25"/>
  <c r="AG93" i="25"/>
  <c r="AG69" i="25"/>
  <c r="AG54" i="25"/>
  <c r="AG51" i="25"/>
  <c r="AG53" i="25"/>
  <c r="AG52" i="25"/>
  <c r="Q58" i="25"/>
  <c r="Q79" i="25"/>
  <c r="Q57" i="25"/>
  <c r="Q68" i="25"/>
  <c r="Q74" i="25"/>
  <c r="Q75" i="25"/>
  <c r="Q67" i="25"/>
  <c r="Q73" i="25"/>
  <c r="Q66" i="25"/>
  <c r="Q65" i="25"/>
  <c r="Q93" i="25"/>
  <c r="Q69" i="25"/>
  <c r="Q54" i="25"/>
  <c r="Q53" i="25"/>
  <c r="Q52" i="25"/>
  <c r="Q51" i="25"/>
  <c r="AC76" i="25"/>
  <c r="AC152" i="25"/>
  <c r="U76" i="25"/>
  <c r="U152" i="25"/>
  <c r="M76" i="25"/>
  <c r="M152" i="25"/>
  <c r="Z151" i="25"/>
  <c r="Z72" i="25"/>
  <c r="J72" i="25"/>
  <c r="J151" i="25"/>
  <c r="D51" i="2"/>
  <c r="E34" i="25"/>
  <c r="E81" i="25" s="1"/>
  <c r="R151" i="25"/>
  <c r="R72" i="25"/>
  <c r="AH151" i="25"/>
  <c r="AH72" i="25"/>
  <c r="AI72" i="25"/>
  <c r="AI151" i="25"/>
  <c r="AA151" i="25"/>
  <c r="AA72" i="25"/>
  <c r="S72" i="25"/>
  <c r="S151" i="25"/>
  <c r="K151" i="25"/>
  <c r="K72" i="25"/>
  <c r="F152" i="25"/>
  <c r="F76" i="25"/>
  <c r="AG81" i="25"/>
  <c r="Y81" i="25"/>
  <c r="Q81" i="25"/>
  <c r="I81" i="25"/>
  <c r="AG55" i="25"/>
  <c r="Y55" i="25"/>
  <c r="Y48" i="2"/>
  <c r="Z37" i="25" s="1"/>
  <c r="Q48" i="2"/>
  <c r="R37" i="25" s="1"/>
  <c r="O179" i="25"/>
  <c r="O84" i="25"/>
  <c r="Y84" i="25"/>
  <c r="Y179" i="25"/>
  <c r="T84" i="25"/>
  <c r="T179" i="25"/>
  <c r="U84" i="25"/>
  <c r="U179" i="25"/>
  <c r="AE48" i="2"/>
  <c r="AF37" i="25" s="1"/>
  <c r="AE51" i="2"/>
  <c r="AF34" i="25"/>
  <c r="AF81" i="25" s="1"/>
  <c r="G48" i="2"/>
  <c r="H37" i="25" s="1"/>
  <c r="G51" i="2"/>
  <c r="H34" i="25"/>
  <c r="H81" i="25" s="1"/>
  <c r="AG84" i="25"/>
  <c r="AG179" i="25"/>
  <c r="W48" i="2"/>
  <c r="X37" i="25" s="1"/>
  <c r="W51" i="2"/>
  <c r="X34" i="25"/>
  <c r="X81" i="25" s="1"/>
  <c r="I48" i="2"/>
  <c r="J37" i="25" s="1"/>
  <c r="J32" i="25"/>
  <c r="J79" i="25" s="1"/>
  <c r="R30" i="25"/>
  <c r="Q53" i="2"/>
  <c r="E151" i="25"/>
  <c r="E72" i="25"/>
  <c r="U48" i="2"/>
  <c r="V37" i="25" s="1"/>
  <c r="U51" i="2"/>
  <c r="V34" i="25"/>
  <c r="V81" i="25" s="1"/>
  <c r="H48" i="2"/>
  <c r="I37" i="25" s="1"/>
  <c r="H53" i="2"/>
  <c r="I30" i="25"/>
  <c r="E31" i="25"/>
  <c r="D54" i="2"/>
  <c r="E43" i="25" s="1"/>
  <c r="E90" i="25" s="1"/>
  <c r="E64" i="25"/>
  <c r="J48" i="2"/>
  <c r="K37" i="25" s="1"/>
  <c r="K32" i="25"/>
  <c r="K79" i="25" s="1"/>
  <c r="M48" i="2"/>
  <c r="N37" i="25" s="1"/>
  <c r="M51" i="2"/>
  <c r="N34" i="25"/>
  <c r="N81" i="25" s="1"/>
  <c r="M84" i="25"/>
  <c r="M179" i="25"/>
  <c r="AE84" i="25"/>
  <c r="AE179" i="25"/>
  <c r="L84" i="25"/>
  <c r="L179" i="25"/>
  <c r="G84" i="25"/>
  <c r="G179" i="25"/>
  <c r="Z30" i="25"/>
  <c r="Y53" i="2"/>
  <c r="P48" i="2"/>
  <c r="Q37" i="25" s="1"/>
  <c r="Q30" i="25"/>
  <c r="P53" i="2"/>
  <c r="AG48" i="2"/>
  <c r="AH37" i="25" s="1"/>
  <c r="AH30" i="25"/>
  <c r="AG53" i="2"/>
  <c r="E48" i="2"/>
  <c r="F37" i="25" s="1"/>
  <c r="E51" i="2"/>
  <c r="F34" i="25"/>
  <c r="F81" i="25" s="1"/>
  <c r="R48" i="2"/>
  <c r="S37" i="25" s="1"/>
  <c r="S32" i="25"/>
  <c r="S79" i="25" s="1"/>
  <c r="AC48" i="2"/>
  <c r="AD37" i="25" s="1"/>
  <c r="AD34" i="25"/>
  <c r="AD81" i="25" s="1"/>
  <c r="AC51" i="2"/>
  <c r="Z48" i="2"/>
  <c r="AA37" i="25" s="1"/>
  <c r="AA32" i="25"/>
  <c r="AA79" i="25" s="1"/>
  <c r="O48" i="2"/>
  <c r="P37" i="25" s="1"/>
  <c r="O51" i="2"/>
  <c r="P34" i="25"/>
  <c r="P81" i="25" s="1"/>
  <c r="W179" i="25"/>
  <c r="W84" i="25"/>
  <c r="AH53" i="2"/>
  <c r="AI30" i="25"/>
  <c r="E84" i="25"/>
  <c r="E179" i="25"/>
  <c r="AH48" i="2"/>
  <c r="AI37" i="25" s="1"/>
  <c r="AI32" i="25"/>
  <c r="AI79" i="25" s="1"/>
  <c r="AE30" i="2"/>
  <c r="AF17" i="25" s="1"/>
  <c r="AF122" i="25" s="1"/>
  <c r="AF12" i="25"/>
  <c r="AF59" i="25" s="1"/>
  <c r="AF30" i="2"/>
  <c r="AG17" i="25" s="1"/>
  <c r="AG122" i="25" s="1"/>
  <c r="AG12" i="25"/>
  <c r="AG59" i="25" s="1"/>
  <c r="L12" i="25"/>
  <c r="L59" i="25" s="1"/>
  <c r="K30" i="2"/>
  <c r="L17" i="25" s="1"/>
  <c r="L122" i="25" s="1"/>
  <c r="AH40" i="2"/>
  <c r="AI29" i="25" s="1"/>
  <c r="AI123" i="25" s="1"/>
  <c r="AI9" i="25"/>
  <c r="AI56" i="25" s="1"/>
  <c r="S30" i="2"/>
  <c r="T17" i="25" s="1"/>
  <c r="T122" i="25" s="1"/>
  <c r="T12" i="25"/>
  <c r="T59" i="25" s="1"/>
  <c r="U12" i="25"/>
  <c r="U59" i="25" s="1"/>
  <c r="T30" i="2"/>
  <c r="U17" i="25" s="1"/>
  <c r="U122" i="25" s="1"/>
  <c r="AF3" i="8"/>
  <c r="AI8" i="25"/>
  <c r="AI55" i="25" s="1"/>
  <c r="N30" i="2"/>
  <c r="O17" i="25" s="1"/>
  <c r="O122" i="25" s="1"/>
  <c r="O12" i="25"/>
  <c r="O59" i="25" s="1"/>
  <c r="AB30" i="2"/>
  <c r="AC17" i="25" s="1"/>
  <c r="AC122" i="25" s="1"/>
  <c r="AC12" i="25"/>
  <c r="AC59" i="25" s="1"/>
  <c r="AA30" i="2"/>
  <c r="AB17" i="25" s="1"/>
  <c r="AB122" i="25" s="1"/>
  <c r="AB12" i="25"/>
  <c r="AB59" i="25" s="1"/>
  <c r="W30" i="2"/>
  <c r="X17" i="25" s="1"/>
  <c r="X122" i="25" s="1"/>
  <c r="X12" i="25"/>
  <c r="X59" i="25" s="1"/>
  <c r="H46" i="2"/>
  <c r="I33" i="25" s="1"/>
  <c r="I80" i="25" s="1"/>
  <c r="I14" i="25"/>
  <c r="I61" i="25" s="1"/>
  <c r="E46" i="2"/>
  <c r="F33" i="25" s="1"/>
  <c r="F80" i="25" s="1"/>
  <c r="F14" i="25"/>
  <c r="F61" i="25" s="1"/>
  <c r="AB45" i="2"/>
  <c r="AC15" i="25"/>
  <c r="AC62" i="25" s="1"/>
  <c r="P45" i="2"/>
  <c r="Q15" i="25"/>
  <c r="Q62" i="25" s="1"/>
  <c r="AF46" i="2"/>
  <c r="AG33" i="25" s="1"/>
  <c r="AG80" i="25" s="1"/>
  <c r="AG14" i="25"/>
  <c r="AG61" i="25" s="1"/>
  <c r="K45" i="2"/>
  <c r="L15" i="25"/>
  <c r="L62" i="25" s="1"/>
  <c r="B5" i="8"/>
  <c r="E10" i="25"/>
  <c r="E57" i="25" s="1"/>
  <c r="X30" i="2"/>
  <c r="Y17" i="25" s="1"/>
  <c r="Y122" i="25" s="1"/>
  <c r="Y12" i="25"/>
  <c r="Y59" i="25" s="1"/>
  <c r="AE46" i="2"/>
  <c r="AF33" i="25" s="1"/>
  <c r="AF80" i="25" s="1"/>
  <c r="AF14" i="25"/>
  <c r="AF61" i="25" s="1"/>
  <c r="AG45" i="2"/>
  <c r="AH15" i="25"/>
  <c r="AH62" i="25" s="1"/>
  <c r="S46" i="2"/>
  <c r="T33" i="25" s="1"/>
  <c r="T80" i="25" s="1"/>
  <c r="T14" i="25"/>
  <c r="T61" i="25" s="1"/>
  <c r="T45" i="2"/>
  <c r="U15" i="25"/>
  <c r="U62" i="25" s="1"/>
  <c r="Z45" i="2"/>
  <c r="AA15" i="25"/>
  <c r="AA62" i="25" s="1"/>
  <c r="AD44" i="2"/>
  <c r="AE12" i="25"/>
  <c r="AE59" i="25" s="1"/>
  <c r="AD30" i="2"/>
  <c r="AE17" i="25" s="1"/>
  <c r="AE122" i="25" s="1"/>
  <c r="N46" i="2"/>
  <c r="O33" i="25" s="1"/>
  <c r="O80" i="25" s="1"/>
  <c r="O14" i="25"/>
  <c r="O61" i="25" s="1"/>
  <c r="S45" i="2"/>
  <c r="T15" i="25"/>
  <c r="T62" i="25" s="1"/>
  <c r="L45" i="2"/>
  <c r="M15" i="25"/>
  <c r="M62" i="25" s="1"/>
  <c r="V45" i="2"/>
  <c r="W15" i="25"/>
  <c r="W62" i="25" s="1"/>
  <c r="G46" i="2"/>
  <c r="H33" i="25" s="1"/>
  <c r="H80" i="25" s="1"/>
  <c r="H14" i="25"/>
  <c r="H61" i="25" s="1"/>
  <c r="O46" i="2"/>
  <c r="P33" i="25" s="1"/>
  <c r="P80" i="25" s="1"/>
  <c r="P14" i="25"/>
  <c r="P61" i="25" s="1"/>
  <c r="W46" i="2"/>
  <c r="X33" i="25" s="1"/>
  <c r="X80" i="25" s="1"/>
  <c r="X14" i="25"/>
  <c r="X61" i="25" s="1"/>
  <c r="AD46" i="2"/>
  <c r="AE33" i="25" s="1"/>
  <c r="AE80" i="25" s="1"/>
  <c r="AE14" i="25"/>
  <c r="AE61" i="25" s="1"/>
  <c r="V44" i="2"/>
  <c r="W12" i="25"/>
  <c r="W59" i="25" s="1"/>
  <c r="V30" i="2"/>
  <c r="W17" i="25" s="1"/>
  <c r="W122" i="25" s="1"/>
  <c r="AH45" i="2"/>
  <c r="AI15" i="25"/>
  <c r="AI62" i="25" s="1"/>
  <c r="M46" i="2"/>
  <c r="N33" i="25" s="1"/>
  <c r="N80" i="25" s="1"/>
  <c r="N14" i="25"/>
  <c r="N61" i="25" s="1"/>
  <c r="AC46" i="2"/>
  <c r="AD33" i="25" s="1"/>
  <c r="AD80" i="25" s="1"/>
  <c r="AD14" i="25"/>
  <c r="AD61" i="25" s="1"/>
  <c r="X46" i="2"/>
  <c r="Y33" i="25" s="1"/>
  <c r="Y80" i="25" s="1"/>
  <c r="Y14" i="25"/>
  <c r="Y61" i="25" s="1"/>
  <c r="R45" i="2"/>
  <c r="S15" i="25"/>
  <c r="S62" i="25" s="1"/>
  <c r="H12" i="25"/>
  <c r="H59" i="25" s="1"/>
  <c r="G30" i="2"/>
  <c r="H17" i="25" s="1"/>
  <c r="H122" i="25" s="1"/>
  <c r="V46" i="2"/>
  <c r="W33" i="25" s="1"/>
  <c r="W80" i="25" s="1"/>
  <c r="W14" i="25"/>
  <c r="W61" i="25" s="1"/>
  <c r="N45" i="2"/>
  <c r="O15" i="25"/>
  <c r="O62" i="25" s="1"/>
  <c r="Q45" i="2"/>
  <c r="R15" i="25"/>
  <c r="R62" i="25" s="1"/>
  <c r="U46" i="2"/>
  <c r="V33" i="25" s="1"/>
  <c r="V80" i="25" s="1"/>
  <c r="V14" i="25"/>
  <c r="V61" i="25" s="1"/>
  <c r="F46" i="2"/>
  <c r="G33" i="25" s="1"/>
  <c r="G80" i="25" s="1"/>
  <c r="G14" i="25"/>
  <c r="G61" i="25" s="1"/>
  <c r="L46" i="2"/>
  <c r="M33" i="25" s="1"/>
  <c r="M80" i="25" s="1"/>
  <c r="M14" i="25"/>
  <c r="M61" i="25" s="1"/>
  <c r="AA45" i="2"/>
  <c r="AB15" i="25"/>
  <c r="AB62" i="25" s="1"/>
  <c r="T46" i="2"/>
  <c r="U33" i="25" s="1"/>
  <c r="U80" i="25" s="1"/>
  <c r="U14" i="25"/>
  <c r="U61" i="25" s="1"/>
  <c r="AD45" i="2"/>
  <c r="AD49" i="2" s="1"/>
  <c r="AE38" i="25" s="1"/>
  <c r="AE15" i="25"/>
  <c r="AE62" i="25" s="1"/>
  <c r="F45" i="2"/>
  <c r="G15" i="25"/>
  <c r="G62" i="25" s="1"/>
  <c r="I45" i="2"/>
  <c r="J15" i="25"/>
  <c r="J62" i="25" s="1"/>
  <c r="H45" i="2"/>
  <c r="I15" i="25"/>
  <c r="I62" i="25" s="1"/>
  <c r="J45" i="2"/>
  <c r="K15" i="25"/>
  <c r="K62" i="25" s="1"/>
  <c r="F44" i="2"/>
  <c r="F30" i="2"/>
  <c r="G17" i="25" s="1"/>
  <c r="G122" i="25" s="1"/>
  <c r="G12" i="25"/>
  <c r="G59" i="25" s="1"/>
  <c r="P12" i="25"/>
  <c r="P59" i="25" s="1"/>
  <c r="O30" i="2"/>
  <c r="P17" i="25" s="1"/>
  <c r="P122" i="25" s="1"/>
  <c r="X45" i="2"/>
  <c r="Y15" i="25"/>
  <c r="Y62" i="25" s="1"/>
  <c r="Y45" i="2"/>
  <c r="Z15" i="25"/>
  <c r="Z62" i="25" s="1"/>
  <c r="K46" i="2"/>
  <c r="L33" i="25" s="1"/>
  <c r="L80" i="25" s="1"/>
  <c r="L14" i="25"/>
  <c r="L61" i="25" s="1"/>
  <c r="AA46" i="2"/>
  <c r="AB33" i="25" s="1"/>
  <c r="AB80" i="25" s="1"/>
  <c r="AB14" i="25"/>
  <c r="AB61" i="25" s="1"/>
  <c r="AF45" i="2"/>
  <c r="AG15" i="25"/>
  <c r="AG62" i="25" s="1"/>
  <c r="AB46" i="2"/>
  <c r="AC33" i="25" s="1"/>
  <c r="AC80" i="25" s="1"/>
  <c r="AC14" i="25"/>
  <c r="AC61" i="25" s="1"/>
  <c r="M44" i="2"/>
  <c r="N12" i="25"/>
  <c r="N59" i="25" s="1"/>
  <c r="M30" i="2"/>
  <c r="N17" i="25" s="1"/>
  <c r="N122" i="25" s="1"/>
  <c r="R44" i="2"/>
  <c r="R30" i="2"/>
  <c r="S17" i="25" s="1"/>
  <c r="S122" i="25" s="1"/>
  <c r="S12" i="25"/>
  <c r="S59" i="25" s="1"/>
  <c r="M12" i="25"/>
  <c r="M59" i="25" s="1"/>
  <c r="L30" i="2"/>
  <c r="M17" i="25" s="1"/>
  <c r="M122" i="25" s="1"/>
  <c r="J12" i="25"/>
  <c r="J59" i="25" s="1"/>
  <c r="I30" i="2"/>
  <c r="J17" i="25" s="1"/>
  <c r="J122" i="25" s="1"/>
  <c r="Z44" i="2"/>
  <c r="AA12" i="25"/>
  <c r="AA59" i="25" s="1"/>
  <c r="Z30" i="2"/>
  <c r="AA17" i="25" s="1"/>
  <c r="AA122" i="25" s="1"/>
  <c r="E44" i="2"/>
  <c r="E30" i="2"/>
  <c r="F17" i="25" s="1"/>
  <c r="F122" i="25" s="1"/>
  <c r="F12" i="25"/>
  <c r="F59" i="25" s="1"/>
  <c r="J44" i="2"/>
  <c r="K12" i="25"/>
  <c r="K59" i="25" s="1"/>
  <c r="J30" i="2"/>
  <c r="K17" i="25" s="1"/>
  <c r="K122" i="25" s="1"/>
  <c r="U44" i="2"/>
  <c r="V12" i="25"/>
  <c r="V59" i="25" s="1"/>
  <c r="U30" i="2"/>
  <c r="V17" i="25" s="1"/>
  <c r="V122" i="25" s="1"/>
  <c r="AC44" i="2"/>
  <c r="AD12" i="25"/>
  <c r="AD59" i="25" s="1"/>
  <c r="AC30" i="2"/>
  <c r="AD17" i="25" s="1"/>
  <c r="AD122" i="25" s="1"/>
  <c r="W3" i="8"/>
  <c r="Z8" i="25"/>
  <c r="Z55" i="25" s="1"/>
  <c r="Y40" i="2"/>
  <c r="Z29" i="25" s="1"/>
  <c r="Z123" i="25" s="1"/>
  <c r="Z9" i="25"/>
  <c r="Z56" i="25" s="1"/>
  <c r="AH9" i="25"/>
  <c r="AH56" i="25" s="1"/>
  <c r="AG40" i="2"/>
  <c r="AH29" i="25" s="1"/>
  <c r="AH123" i="25" s="1"/>
  <c r="L9" i="25"/>
  <c r="L56" i="25" s="1"/>
  <c r="K40" i="2"/>
  <c r="L29" i="25" s="1"/>
  <c r="L123" i="25" s="1"/>
  <c r="I9" i="25"/>
  <c r="I56" i="25" s="1"/>
  <c r="H40" i="2"/>
  <c r="I29" i="25" s="1"/>
  <c r="I123" i="25" s="1"/>
  <c r="J9" i="25"/>
  <c r="J56" i="25" s="1"/>
  <c r="I40" i="2"/>
  <c r="J29" i="25" s="1"/>
  <c r="J123" i="25" s="1"/>
  <c r="AF40" i="2"/>
  <c r="AG29" i="25" s="1"/>
  <c r="AG123" i="25" s="1"/>
  <c r="AG9" i="25"/>
  <c r="AG56" i="25" s="1"/>
  <c r="AE40" i="2"/>
  <c r="AF29" i="25" s="1"/>
  <c r="AF123" i="25" s="1"/>
  <c r="AF9" i="25"/>
  <c r="AF56" i="25" s="1"/>
  <c r="S40" i="2"/>
  <c r="T29" i="25" s="1"/>
  <c r="T123" i="25" s="1"/>
  <c r="T9" i="25"/>
  <c r="T56" i="25" s="1"/>
  <c r="X9" i="25"/>
  <c r="X56" i="25" s="1"/>
  <c r="W40" i="2"/>
  <c r="X29" i="25" s="1"/>
  <c r="X123" i="25" s="1"/>
  <c r="Y9" i="25"/>
  <c r="Y56" i="25" s="1"/>
  <c r="X40" i="2"/>
  <c r="Y29" i="25" s="1"/>
  <c r="Y123" i="25" s="1"/>
  <c r="Q40" i="2"/>
  <c r="R29" i="25" s="1"/>
  <c r="R123" i="25" s="1"/>
  <c r="R9" i="25"/>
  <c r="R56" i="25" s="1"/>
  <c r="G40" i="2"/>
  <c r="H29" i="25" s="1"/>
  <c r="H123" i="25" s="1"/>
  <c r="H9" i="25"/>
  <c r="H56" i="25" s="1"/>
  <c r="Q9" i="25"/>
  <c r="Q56" i="25" s="1"/>
  <c r="P40" i="2"/>
  <c r="Q29" i="25" s="1"/>
  <c r="Q123" i="25" s="1"/>
  <c r="N3" i="8"/>
  <c r="Q8" i="25"/>
  <c r="Q55" i="25" s="1"/>
  <c r="O3" i="8"/>
  <c r="R8" i="25"/>
  <c r="R55" i="25" s="1"/>
  <c r="O40" i="2"/>
  <c r="P29" i="25" s="1"/>
  <c r="P123" i="25" s="1"/>
  <c r="P9" i="25"/>
  <c r="P56" i="25" s="1"/>
  <c r="AE3" i="8"/>
  <c r="AH8" i="25"/>
  <c r="AH55" i="25" s="1"/>
  <c r="AE5" i="8"/>
  <c r="AH10" i="25"/>
  <c r="AH57" i="25" s="1"/>
  <c r="AA40" i="2"/>
  <c r="AB29" i="25" s="1"/>
  <c r="AB123" i="25" s="1"/>
  <c r="AB9" i="25"/>
  <c r="AB56" i="25" s="1"/>
  <c r="F3" i="8"/>
  <c r="I8" i="25"/>
  <c r="I55" i="25" s="1"/>
  <c r="E4" i="8"/>
  <c r="AC4" i="8"/>
  <c r="I44" i="2"/>
  <c r="U4" i="8"/>
  <c r="AD4" i="8"/>
  <c r="G44" i="2"/>
  <c r="O44" i="2"/>
  <c r="Q4" i="8"/>
  <c r="L44" i="2"/>
  <c r="M4" i="8"/>
  <c r="I4" i="8"/>
  <c r="Y4" i="8"/>
  <c r="V4" i="8"/>
  <c r="B4" i="8"/>
  <c r="D40" i="2"/>
  <c r="E29" i="25" s="1"/>
  <c r="E123" i="25" s="1"/>
  <c r="E124" i="25" s="1"/>
  <c r="AM125" i="25" s="1"/>
  <c r="AH24" i="2"/>
  <c r="AF4" i="16" s="1"/>
  <c r="J47" i="2"/>
  <c r="J50" i="2"/>
  <c r="K39" i="25" s="1"/>
  <c r="AB47" i="2"/>
  <c r="AB50" i="2"/>
  <c r="AC39" i="25" s="1"/>
  <c r="Z47" i="2"/>
  <c r="Z50" i="2"/>
  <c r="AA39" i="25" s="1"/>
  <c r="U47" i="2"/>
  <c r="U50" i="2"/>
  <c r="V39" i="25" s="1"/>
  <c r="V47" i="2"/>
  <c r="V50" i="2"/>
  <c r="W39" i="25" s="1"/>
  <c r="AD47" i="2"/>
  <c r="AD50" i="2"/>
  <c r="AE39" i="25" s="1"/>
  <c r="L47" i="2"/>
  <c r="L50" i="2"/>
  <c r="M39" i="25" s="1"/>
  <c r="T47" i="2"/>
  <c r="T50" i="2"/>
  <c r="U39" i="25" s="1"/>
  <c r="F47" i="2"/>
  <c r="F50" i="2"/>
  <c r="G39" i="25" s="1"/>
  <c r="N47" i="2"/>
  <c r="N50" i="2"/>
  <c r="O39" i="25" s="1"/>
  <c r="E47" i="2"/>
  <c r="E50" i="2"/>
  <c r="F39" i="25" s="1"/>
  <c r="AC47" i="2"/>
  <c r="AC50" i="2"/>
  <c r="AD39" i="25" s="1"/>
  <c r="R47" i="2"/>
  <c r="R50" i="2"/>
  <c r="S39" i="25" s="1"/>
  <c r="M47" i="2"/>
  <c r="M50" i="2"/>
  <c r="N39" i="25" s="1"/>
  <c r="Y3" i="10"/>
  <c r="AA44" i="2"/>
  <c r="Q3" i="16"/>
  <c r="S44" i="2"/>
  <c r="I3" i="16"/>
  <c r="K44" i="2"/>
  <c r="Z3" i="10"/>
  <c r="AB44" i="2"/>
  <c r="AD3" i="11"/>
  <c r="AF44" i="2"/>
  <c r="L3" i="11"/>
  <c r="N44" i="2"/>
  <c r="AC3" i="10"/>
  <c r="AE44" i="2"/>
  <c r="N5" i="16"/>
  <c r="P46" i="2"/>
  <c r="Q33" i="25" s="1"/>
  <c r="Q80" i="25" s="1"/>
  <c r="V3" i="16"/>
  <c r="X44" i="2"/>
  <c r="U3" i="16"/>
  <c r="W44" i="2"/>
  <c r="R3" i="11"/>
  <c r="T44" i="2"/>
  <c r="AH23" i="2"/>
  <c r="U3" i="11"/>
  <c r="AH86" i="2"/>
  <c r="L4" i="12"/>
  <c r="AD3" i="16"/>
  <c r="AC3" i="16"/>
  <c r="L3" i="16"/>
  <c r="AD3" i="10"/>
  <c r="L3" i="10"/>
  <c r="U3" i="10"/>
  <c r="Z3" i="11"/>
  <c r="I3" i="10"/>
  <c r="R3" i="16"/>
  <c r="Z3" i="16"/>
  <c r="I3" i="11"/>
  <c r="AC3" i="11"/>
  <c r="AH68" i="2"/>
  <c r="L4" i="21"/>
  <c r="L10" i="21" s="1"/>
  <c r="R3" i="10"/>
  <c r="Q3" i="11"/>
  <c r="Q3" i="10"/>
  <c r="AF4" i="8"/>
  <c r="N110" i="2"/>
  <c r="L6" i="13" s="1"/>
  <c r="AH80" i="2"/>
  <c r="AH62" i="2"/>
  <c r="Y3" i="11"/>
  <c r="Y3" i="16"/>
  <c r="Y68" i="2"/>
  <c r="AE26" i="2"/>
  <c r="AC6" i="8"/>
  <c r="G26" i="2"/>
  <c r="E6" i="8"/>
  <c r="Y24" i="2"/>
  <c r="Z13" i="25" s="1"/>
  <c r="Z60" i="25" s="1"/>
  <c r="W4" i="8"/>
  <c r="S3" i="10"/>
  <c r="S3" i="16"/>
  <c r="S3" i="11"/>
  <c r="L110" i="2"/>
  <c r="J4" i="21"/>
  <c r="J10" i="21" s="1"/>
  <c r="J4" i="15"/>
  <c r="J4" i="12"/>
  <c r="Y5" i="10"/>
  <c r="Y5" i="16"/>
  <c r="Y5" i="11"/>
  <c r="P4" i="11"/>
  <c r="P4" i="16"/>
  <c r="P4" i="10"/>
  <c r="AC102" i="2"/>
  <c r="AA6" i="8"/>
  <c r="Y25" i="2"/>
  <c r="W5" i="8"/>
  <c r="R4" i="16"/>
  <c r="R4" i="11"/>
  <c r="R4" i="10"/>
  <c r="J5" i="16"/>
  <c r="J5" i="10"/>
  <c r="J5" i="11"/>
  <c r="F5" i="11"/>
  <c r="F5" i="16"/>
  <c r="F5" i="10"/>
  <c r="Q25" i="2"/>
  <c r="O5" i="8"/>
  <c r="AB110" i="2"/>
  <c r="Z4" i="21"/>
  <c r="Z10" i="21" s="1"/>
  <c r="Z4" i="12"/>
  <c r="Z4" i="15"/>
  <c r="I5" i="16"/>
  <c r="I5" i="10"/>
  <c r="I5" i="11"/>
  <c r="I24" i="2"/>
  <c r="J13" i="25" s="1"/>
  <c r="J60" i="25" s="1"/>
  <c r="G4" i="8"/>
  <c r="P3" i="11"/>
  <c r="P3" i="10"/>
  <c r="P3" i="16"/>
  <c r="O6" i="16"/>
  <c r="O6" i="11"/>
  <c r="O6" i="10"/>
  <c r="P6" i="11"/>
  <c r="P6" i="16"/>
  <c r="P6" i="10"/>
  <c r="D102" i="2"/>
  <c r="D110" i="2" s="1"/>
  <c r="S5" i="10"/>
  <c r="S5" i="11"/>
  <c r="S5" i="16"/>
  <c r="W26" i="2"/>
  <c r="U6" i="8"/>
  <c r="L27" i="2"/>
  <c r="J3" i="16"/>
  <c r="J3" i="11"/>
  <c r="J3" i="10"/>
  <c r="D6" i="16"/>
  <c r="D6" i="10"/>
  <c r="D6" i="11"/>
  <c r="AB4" i="10"/>
  <c r="AB4" i="11"/>
  <c r="AB4" i="16"/>
  <c r="AG24" i="2"/>
  <c r="AH13" i="25" s="1"/>
  <c r="AH60" i="25" s="1"/>
  <c r="AE4" i="8"/>
  <c r="AD27" i="2"/>
  <c r="Z5" i="16"/>
  <c r="Z5" i="10"/>
  <c r="Z5" i="11"/>
  <c r="G6" i="16"/>
  <c r="G6" i="11"/>
  <c r="G6" i="10"/>
  <c r="D4" i="10"/>
  <c r="D4" i="11"/>
  <c r="D4" i="16"/>
  <c r="L6" i="10"/>
  <c r="L6" i="16"/>
  <c r="L6" i="11"/>
  <c r="L4" i="10"/>
  <c r="L4" i="11"/>
  <c r="L4" i="16"/>
  <c r="T3" i="11"/>
  <c r="T3" i="16"/>
  <c r="T3" i="10"/>
  <c r="V27" i="2"/>
  <c r="M5" i="16"/>
  <c r="M5" i="11"/>
  <c r="M5" i="10"/>
  <c r="T4" i="10"/>
  <c r="T4" i="11"/>
  <c r="T4" i="16"/>
  <c r="C59" i="2"/>
  <c r="C65" i="2" s="1"/>
  <c r="C71" i="2" s="1"/>
  <c r="C77" i="2" s="1"/>
  <c r="C83" i="2" s="1"/>
  <c r="J25" i="2"/>
  <c r="K14" i="25" s="1"/>
  <c r="K61" i="25" s="1"/>
  <c r="H5" i="8"/>
  <c r="R25" i="2"/>
  <c r="P5" i="8"/>
  <c r="AA3" i="10"/>
  <c r="AA3" i="16"/>
  <c r="AA3" i="11"/>
  <c r="H3" i="16"/>
  <c r="H3" i="10"/>
  <c r="H3" i="11"/>
  <c r="R5" i="10"/>
  <c r="R5" i="16"/>
  <c r="R5" i="11"/>
  <c r="D5" i="10"/>
  <c r="D5" i="16"/>
  <c r="D5" i="11"/>
  <c r="C60" i="2"/>
  <c r="C66" i="2" s="1"/>
  <c r="C72" i="2" s="1"/>
  <c r="C78" i="2" s="1"/>
  <c r="C84" i="2" s="1"/>
  <c r="AD110" i="2"/>
  <c r="AB4" i="21"/>
  <c r="AB4" i="12"/>
  <c r="AB4" i="15"/>
  <c r="H4" i="16"/>
  <c r="H4" i="11"/>
  <c r="H4" i="10"/>
  <c r="Z6" i="10"/>
  <c r="Z6" i="11"/>
  <c r="Z6" i="16"/>
  <c r="AH74" i="2"/>
  <c r="B6" i="8"/>
  <c r="Q24" i="2"/>
  <c r="R13" i="25" s="1"/>
  <c r="R60" i="25" s="1"/>
  <c r="O4" i="8"/>
  <c r="T110" i="2"/>
  <c r="R4" i="21"/>
  <c r="R10" i="21" s="1"/>
  <c r="R4" i="12"/>
  <c r="R4" i="15"/>
  <c r="K3" i="16"/>
  <c r="K3" i="10"/>
  <c r="K3" i="11"/>
  <c r="AD6" i="11"/>
  <c r="AD6" i="16"/>
  <c r="AD6" i="10"/>
  <c r="T5" i="16"/>
  <c r="T5" i="10"/>
  <c r="T5" i="11"/>
  <c r="N5" i="11"/>
  <c r="N5" i="10"/>
  <c r="E5" i="10"/>
  <c r="E5" i="16"/>
  <c r="E5" i="11"/>
  <c r="Q6" i="16"/>
  <c r="Q6" i="10"/>
  <c r="Q6" i="11"/>
  <c r="Z25" i="2"/>
  <c r="AA14" i="25" s="1"/>
  <c r="AA61" i="25" s="1"/>
  <c r="X5" i="8"/>
  <c r="AE62" i="2"/>
  <c r="M26" i="2"/>
  <c r="K6" i="8"/>
  <c r="T27" i="2"/>
  <c r="C3" i="10"/>
  <c r="C3" i="16"/>
  <c r="C3" i="11"/>
  <c r="W6" i="11"/>
  <c r="W6" i="16"/>
  <c r="W6" i="10"/>
  <c r="M3" i="10"/>
  <c r="M3" i="11"/>
  <c r="M3" i="16"/>
  <c r="V5" i="11"/>
  <c r="V5" i="16"/>
  <c r="V5" i="10"/>
  <c r="AF6" i="11"/>
  <c r="AF6" i="10"/>
  <c r="AF6" i="16"/>
  <c r="AB3" i="11"/>
  <c r="AB3" i="10"/>
  <c r="AB3" i="16"/>
  <c r="S4" i="16"/>
  <c r="S4" i="10"/>
  <c r="S4" i="11"/>
  <c r="Q5" i="10"/>
  <c r="Q5" i="16"/>
  <c r="Q5" i="11"/>
  <c r="C5" i="10"/>
  <c r="C5" i="11"/>
  <c r="C5" i="16"/>
  <c r="AD5" i="11"/>
  <c r="AD5" i="10"/>
  <c r="AD5" i="16"/>
  <c r="P24" i="2"/>
  <c r="Q13" i="25" s="1"/>
  <c r="Q60" i="25" s="1"/>
  <c r="N4" i="8"/>
  <c r="I25" i="2"/>
  <c r="G5" i="8"/>
  <c r="H24" i="2"/>
  <c r="I13" i="25" s="1"/>
  <c r="I60" i="25" s="1"/>
  <c r="F4" i="8"/>
  <c r="X3" i="10"/>
  <c r="X3" i="11"/>
  <c r="X3" i="16"/>
  <c r="X4" i="11"/>
  <c r="X4" i="16"/>
  <c r="X4" i="10"/>
  <c r="F27" i="2"/>
  <c r="D3" i="11"/>
  <c r="D3" i="10"/>
  <c r="D3" i="16"/>
  <c r="K4" i="10"/>
  <c r="K4" i="11"/>
  <c r="K4" i="16"/>
  <c r="AA5" i="10"/>
  <c r="AA5" i="11"/>
  <c r="AA5" i="16"/>
  <c r="C58" i="2"/>
  <c r="C64" i="2" s="1"/>
  <c r="C70" i="2" s="1"/>
  <c r="C76" i="2" s="1"/>
  <c r="C82" i="2" s="1"/>
  <c r="AB5" i="16"/>
  <c r="AB5" i="11"/>
  <c r="AB5" i="10"/>
  <c r="N27" i="2"/>
  <c r="T6" i="10"/>
  <c r="T6" i="16"/>
  <c r="T6" i="11"/>
  <c r="AA4" i="10"/>
  <c r="AA4" i="16"/>
  <c r="AA4" i="11"/>
  <c r="AB27" i="2"/>
  <c r="Z4" i="11"/>
  <c r="Z4" i="10"/>
  <c r="Z4" i="16"/>
  <c r="I6" i="16"/>
  <c r="I6" i="11"/>
  <c r="I6" i="10"/>
  <c r="H6" i="11"/>
  <c r="H6" i="10"/>
  <c r="H6" i="16"/>
  <c r="F6" i="16"/>
  <c r="F6" i="11"/>
  <c r="F6" i="10"/>
  <c r="V110" i="2"/>
  <c r="T4" i="21"/>
  <c r="T4" i="15"/>
  <c r="T4" i="12"/>
  <c r="E3" i="10"/>
  <c r="E3" i="11"/>
  <c r="E3" i="16"/>
  <c r="K5" i="10"/>
  <c r="K5" i="11"/>
  <c r="K5" i="16"/>
  <c r="U5" i="16"/>
  <c r="U5" i="10"/>
  <c r="U5" i="11"/>
  <c r="J6" i="11"/>
  <c r="J6" i="10"/>
  <c r="J6" i="16"/>
  <c r="L5" i="16"/>
  <c r="L5" i="11"/>
  <c r="L5" i="10"/>
  <c r="E26" i="2"/>
  <c r="F15" i="25" s="1"/>
  <c r="F62" i="25" s="1"/>
  <c r="C6" i="8"/>
  <c r="AH25" i="2"/>
  <c r="AF5" i="8"/>
  <c r="F110" i="2"/>
  <c r="D4" i="21"/>
  <c r="D4" i="12"/>
  <c r="D4" i="15"/>
  <c r="C4" i="10"/>
  <c r="C4" i="16"/>
  <c r="C4" i="11"/>
  <c r="AC5" i="16"/>
  <c r="AC5" i="10"/>
  <c r="AC5" i="11"/>
  <c r="N6" i="11"/>
  <c r="N6" i="10"/>
  <c r="N6" i="16"/>
  <c r="G68" i="2"/>
  <c r="H62" i="2"/>
  <c r="E14" i="25"/>
  <c r="E61" i="25" s="1"/>
  <c r="U26" i="2"/>
  <c r="V15" i="25" s="1"/>
  <c r="V62" i="25" s="1"/>
  <c r="S6" i="8"/>
  <c r="O26" i="2"/>
  <c r="M6" i="8"/>
  <c r="G3" i="11"/>
  <c r="G3" i="10"/>
  <c r="G3" i="16"/>
  <c r="V6" i="11"/>
  <c r="V6" i="16"/>
  <c r="V6" i="10"/>
  <c r="AB6" i="10"/>
  <c r="AB6" i="16"/>
  <c r="AB6" i="11"/>
  <c r="Y6" i="16"/>
  <c r="Y6" i="10"/>
  <c r="Y6" i="11"/>
  <c r="X6" i="11"/>
  <c r="X6" i="16"/>
  <c r="X6" i="10"/>
  <c r="R6" i="11"/>
  <c r="R6" i="10"/>
  <c r="R6" i="16"/>
  <c r="AE6" i="11"/>
  <c r="AE6" i="16"/>
  <c r="AE6" i="10"/>
  <c r="V3" i="10"/>
  <c r="V3" i="11"/>
  <c r="J4" i="16"/>
  <c r="J4" i="11"/>
  <c r="J4" i="10"/>
  <c r="E87" i="2"/>
  <c r="E115" i="2" s="1"/>
  <c r="E126" i="2" s="1"/>
  <c r="L87" i="2"/>
  <c r="L116" i="2" s="1"/>
  <c r="L127" i="2" s="1"/>
  <c r="AC86" i="2"/>
  <c r="U102" i="2"/>
  <c r="M97" i="2"/>
  <c r="S97" i="2"/>
  <c r="AB99" i="2"/>
  <c r="AB105" i="2" s="1"/>
  <c r="K97" i="2"/>
  <c r="K99" i="2"/>
  <c r="X97" i="2"/>
  <c r="AF98" i="2"/>
  <c r="L97" i="2"/>
  <c r="L103" i="2" s="1"/>
  <c r="V99" i="2"/>
  <c r="V105" i="2" s="1"/>
  <c r="AD99" i="2"/>
  <c r="AD105" i="2" s="1"/>
  <c r="J98" i="2"/>
  <c r="R99" i="2"/>
  <c r="X24" i="2"/>
  <c r="Y13" i="25" s="1"/>
  <c r="Y60" i="25" s="1"/>
  <c r="X102" i="2"/>
  <c r="AA97" i="2"/>
  <c r="M99" i="2"/>
  <c r="AD97" i="2"/>
  <c r="AD103" i="2" s="1"/>
  <c r="V98" i="2"/>
  <c r="V104" i="2" s="1"/>
  <c r="T99" i="2"/>
  <c r="T105" i="2" s="1"/>
  <c r="H23" i="2"/>
  <c r="H102" i="2"/>
  <c r="X98" i="2"/>
  <c r="Q23" i="2"/>
  <c r="Q102" i="2"/>
  <c r="D86" i="2"/>
  <c r="G24" i="2"/>
  <c r="H13" i="25" s="1"/>
  <c r="H60" i="25" s="1"/>
  <c r="G102" i="2"/>
  <c r="Z97" i="2"/>
  <c r="E102" i="2"/>
  <c r="V97" i="2"/>
  <c r="V103" i="2" s="1"/>
  <c r="AB98" i="2"/>
  <c r="AB104" i="2" s="1"/>
  <c r="Z98" i="2"/>
  <c r="AA98" i="2"/>
  <c r="L99" i="2"/>
  <c r="L105" i="2" s="1"/>
  <c r="Z99" i="2"/>
  <c r="U99" i="2"/>
  <c r="U97" i="2"/>
  <c r="AF24" i="2"/>
  <c r="AG13" i="25" s="1"/>
  <c r="AG60" i="25" s="1"/>
  <c r="AF102" i="2"/>
  <c r="Y23" i="2"/>
  <c r="Y102" i="2"/>
  <c r="N97" i="2"/>
  <c r="N103" i="2" s="1"/>
  <c r="F98" i="2"/>
  <c r="F104" i="2" s="1"/>
  <c r="AD98" i="2"/>
  <c r="AD104" i="2" s="1"/>
  <c r="AA24" i="2"/>
  <c r="AB13" i="25" s="1"/>
  <c r="AB60" i="25" s="1"/>
  <c r="AA102" i="2"/>
  <c r="AG23" i="2"/>
  <c r="O24" i="2"/>
  <c r="P13" i="25" s="1"/>
  <c r="P60" i="25" s="1"/>
  <c r="O102" i="2"/>
  <c r="AF99" i="2"/>
  <c r="AE102" i="2"/>
  <c r="R97" i="2"/>
  <c r="Z102" i="2"/>
  <c r="R102" i="2"/>
  <c r="F97" i="2"/>
  <c r="F103" i="2" s="1"/>
  <c r="L98" i="2"/>
  <c r="L104" i="2" s="1"/>
  <c r="AA99" i="2"/>
  <c r="N99" i="2"/>
  <c r="N105" i="2" s="1"/>
  <c r="J99" i="2"/>
  <c r="M98" i="2"/>
  <c r="S98" i="2"/>
  <c r="R98" i="2"/>
  <c r="X99" i="2"/>
  <c r="J97" i="2"/>
  <c r="S24" i="2"/>
  <c r="T13" i="25" s="1"/>
  <c r="T60" i="25" s="1"/>
  <c r="S102" i="2"/>
  <c r="E99" i="2"/>
  <c r="AB97" i="2"/>
  <c r="AB103" i="2" s="1"/>
  <c r="T98" i="2"/>
  <c r="T104" i="2" s="1"/>
  <c r="K98" i="2"/>
  <c r="U98" i="2"/>
  <c r="P23" i="2"/>
  <c r="P102" i="2"/>
  <c r="M102" i="2"/>
  <c r="T97" i="2"/>
  <c r="T103" i="2" s="1"/>
  <c r="N98" i="2"/>
  <c r="N104" i="2" s="1"/>
  <c r="E97" i="2"/>
  <c r="F99" i="2"/>
  <c r="F105" i="2" s="1"/>
  <c r="E98" i="2"/>
  <c r="S99" i="2"/>
  <c r="AF97" i="2"/>
  <c r="W24" i="2"/>
  <c r="X13" i="25" s="1"/>
  <c r="X60" i="25" s="1"/>
  <c r="W102" i="2"/>
  <c r="K24" i="2"/>
  <c r="L13" i="25" s="1"/>
  <c r="L60" i="25" s="1"/>
  <c r="K102" i="2"/>
  <c r="J102" i="2"/>
  <c r="I102" i="2"/>
  <c r="O74" i="2"/>
  <c r="AE74" i="2"/>
  <c r="E13" i="25"/>
  <c r="E60" i="25" s="1"/>
  <c r="AD87" i="2"/>
  <c r="AD116" i="2" s="1"/>
  <c r="AD127" i="2" s="1"/>
  <c r="AC26" i="2"/>
  <c r="AG25" i="2"/>
  <c r="W68" i="2"/>
  <c r="T87" i="2"/>
  <c r="T115" i="2" s="1"/>
  <c r="T126" i="2" s="1"/>
  <c r="S87" i="2"/>
  <c r="S115" i="2" s="1"/>
  <c r="S126" i="2" s="1"/>
  <c r="AE24" i="2"/>
  <c r="AF13" i="25" s="1"/>
  <c r="AF60" i="25" s="1"/>
  <c r="D62" i="2"/>
  <c r="W80" i="2"/>
  <c r="D80" i="2"/>
  <c r="Q80" i="2"/>
  <c r="O80" i="2"/>
  <c r="R87" i="2"/>
  <c r="R116" i="2" s="1"/>
  <c r="R127" i="2" s="1"/>
  <c r="I86" i="2"/>
  <c r="AB87" i="2"/>
  <c r="AB115" i="2" s="1"/>
  <c r="AB126" i="2" s="1"/>
  <c r="Y74" i="2"/>
  <c r="Z87" i="2"/>
  <c r="Z115" i="2" s="1"/>
  <c r="Z126" i="2" s="1"/>
  <c r="G74" i="2"/>
  <c r="M87" i="2"/>
  <c r="M116" i="2" s="1"/>
  <c r="M127" i="2" s="1"/>
  <c r="I80" i="2"/>
  <c r="AG80" i="2"/>
  <c r="AA87" i="2"/>
  <c r="AA115" i="2" s="1"/>
  <c r="AA126" i="2" s="1"/>
  <c r="W62" i="2"/>
  <c r="Q62" i="2"/>
  <c r="Q86" i="2"/>
  <c r="O68" i="2"/>
  <c r="Y62" i="2"/>
  <c r="P86" i="2"/>
  <c r="I62" i="2"/>
  <c r="H86" i="2"/>
  <c r="G86" i="2"/>
  <c r="U87" i="2"/>
  <c r="U116" i="2" s="1"/>
  <c r="U127" i="2" s="1"/>
  <c r="P80" i="2"/>
  <c r="V87" i="2"/>
  <c r="V115" i="2" s="1"/>
  <c r="V126" i="2" s="1"/>
  <c r="H68" i="2"/>
  <c r="D74" i="2"/>
  <c r="H80" i="2"/>
  <c r="Y80" i="2"/>
  <c r="AG86" i="2"/>
  <c r="J87" i="2"/>
  <c r="J116" i="2" s="1"/>
  <c r="J127" i="2" s="1"/>
  <c r="N87" i="2"/>
  <c r="N116" i="2" s="1"/>
  <c r="N127" i="2" s="1"/>
  <c r="F87" i="2"/>
  <c r="F116" i="2" s="1"/>
  <c r="F127" i="2" s="1"/>
  <c r="AC80" i="2"/>
  <c r="AF87" i="2"/>
  <c r="AF116" i="2" s="1"/>
  <c r="AF127" i="2" s="1"/>
  <c r="AE80" i="2"/>
  <c r="AE86" i="2"/>
  <c r="Y86" i="2"/>
  <c r="O62" i="2"/>
  <c r="P68" i="2"/>
  <c r="W86" i="2"/>
  <c r="O86" i="2"/>
  <c r="G80" i="2"/>
  <c r="X87" i="2"/>
  <c r="X115" i="2" s="1"/>
  <c r="X126" i="2" s="1"/>
  <c r="K87" i="2"/>
  <c r="K115" i="2" s="1"/>
  <c r="K126" i="2" s="1"/>
  <c r="W74" i="2"/>
  <c r="Q68" i="2"/>
  <c r="P62" i="2"/>
  <c r="G62" i="2"/>
  <c r="Q74" i="2"/>
  <c r="AE68" i="2"/>
  <c r="I74" i="2"/>
  <c r="AC74" i="2"/>
  <c r="AC97" i="2" s="1"/>
  <c r="H74" i="2"/>
  <c r="D68" i="2"/>
  <c r="I68" i="2"/>
  <c r="AG68" i="2"/>
  <c r="P74" i="2"/>
  <c r="AG62" i="2"/>
  <c r="AG74" i="2"/>
  <c r="AH110" i="2" l="1"/>
  <c r="F49" i="2"/>
  <c r="G38" i="25" s="1"/>
  <c r="G85" i="25" s="1"/>
  <c r="V49" i="2"/>
  <c r="W38" i="25" s="1"/>
  <c r="AB8" i="24"/>
  <c r="V8" i="24"/>
  <c r="O3" i="24"/>
  <c r="AH40" i="25"/>
  <c r="AH87" i="25" s="1"/>
  <c r="G8" i="24"/>
  <c r="Y8" i="24"/>
  <c r="Z8" i="24"/>
  <c r="R8" i="24"/>
  <c r="Q8" i="24"/>
  <c r="X7" i="24"/>
  <c r="R7" i="24"/>
  <c r="R5" i="24"/>
  <c r="Y7" i="24"/>
  <c r="Y5" i="24"/>
  <c r="Q7" i="24"/>
  <c r="Q5" i="24"/>
  <c r="I7" i="24"/>
  <c r="I5" i="24"/>
  <c r="G7" i="24"/>
  <c r="G5" i="24"/>
  <c r="AD7" i="24"/>
  <c r="AD5" i="24"/>
  <c r="V7" i="24"/>
  <c r="V5" i="24"/>
  <c r="AB7" i="24"/>
  <c r="AB5" i="24"/>
  <c r="L7" i="24"/>
  <c r="L5" i="24"/>
  <c r="J7" i="24"/>
  <c r="J5" i="24"/>
  <c r="T7" i="24"/>
  <c r="T5" i="24"/>
  <c r="D7" i="24"/>
  <c r="D5" i="24"/>
  <c r="Z7" i="24"/>
  <c r="Z5" i="24"/>
  <c r="X8" i="24"/>
  <c r="X5" i="24"/>
  <c r="P8" i="24"/>
  <c r="P5" i="24"/>
  <c r="H8" i="24"/>
  <c r="H5" i="24"/>
  <c r="B3" i="24"/>
  <c r="E40" i="25"/>
  <c r="E87" i="25" s="1"/>
  <c r="Z84" i="25"/>
  <c r="Z179" i="25"/>
  <c r="R84" i="25"/>
  <c r="R179" i="25"/>
  <c r="AF84" i="25"/>
  <c r="AF179" i="25"/>
  <c r="AC3" i="24"/>
  <c r="AF40" i="25"/>
  <c r="AF87" i="25" s="1"/>
  <c r="H84" i="25"/>
  <c r="H179" i="25"/>
  <c r="E3" i="24"/>
  <c r="H40" i="25"/>
  <c r="H87" i="25" s="1"/>
  <c r="X84" i="25"/>
  <c r="X179" i="25"/>
  <c r="U3" i="24"/>
  <c r="X40" i="25"/>
  <c r="X87" i="25" s="1"/>
  <c r="J179" i="25"/>
  <c r="J84" i="25"/>
  <c r="R77" i="25"/>
  <c r="R210" i="25"/>
  <c r="O4" i="24"/>
  <c r="R42" i="25"/>
  <c r="R89" i="25" s="1"/>
  <c r="V84" i="25"/>
  <c r="V179" i="25"/>
  <c r="S3" i="24"/>
  <c r="V40" i="25"/>
  <c r="V87" i="25" s="1"/>
  <c r="I84" i="25"/>
  <c r="I179" i="25"/>
  <c r="F4" i="24"/>
  <c r="I42" i="25"/>
  <c r="I89" i="25" s="1"/>
  <c r="I77" i="25"/>
  <c r="I210" i="25"/>
  <c r="E78" i="25"/>
  <c r="E211" i="25"/>
  <c r="K84" i="25"/>
  <c r="K179" i="25"/>
  <c r="N179" i="25"/>
  <c r="N84" i="25"/>
  <c r="K3" i="24"/>
  <c r="N40" i="25"/>
  <c r="N87" i="25" s="1"/>
  <c r="Z77" i="25"/>
  <c r="Z232" i="25" s="1"/>
  <c r="Z236" i="25" s="1"/>
  <c r="Z210" i="25"/>
  <c r="W4" i="24"/>
  <c r="Z42" i="25"/>
  <c r="Z89" i="25" s="1"/>
  <c r="Q84" i="25"/>
  <c r="Q179" i="25"/>
  <c r="Q77" i="25"/>
  <c r="Q210" i="25"/>
  <c r="N4" i="24"/>
  <c r="Q42" i="25"/>
  <c r="Q89" i="25" s="1"/>
  <c r="AH84" i="25"/>
  <c r="AH179" i="25"/>
  <c r="AH77" i="25"/>
  <c r="AH232" i="25" s="1"/>
  <c r="AH236" i="25" s="1"/>
  <c r="AH210" i="25"/>
  <c r="AE4" i="24"/>
  <c r="AH42" i="25"/>
  <c r="AH89" i="25" s="1"/>
  <c r="F179" i="25"/>
  <c r="F84" i="25"/>
  <c r="C3" i="24"/>
  <c r="F40" i="25"/>
  <c r="F87" i="25" s="1"/>
  <c r="S179" i="25"/>
  <c r="S84" i="25"/>
  <c r="AD179" i="25"/>
  <c r="AD84" i="25"/>
  <c r="AA3" i="24"/>
  <c r="AD40" i="25"/>
  <c r="AD87" i="25" s="1"/>
  <c r="AA179" i="25"/>
  <c r="AA84" i="25"/>
  <c r="P84" i="25"/>
  <c r="P179" i="25"/>
  <c r="M3" i="24"/>
  <c r="P40" i="25"/>
  <c r="P87" i="25" s="1"/>
  <c r="AF4" i="24"/>
  <c r="AI42" i="25"/>
  <c r="AI89" i="25" s="1"/>
  <c r="AI77" i="25"/>
  <c r="AI232" i="25" s="1"/>
  <c r="AI236" i="25" s="1"/>
  <c r="AI210" i="25"/>
  <c r="AI179" i="25"/>
  <c r="AI84" i="25"/>
  <c r="AF64" i="25"/>
  <c r="AG64" i="25"/>
  <c r="L64" i="25"/>
  <c r="AI152" i="25"/>
  <c r="AI76" i="25"/>
  <c r="T64" i="25"/>
  <c r="U64" i="25"/>
  <c r="O64" i="25"/>
  <c r="AC64" i="25"/>
  <c r="AB64" i="25"/>
  <c r="X64" i="25"/>
  <c r="AB52" i="2"/>
  <c r="AC41" i="25" s="1"/>
  <c r="AC88" i="25" s="1"/>
  <c r="AC35" i="25"/>
  <c r="AC82" i="25" s="1"/>
  <c r="Q35" i="25"/>
  <c r="Q82" i="25" s="1"/>
  <c r="P52" i="2"/>
  <c r="Q41" i="25" s="1"/>
  <c r="Q88" i="25" s="1"/>
  <c r="K52" i="2"/>
  <c r="L41" i="25" s="1"/>
  <c r="L88" i="25" s="1"/>
  <c r="L35" i="25"/>
  <c r="L82" i="25" s="1"/>
  <c r="Y64" i="25"/>
  <c r="AH35" i="25"/>
  <c r="AH82" i="25" s="1"/>
  <c r="U35" i="25"/>
  <c r="U82" i="25" s="1"/>
  <c r="T52" i="2"/>
  <c r="U41" i="25" s="1"/>
  <c r="U88" i="25" s="1"/>
  <c r="AA35" i="25"/>
  <c r="AA82" i="25" s="1"/>
  <c r="AD54" i="2"/>
  <c r="AE43" i="25" s="1"/>
  <c r="AE90" i="25" s="1"/>
  <c r="AE31" i="25"/>
  <c r="AE64" i="25"/>
  <c r="T35" i="25"/>
  <c r="T82" i="25" s="1"/>
  <c r="S52" i="2"/>
  <c r="T41" i="25" s="1"/>
  <c r="T88" i="25" s="1"/>
  <c r="L52" i="2"/>
  <c r="M41" i="25" s="1"/>
  <c r="M88" i="25" s="1"/>
  <c r="M35" i="25"/>
  <c r="M82" i="25" s="1"/>
  <c r="W35" i="25"/>
  <c r="W82" i="25" s="1"/>
  <c r="V52" i="2"/>
  <c r="W41" i="25" s="1"/>
  <c r="W88" i="25" s="1"/>
  <c r="W31" i="25"/>
  <c r="V54" i="2"/>
  <c r="W43" i="25" s="1"/>
  <c r="W90" i="25" s="1"/>
  <c r="W64" i="25"/>
  <c r="AI35" i="25"/>
  <c r="AI82" i="25" s="1"/>
  <c r="S35" i="25"/>
  <c r="S82" i="25" s="1"/>
  <c r="H64" i="25"/>
  <c r="N52" i="2"/>
  <c r="O41" i="25" s="1"/>
  <c r="O88" i="25" s="1"/>
  <c r="O35" i="25"/>
  <c r="O82" i="25" s="1"/>
  <c r="R35" i="25"/>
  <c r="R82" i="25" s="1"/>
  <c r="AB35" i="25"/>
  <c r="AB82" i="25" s="1"/>
  <c r="AA52" i="2"/>
  <c r="AB41" i="25" s="1"/>
  <c r="AB88" i="25" s="1"/>
  <c r="AE35" i="25"/>
  <c r="AE82" i="25" s="1"/>
  <c r="AD52" i="2"/>
  <c r="AE41" i="25" s="1"/>
  <c r="AE88" i="25" s="1"/>
  <c r="G35" i="25"/>
  <c r="G82" i="25" s="1"/>
  <c r="F52" i="2"/>
  <c r="G41" i="25" s="1"/>
  <c r="G88" i="25" s="1"/>
  <c r="J35" i="25"/>
  <c r="J82" i="25" s="1"/>
  <c r="I35" i="25"/>
  <c r="I82" i="25" s="1"/>
  <c r="H52" i="2"/>
  <c r="I41" i="25" s="1"/>
  <c r="I88" i="25" s="1"/>
  <c r="K35" i="25"/>
  <c r="K82" i="25" s="1"/>
  <c r="F54" i="2"/>
  <c r="G43" i="25" s="1"/>
  <c r="G90" i="25" s="1"/>
  <c r="G31" i="25"/>
  <c r="G64" i="25"/>
  <c r="P64" i="25"/>
  <c r="Y35" i="25"/>
  <c r="Y82" i="25" s="1"/>
  <c r="X52" i="2"/>
  <c r="Y41" i="25" s="1"/>
  <c r="Y88" i="25" s="1"/>
  <c r="Z35" i="25"/>
  <c r="Z82" i="25" s="1"/>
  <c r="AG35" i="25"/>
  <c r="AG82" i="25" s="1"/>
  <c r="AF52" i="2"/>
  <c r="AG41" i="25" s="1"/>
  <c r="AG88" i="25" s="1"/>
  <c r="N31" i="25"/>
  <c r="M54" i="2"/>
  <c r="N43" i="25" s="1"/>
  <c r="N90" i="25" s="1"/>
  <c r="N64" i="25"/>
  <c r="R54" i="2"/>
  <c r="S43" i="25" s="1"/>
  <c r="S90" i="25" s="1"/>
  <c r="S31" i="25"/>
  <c r="S64" i="25"/>
  <c r="M64" i="25"/>
  <c r="J64" i="25"/>
  <c r="AA31" i="25"/>
  <c r="Z54" i="2"/>
  <c r="AA43" i="25" s="1"/>
  <c r="AA90" i="25" s="1"/>
  <c r="AA64" i="25"/>
  <c r="F31" i="25"/>
  <c r="E54" i="2"/>
  <c r="F43" i="25" s="1"/>
  <c r="F90" i="25" s="1"/>
  <c r="F64" i="25"/>
  <c r="J54" i="2"/>
  <c r="K43" i="25" s="1"/>
  <c r="K90" i="25" s="1"/>
  <c r="K31" i="25"/>
  <c r="K64" i="25"/>
  <c r="U54" i="2"/>
  <c r="V43" i="25" s="1"/>
  <c r="V90" i="25" s="1"/>
  <c r="V31" i="25"/>
  <c r="V64" i="25"/>
  <c r="AD31" i="25"/>
  <c r="AC54" i="2"/>
  <c r="AD43" i="25" s="1"/>
  <c r="AD90" i="25" s="1"/>
  <c r="AD64" i="25"/>
  <c r="Z76" i="25"/>
  <c r="Z152" i="25"/>
  <c r="AH76" i="25"/>
  <c r="AH152" i="25"/>
  <c r="L76" i="25"/>
  <c r="L152" i="25"/>
  <c r="I152" i="25"/>
  <c r="I76" i="25"/>
  <c r="J76" i="25"/>
  <c r="J152" i="25"/>
  <c r="AG152" i="25"/>
  <c r="AG76" i="25"/>
  <c r="AF76" i="25"/>
  <c r="AF152" i="25"/>
  <c r="T76" i="25"/>
  <c r="T152" i="25"/>
  <c r="X76" i="25"/>
  <c r="X152" i="25"/>
  <c r="Y152" i="25"/>
  <c r="Y76" i="25"/>
  <c r="R152" i="25"/>
  <c r="R76" i="25"/>
  <c r="H76" i="25"/>
  <c r="H152" i="25"/>
  <c r="Q76" i="25"/>
  <c r="Q152" i="25"/>
  <c r="P76" i="25"/>
  <c r="P152" i="25"/>
  <c r="AB76" i="25"/>
  <c r="AB152" i="25"/>
  <c r="L8" i="24"/>
  <c r="J8" i="24"/>
  <c r="T8" i="24"/>
  <c r="D8" i="24"/>
  <c r="P7" i="24"/>
  <c r="H7" i="24"/>
  <c r="I54" i="2"/>
  <c r="J43" i="25" s="1"/>
  <c r="J90" i="25" s="1"/>
  <c r="J31" i="25"/>
  <c r="G54" i="2"/>
  <c r="H43" i="25" s="1"/>
  <c r="H90" i="25" s="1"/>
  <c r="H31" i="25"/>
  <c r="P31" i="25"/>
  <c r="O54" i="2"/>
  <c r="P43" i="25" s="1"/>
  <c r="P90" i="25" s="1"/>
  <c r="L49" i="2"/>
  <c r="M38" i="25" s="1"/>
  <c r="L54" i="2"/>
  <c r="M43" i="25" s="1"/>
  <c r="M90" i="25" s="1"/>
  <c r="M31" i="25"/>
  <c r="E76" i="25"/>
  <c r="E152" i="25"/>
  <c r="AF4" i="11"/>
  <c r="AI13" i="25"/>
  <c r="AI60" i="25" s="1"/>
  <c r="W85" i="25"/>
  <c r="W180" i="25"/>
  <c r="K36" i="25"/>
  <c r="K83" i="25" s="1"/>
  <c r="J55" i="2"/>
  <c r="K44" i="25" s="1"/>
  <c r="K91" i="25" s="1"/>
  <c r="K86" i="25"/>
  <c r="K181" i="25"/>
  <c r="AB55" i="2"/>
  <c r="AC44" i="25" s="1"/>
  <c r="AC91" i="25" s="1"/>
  <c r="AC36" i="25"/>
  <c r="AC83" i="25" s="1"/>
  <c r="AC86" i="25"/>
  <c r="AC181" i="25"/>
  <c r="AA36" i="25"/>
  <c r="AA83" i="25" s="1"/>
  <c r="Z55" i="2"/>
  <c r="AA44" i="25" s="1"/>
  <c r="AA91" i="25" s="1"/>
  <c r="AA86" i="25"/>
  <c r="AA181" i="25"/>
  <c r="V36" i="25"/>
  <c r="V83" i="25" s="1"/>
  <c r="U55" i="2"/>
  <c r="V44" i="25" s="1"/>
  <c r="V91" i="25" s="1"/>
  <c r="V86" i="25"/>
  <c r="V181" i="25"/>
  <c r="V55" i="2"/>
  <c r="W44" i="25" s="1"/>
  <c r="W91" i="25" s="1"/>
  <c r="W36" i="25"/>
  <c r="W83" i="25" s="1"/>
  <c r="W86" i="25"/>
  <c r="W181" i="25"/>
  <c r="AE36" i="25"/>
  <c r="AE83" i="25" s="1"/>
  <c r="AD55" i="2"/>
  <c r="AE44" i="25" s="1"/>
  <c r="AE91" i="25" s="1"/>
  <c r="AE181" i="25"/>
  <c r="AE86" i="25"/>
  <c r="M36" i="25"/>
  <c r="M83" i="25" s="1"/>
  <c r="L55" i="2"/>
  <c r="M44" i="25" s="1"/>
  <c r="M91" i="25" s="1"/>
  <c r="M86" i="25"/>
  <c r="M181" i="25"/>
  <c r="U36" i="25"/>
  <c r="U83" i="25" s="1"/>
  <c r="T55" i="2"/>
  <c r="U44" i="25" s="1"/>
  <c r="U91" i="25" s="1"/>
  <c r="U86" i="25"/>
  <c r="U181" i="25"/>
  <c r="G36" i="25"/>
  <c r="G83" i="25" s="1"/>
  <c r="F55" i="2"/>
  <c r="G44" i="25" s="1"/>
  <c r="G91" i="25" s="1"/>
  <c r="G86" i="25"/>
  <c r="G181" i="25"/>
  <c r="N55" i="2"/>
  <c r="O44" i="25" s="1"/>
  <c r="O91" i="25" s="1"/>
  <c r="O36" i="25"/>
  <c r="O83" i="25" s="1"/>
  <c r="O86" i="25"/>
  <c r="O181" i="25"/>
  <c r="F36" i="25"/>
  <c r="F83" i="25" s="1"/>
  <c r="E55" i="2"/>
  <c r="F44" i="25" s="1"/>
  <c r="F91" i="25" s="1"/>
  <c r="F86" i="25"/>
  <c r="F181" i="25"/>
  <c r="AD36" i="25"/>
  <c r="AD83" i="25" s="1"/>
  <c r="AC55" i="2"/>
  <c r="AD44" i="25" s="1"/>
  <c r="AD91" i="25" s="1"/>
  <c r="AD181" i="25"/>
  <c r="AD86" i="25"/>
  <c r="R55" i="2"/>
  <c r="S44" i="25" s="1"/>
  <c r="S91" i="25" s="1"/>
  <c r="S36" i="25"/>
  <c r="S83" i="25" s="1"/>
  <c r="S86" i="25"/>
  <c r="S181" i="25"/>
  <c r="M55" i="2"/>
  <c r="N44" i="25" s="1"/>
  <c r="N91" i="25" s="1"/>
  <c r="N36" i="25"/>
  <c r="N83" i="25" s="1"/>
  <c r="N86" i="25"/>
  <c r="N181" i="25"/>
  <c r="AE180" i="25"/>
  <c r="AE85" i="25"/>
  <c r="AA49" i="2"/>
  <c r="AB38" i="25" s="1"/>
  <c r="AB31" i="25"/>
  <c r="AA54" i="2"/>
  <c r="AB43" i="25" s="1"/>
  <c r="AB90" i="25" s="1"/>
  <c r="S49" i="2"/>
  <c r="T38" i="25" s="1"/>
  <c r="S54" i="2"/>
  <c r="T43" i="25" s="1"/>
  <c r="T90" i="25" s="1"/>
  <c r="T31" i="25"/>
  <c r="K49" i="2"/>
  <c r="L38" i="25" s="1"/>
  <c r="K54" i="2"/>
  <c r="L43" i="25" s="1"/>
  <c r="L90" i="25" s="1"/>
  <c r="L31" i="25"/>
  <c r="AB49" i="2"/>
  <c r="AC38" i="25" s="1"/>
  <c r="AB54" i="2"/>
  <c r="AC43" i="25" s="1"/>
  <c r="AC90" i="25" s="1"/>
  <c r="AC31" i="25"/>
  <c r="AF49" i="2"/>
  <c r="AG38" i="25" s="1"/>
  <c r="AG31" i="25"/>
  <c r="AF54" i="2"/>
  <c r="AG43" i="25" s="1"/>
  <c r="AG90" i="25" s="1"/>
  <c r="N49" i="2"/>
  <c r="O38" i="25" s="1"/>
  <c r="O31" i="25"/>
  <c r="N54" i="2"/>
  <c r="O43" i="25" s="1"/>
  <c r="O90" i="25" s="1"/>
  <c r="AE54" i="2"/>
  <c r="AF43" i="25" s="1"/>
  <c r="AF90" i="25" s="1"/>
  <c r="AF31" i="25"/>
  <c r="X49" i="2"/>
  <c r="Y38" i="25" s="1"/>
  <c r="X54" i="2"/>
  <c r="Y43" i="25" s="1"/>
  <c r="Y90" i="25" s="1"/>
  <c r="Y31" i="25"/>
  <c r="X31" i="25"/>
  <c r="W54" i="2"/>
  <c r="X43" i="25" s="1"/>
  <c r="X90" i="25" s="1"/>
  <c r="T49" i="2"/>
  <c r="U38" i="25" s="1"/>
  <c r="T54" i="2"/>
  <c r="U43" i="25" s="1"/>
  <c r="U90" i="25" s="1"/>
  <c r="U31" i="25"/>
  <c r="AH30" i="2"/>
  <c r="AI17" i="25" s="1"/>
  <c r="AI122" i="25" s="1"/>
  <c r="AI12" i="25"/>
  <c r="AI59" i="25" s="1"/>
  <c r="AE45" i="2"/>
  <c r="AE49" i="2" s="1"/>
  <c r="AF38" i="25" s="1"/>
  <c r="AF15" i="25"/>
  <c r="AF62" i="25" s="1"/>
  <c r="G45" i="2"/>
  <c r="G49" i="2" s="1"/>
  <c r="H38" i="25" s="1"/>
  <c r="H15" i="25"/>
  <c r="H62" i="25" s="1"/>
  <c r="Y46" i="2"/>
  <c r="Z14" i="25"/>
  <c r="Z61" i="25" s="1"/>
  <c r="Q46" i="2"/>
  <c r="R14" i="25"/>
  <c r="R61" i="25" s="1"/>
  <c r="W45" i="2"/>
  <c r="X15" i="25"/>
  <c r="X62" i="25" s="1"/>
  <c r="J7" i="11"/>
  <c r="J8" i="11" s="1"/>
  <c r="M45" i="25"/>
  <c r="AB7" i="11"/>
  <c r="AB8" i="11" s="1"/>
  <c r="AE45" i="25"/>
  <c r="T7" i="11"/>
  <c r="T8" i="11" s="1"/>
  <c r="W45" i="25"/>
  <c r="R46" i="2"/>
  <c r="R52" i="2" s="1"/>
  <c r="S41" i="25" s="1"/>
  <c r="S88" i="25" s="1"/>
  <c r="S14" i="25"/>
  <c r="S61" i="25" s="1"/>
  <c r="D45" i="2"/>
  <c r="E15" i="25"/>
  <c r="E62" i="25" s="1"/>
  <c r="M45" i="2"/>
  <c r="N15" i="25"/>
  <c r="N62" i="25" s="1"/>
  <c r="R7" i="11"/>
  <c r="R8" i="11" s="1"/>
  <c r="U45" i="25"/>
  <c r="I46" i="2"/>
  <c r="I49" i="2" s="1"/>
  <c r="J38" i="25" s="1"/>
  <c r="J14" i="25"/>
  <c r="J61" i="25" s="1"/>
  <c r="D7" i="11"/>
  <c r="D8" i="11" s="1"/>
  <c r="G45" i="25"/>
  <c r="L7" i="11"/>
  <c r="L8" i="11" s="1"/>
  <c r="O45" i="25"/>
  <c r="Z7" i="11"/>
  <c r="Z8" i="11" s="1"/>
  <c r="AC45" i="25"/>
  <c r="AH46" i="2"/>
  <c r="AI14" i="25"/>
  <c r="AI61" i="25" s="1"/>
  <c r="O45" i="2"/>
  <c r="P15" i="25"/>
  <c r="P62" i="25" s="1"/>
  <c r="I12" i="25"/>
  <c r="I59" i="25" s="1"/>
  <c r="H30" i="2"/>
  <c r="I17" i="25" s="1"/>
  <c r="I122" i="25" s="1"/>
  <c r="R12" i="25"/>
  <c r="R59" i="25" s="1"/>
  <c r="Q30" i="2"/>
  <c r="R17" i="25" s="1"/>
  <c r="R122" i="25" s="1"/>
  <c r="Y30" i="2"/>
  <c r="Z17" i="25" s="1"/>
  <c r="Z122" i="25" s="1"/>
  <c r="Z12" i="25"/>
  <c r="Z59" i="25" s="1"/>
  <c r="AG30" i="2"/>
  <c r="AH17" i="25" s="1"/>
  <c r="AH122" i="25" s="1"/>
  <c r="AH12" i="25"/>
  <c r="AH59" i="25" s="1"/>
  <c r="Q12" i="25"/>
  <c r="Q59" i="25" s="1"/>
  <c r="P30" i="2"/>
  <c r="Q17" i="25" s="1"/>
  <c r="Q122" i="25" s="1"/>
  <c r="AC45" i="2"/>
  <c r="AD15" i="25"/>
  <c r="AD62" i="25" s="1"/>
  <c r="AG46" i="2"/>
  <c r="AH14" i="25"/>
  <c r="AH61" i="25" s="1"/>
  <c r="O49" i="2"/>
  <c r="P38" i="25" s="1"/>
  <c r="H44" i="2"/>
  <c r="AG44" i="2"/>
  <c r="Q44" i="2"/>
  <c r="P44" i="2"/>
  <c r="Y44" i="2"/>
  <c r="AH50" i="2"/>
  <c r="AI39" i="25" s="1"/>
  <c r="AH47" i="2"/>
  <c r="AF4" i="10"/>
  <c r="AF3" i="10"/>
  <c r="W49" i="2"/>
  <c r="X38" i="25" s="1"/>
  <c r="D47" i="2"/>
  <c r="D50" i="2"/>
  <c r="E39" i="25" s="1"/>
  <c r="AE47" i="2"/>
  <c r="AE50" i="2"/>
  <c r="AF39" i="25" s="1"/>
  <c r="Q47" i="2"/>
  <c r="Q50" i="2"/>
  <c r="R39" i="25" s="1"/>
  <c r="O47" i="2"/>
  <c r="O50" i="2"/>
  <c r="P39" i="25" s="1"/>
  <c r="AG47" i="2"/>
  <c r="AG50" i="2"/>
  <c r="AH39" i="25" s="1"/>
  <c r="K47" i="2"/>
  <c r="K50" i="2"/>
  <c r="L39" i="25" s="1"/>
  <c r="AF47" i="2"/>
  <c r="AF50" i="2"/>
  <c r="AG39" i="25" s="1"/>
  <c r="P47" i="2"/>
  <c r="P50" i="2"/>
  <c r="Q39" i="25" s="1"/>
  <c r="W47" i="2"/>
  <c r="W50" i="2"/>
  <c r="X39" i="25" s="1"/>
  <c r="S47" i="2"/>
  <c r="S50" i="2"/>
  <c r="T39" i="25" s="1"/>
  <c r="G47" i="2"/>
  <c r="G50" i="2"/>
  <c r="H39" i="25" s="1"/>
  <c r="H47" i="2"/>
  <c r="H50" i="2"/>
  <c r="I39" i="25" s="1"/>
  <c r="Y47" i="2"/>
  <c r="Y50" i="2"/>
  <c r="Z39" i="25" s="1"/>
  <c r="AA47" i="2"/>
  <c r="AA50" i="2"/>
  <c r="AB39" i="25" s="1"/>
  <c r="X47" i="2"/>
  <c r="X50" i="2"/>
  <c r="Y39" i="25" s="1"/>
  <c r="I47" i="2"/>
  <c r="I50" i="2"/>
  <c r="J39" i="25" s="1"/>
  <c r="Z27" i="2"/>
  <c r="Z46" i="2"/>
  <c r="E27" i="2"/>
  <c r="E45" i="2"/>
  <c r="J27" i="2"/>
  <c r="J46" i="2"/>
  <c r="J52" i="2" s="1"/>
  <c r="K41" i="25" s="1"/>
  <c r="K88" i="25" s="1"/>
  <c r="U27" i="2"/>
  <c r="U45" i="2"/>
  <c r="B5" i="11"/>
  <c r="D46" i="2"/>
  <c r="AF3" i="16"/>
  <c r="AH44" i="2"/>
  <c r="AF3" i="11"/>
  <c r="B5" i="10"/>
  <c r="AH87" i="2"/>
  <c r="AH115" i="2" s="1"/>
  <c r="AH126" i="2" s="1"/>
  <c r="L6" i="23"/>
  <c r="I27" i="2"/>
  <c r="B5" i="16"/>
  <c r="M115" i="2"/>
  <c r="M126" i="2" s="1"/>
  <c r="AH99" i="2"/>
  <c r="E116" i="2"/>
  <c r="E127" i="2" s="1"/>
  <c r="U115" i="2"/>
  <c r="U126" i="2" s="1"/>
  <c r="Z116" i="2"/>
  <c r="Z127" i="2" s="1"/>
  <c r="AC103" i="2"/>
  <c r="AC108" i="2" s="1"/>
  <c r="V116" i="2"/>
  <c r="V127" i="2" s="1"/>
  <c r="T116" i="2"/>
  <c r="T127" i="2" s="1"/>
  <c r="X116" i="2"/>
  <c r="X127" i="2" s="1"/>
  <c r="S116" i="2"/>
  <c r="S127" i="2" s="1"/>
  <c r="V111" i="2"/>
  <c r="T6" i="21"/>
  <c r="T12" i="21" s="1"/>
  <c r="T6" i="12"/>
  <c r="T6" i="15"/>
  <c r="D6" i="23"/>
  <c r="D6" i="13"/>
  <c r="R6" i="23"/>
  <c r="R6" i="13"/>
  <c r="AB116" i="2"/>
  <c r="AB127" i="2" s="1"/>
  <c r="Q4" i="21"/>
  <c r="Q10" i="21" s="1"/>
  <c r="Q4" i="12"/>
  <c r="Q4" i="15"/>
  <c r="AD112" i="2"/>
  <c r="AB7" i="21"/>
  <c r="AB13" i="21" s="1"/>
  <c r="AB7" i="12"/>
  <c r="AB7" i="15"/>
  <c r="N115" i="2"/>
  <c r="N126" i="2" s="1"/>
  <c r="W4" i="11"/>
  <c r="W4" i="10"/>
  <c r="W4" i="16"/>
  <c r="P110" i="2"/>
  <c r="N4" i="21"/>
  <c r="N4" i="12"/>
  <c r="N4" i="15"/>
  <c r="S27" i="2"/>
  <c r="Q4" i="16"/>
  <c r="Q4" i="11"/>
  <c r="Q4" i="10"/>
  <c r="AD111" i="2"/>
  <c r="AB6" i="21"/>
  <c r="AB12" i="21" s="1"/>
  <c r="AB6" i="12"/>
  <c r="AB6" i="15"/>
  <c r="AB111" i="2"/>
  <c r="Z6" i="21"/>
  <c r="Z12" i="21" s="1"/>
  <c r="Z6" i="12"/>
  <c r="Z6" i="15"/>
  <c r="Q27" i="2"/>
  <c r="O3" i="11"/>
  <c r="O3" i="10"/>
  <c r="O3" i="16"/>
  <c r="B6" i="10"/>
  <c r="B6" i="11"/>
  <c r="B6" i="16"/>
  <c r="P5" i="11"/>
  <c r="P5" i="16"/>
  <c r="P5" i="10"/>
  <c r="I110" i="2"/>
  <c r="G4" i="21"/>
  <c r="G4" i="15"/>
  <c r="G4" i="12"/>
  <c r="P27" i="2"/>
  <c r="N3" i="16"/>
  <c r="N3" i="10"/>
  <c r="N3" i="11"/>
  <c r="L108" i="2"/>
  <c r="J5" i="21"/>
  <c r="J5" i="12"/>
  <c r="J5" i="15"/>
  <c r="S6" i="10"/>
  <c r="S6" i="16"/>
  <c r="S6" i="11"/>
  <c r="AF115" i="2"/>
  <c r="AF126" i="2" s="1"/>
  <c r="K116" i="2"/>
  <c r="K127" i="2" s="1"/>
  <c r="J110" i="2"/>
  <c r="H4" i="21"/>
  <c r="H4" i="12"/>
  <c r="H4" i="15"/>
  <c r="O110" i="2"/>
  <c r="M4" i="21"/>
  <c r="M4" i="15"/>
  <c r="M4" i="12"/>
  <c r="E110" i="2"/>
  <c r="C4" i="21"/>
  <c r="C10" i="21" s="1"/>
  <c r="C4" i="12"/>
  <c r="C4" i="15"/>
  <c r="R27" i="2"/>
  <c r="AE27" i="2"/>
  <c r="AC4" i="16"/>
  <c r="AC4" i="10"/>
  <c r="AC4" i="11"/>
  <c r="K110" i="2"/>
  <c r="I4" i="21"/>
  <c r="I10" i="21" s="1"/>
  <c r="I4" i="12"/>
  <c r="I4" i="15"/>
  <c r="F108" i="2"/>
  <c r="D5" i="21"/>
  <c r="D11" i="21" s="1"/>
  <c r="D5" i="15"/>
  <c r="D5" i="12"/>
  <c r="O27" i="2"/>
  <c r="M4" i="10"/>
  <c r="M4" i="16"/>
  <c r="M4" i="11"/>
  <c r="N108" i="2"/>
  <c r="L5" i="21"/>
  <c r="L5" i="15"/>
  <c r="L5" i="12"/>
  <c r="AH98" i="2"/>
  <c r="AH104" i="2" s="1"/>
  <c r="AH111" i="2" s="1"/>
  <c r="H110" i="2"/>
  <c r="F4" i="21"/>
  <c r="F4" i="12"/>
  <c r="F4" i="15"/>
  <c r="X27" i="2"/>
  <c r="V4" i="11"/>
  <c r="V4" i="10"/>
  <c r="V4" i="16"/>
  <c r="U110" i="2"/>
  <c r="S4" i="21"/>
  <c r="S10" i="21" s="1"/>
  <c r="S4" i="15"/>
  <c r="S4" i="12"/>
  <c r="AH27" i="2"/>
  <c r="AF5" i="11"/>
  <c r="AF5" i="16"/>
  <c r="AF5" i="10"/>
  <c r="U6" i="10"/>
  <c r="U6" i="11"/>
  <c r="U6" i="16"/>
  <c r="G4" i="16"/>
  <c r="G4" i="11"/>
  <c r="G4" i="10"/>
  <c r="AC110" i="2"/>
  <c r="AA4" i="21"/>
  <c r="AA10" i="21" s="1"/>
  <c r="AA4" i="12"/>
  <c r="AA4" i="15"/>
  <c r="AC6" i="10"/>
  <c r="AC6" i="16"/>
  <c r="AC6" i="11"/>
  <c r="M110" i="2"/>
  <c r="K4" i="21"/>
  <c r="K10" i="21" s="1"/>
  <c r="K4" i="15"/>
  <c r="K4" i="12"/>
  <c r="AA110" i="2"/>
  <c r="Y4" i="21"/>
  <c r="Y10" i="21" s="1"/>
  <c r="Y4" i="15"/>
  <c r="Y4" i="12"/>
  <c r="AB112" i="2"/>
  <c r="Z7" i="21"/>
  <c r="Z13" i="21" s="1"/>
  <c r="Z7" i="15"/>
  <c r="Z7" i="12"/>
  <c r="M27" i="2"/>
  <c r="K6" i="10"/>
  <c r="K6" i="16"/>
  <c r="K6" i="11"/>
  <c r="AD108" i="2"/>
  <c r="AB5" i="21"/>
  <c r="AB11" i="21" s="1"/>
  <c r="AB5" i="12"/>
  <c r="AB5" i="15"/>
  <c r="L115" i="2"/>
  <c r="L126" i="2" s="1"/>
  <c r="F115" i="2"/>
  <c r="F126" i="2" s="1"/>
  <c r="W5" i="11"/>
  <c r="W5" i="16"/>
  <c r="W5" i="10"/>
  <c r="B4" i="21"/>
  <c r="B10" i="21" s="1"/>
  <c r="B4" i="15"/>
  <c r="B4" i="12"/>
  <c r="R115" i="2"/>
  <c r="R126" i="2" s="1"/>
  <c r="V108" i="2"/>
  <c r="T5" i="21"/>
  <c r="T11" i="21" s="1"/>
  <c r="T5" i="12"/>
  <c r="T5" i="15"/>
  <c r="X5" i="11"/>
  <c r="X5" i="16"/>
  <c r="X5" i="10"/>
  <c r="F112" i="2"/>
  <c r="D7" i="21"/>
  <c r="D13" i="21" s="1"/>
  <c r="D7" i="12"/>
  <c r="D7" i="15"/>
  <c r="F111" i="2"/>
  <c r="D6" i="21"/>
  <c r="D12" i="21" s="1"/>
  <c r="D6" i="15"/>
  <c r="D6" i="12"/>
  <c r="K27" i="2"/>
  <c r="I4" i="16"/>
  <c r="I4" i="11"/>
  <c r="I4" i="10"/>
  <c r="N111" i="2"/>
  <c r="L6" i="21"/>
  <c r="L12" i="21" s="1"/>
  <c r="L6" i="15"/>
  <c r="L6" i="12"/>
  <c r="T111" i="2"/>
  <c r="R6" i="21"/>
  <c r="R12" i="21" s="1"/>
  <c r="R6" i="12"/>
  <c r="R6" i="15"/>
  <c r="R110" i="2"/>
  <c r="P4" i="21"/>
  <c r="P4" i="12"/>
  <c r="P4" i="15"/>
  <c r="AG110" i="2"/>
  <c r="AE4" i="21"/>
  <c r="AE4" i="15"/>
  <c r="AE4" i="12"/>
  <c r="Y110" i="2"/>
  <c r="W4" i="21"/>
  <c r="W4" i="15"/>
  <c r="W4" i="12"/>
  <c r="G110" i="2"/>
  <c r="E4" i="21"/>
  <c r="E4" i="15"/>
  <c r="E4" i="12"/>
  <c r="H27" i="2"/>
  <c r="F3" i="10"/>
  <c r="F3" i="11"/>
  <c r="F3" i="16"/>
  <c r="AH97" i="2"/>
  <c r="AH103" i="2" s="1"/>
  <c r="AH108" i="2" s="1"/>
  <c r="AA116" i="2"/>
  <c r="AA127" i="2" s="1"/>
  <c r="T10" i="21"/>
  <c r="G5" i="11"/>
  <c r="G5" i="10"/>
  <c r="G5" i="16"/>
  <c r="AD115" i="2"/>
  <c r="AD126" i="2" s="1"/>
  <c r="J115" i="2"/>
  <c r="J126" i="2" s="1"/>
  <c r="O4" i="16"/>
  <c r="O4" i="10"/>
  <c r="O4" i="11"/>
  <c r="AE4" i="11"/>
  <c r="AE4" i="16"/>
  <c r="AE4" i="10"/>
  <c r="W27" i="2"/>
  <c r="U4" i="11"/>
  <c r="U4" i="16"/>
  <c r="U4" i="10"/>
  <c r="AF4" i="21"/>
  <c r="AF4" i="15"/>
  <c r="AF4" i="12"/>
  <c r="N4" i="10"/>
  <c r="N4" i="11"/>
  <c r="N4" i="16"/>
  <c r="AB6" i="23"/>
  <c r="AB6" i="13"/>
  <c r="AE5" i="16"/>
  <c r="AE5" i="11"/>
  <c r="AE5" i="10"/>
  <c r="AA27" i="2"/>
  <c r="Y4" i="16"/>
  <c r="Y4" i="11"/>
  <c r="Y4" i="10"/>
  <c r="AF110" i="2"/>
  <c r="AD4" i="21"/>
  <c r="AD4" i="12"/>
  <c r="AD4" i="15"/>
  <c r="Q110" i="2"/>
  <c r="O4" i="21"/>
  <c r="O4" i="15"/>
  <c r="O4" i="12"/>
  <c r="M6" i="10"/>
  <c r="M6" i="16"/>
  <c r="M6" i="11"/>
  <c r="J6" i="23"/>
  <c r="J6" i="13"/>
  <c r="D98" i="2"/>
  <c r="D104" i="2" s="1"/>
  <c r="N112" i="2"/>
  <c r="L7" i="21"/>
  <c r="L13" i="21" s="1"/>
  <c r="L7" i="12"/>
  <c r="L7" i="15"/>
  <c r="AE110" i="2"/>
  <c r="AC4" i="21"/>
  <c r="AC4" i="15"/>
  <c r="AC4" i="12"/>
  <c r="AF27" i="2"/>
  <c r="AD4" i="16"/>
  <c r="AD4" i="11"/>
  <c r="AD4" i="10"/>
  <c r="V112" i="2"/>
  <c r="T7" i="21"/>
  <c r="T13" i="21" s="1"/>
  <c r="T7" i="12"/>
  <c r="T7" i="15"/>
  <c r="F4" i="16"/>
  <c r="F4" i="11"/>
  <c r="F4" i="10"/>
  <c r="AC27" i="2"/>
  <c r="AA6" i="10"/>
  <c r="AA6" i="16"/>
  <c r="AA6" i="11"/>
  <c r="E6" i="16"/>
  <c r="E6" i="10"/>
  <c r="E6" i="11"/>
  <c r="L111" i="2"/>
  <c r="J6" i="21"/>
  <c r="J12" i="21" s="1"/>
  <c r="J6" i="12"/>
  <c r="J6" i="15"/>
  <c r="X110" i="2"/>
  <c r="V4" i="21"/>
  <c r="V4" i="12"/>
  <c r="V4" i="15"/>
  <c r="H5" i="11"/>
  <c r="H5" i="16"/>
  <c r="H5" i="10"/>
  <c r="W110" i="2"/>
  <c r="U4" i="21"/>
  <c r="U4" i="15"/>
  <c r="U4" i="12"/>
  <c r="T108" i="2"/>
  <c r="R5" i="21"/>
  <c r="R5" i="15"/>
  <c r="R5" i="12"/>
  <c r="AB108" i="2"/>
  <c r="Z5" i="21"/>
  <c r="Z5" i="15"/>
  <c r="Z5" i="12"/>
  <c r="Z110" i="2"/>
  <c r="X4" i="21"/>
  <c r="X4" i="15"/>
  <c r="X4" i="12"/>
  <c r="AE3" i="10"/>
  <c r="AE3" i="11"/>
  <c r="AE3" i="16"/>
  <c r="Y27" i="2"/>
  <c r="W3" i="16"/>
  <c r="W3" i="10"/>
  <c r="W3" i="11"/>
  <c r="L112" i="2"/>
  <c r="J7" i="21"/>
  <c r="J13" i="21" s="1"/>
  <c r="J7" i="15"/>
  <c r="J7" i="12"/>
  <c r="G27" i="2"/>
  <c r="E4" i="16"/>
  <c r="E4" i="11"/>
  <c r="E4" i="10"/>
  <c r="T112" i="2"/>
  <c r="R7" i="21"/>
  <c r="R13" i="21" s="1"/>
  <c r="R7" i="15"/>
  <c r="R7" i="12"/>
  <c r="D10" i="21"/>
  <c r="C6" i="16"/>
  <c r="C6" i="10"/>
  <c r="C6" i="11"/>
  <c r="T6" i="23"/>
  <c r="T6" i="13"/>
  <c r="AB10" i="21"/>
  <c r="Z6" i="23"/>
  <c r="Z6" i="13"/>
  <c r="O5" i="16"/>
  <c r="O5" i="11"/>
  <c r="O5" i="10"/>
  <c r="B4" i="10"/>
  <c r="B4" i="16"/>
  <c r="B4" i="11"/>
  <c r="B6" i="23"/>
  <c r="B6" i="13"/>
  <c r="S103" i="2"/>
  <c r="S110" i="2"/>
  <c r="J105" i="2"/>
  <c r="D87" i="2"/>
  <c r="D116" i="2" s="1"/>
  <c r="D127" i="2" s="1"/>
  <c r="U104" i="2"/>
  <c r="AC87" i="2"/>
  <c r="AC115" i="2" s="1"/>
  <c r="AC126" i="2" s="1"/>
  <c r="K103" i="2"/>
  <c r="U105" i="2"/>
  <c r="R104" i="2"/>
  <c r="E104" i="2"/>
  <c r="AA103" i="2"/>
  <c r="R103" i="2"/>
  <c r="AF104" i="2"/>
  <c r="Z104" i="2"/>
  <c r="R105" i="2"/>
  <c r="AF103" i="2"/>
  <c r="M105" i="2"/>
  <c r="AF105" i="2"/>
  <c r="S104" i="2"/>
  <c r="J104" i="2"/>
  <c r="Z105" i="2"/>
  <c r="K104" i="2"/>
  <c r="X105" i="2"/>
  <c r="AA105" i="2"/>
  <c r="Z103" i="2"/>
  <c r="J103" i="2"/>
  <c r="S105" i="2"/>
  <c r="AA104" i="2"/>
  <c r="M103" i="2"/>
  <c r="U103" i="2"/>
  <c r="X103" i="2"/>
  <c r="E103" i="2"/>
  <c r="X104" i="2"/>
  <c r="K105" i="2"/>
  <c r="M104" i="2"/>
  <c r="D99" i="2"/>
  <c r="D105" i="2" s="1"/>
  <c r="G97" i="2"/>
  <c r="G103" i="2" s="1"/>
  <c r="Q97" i="2"/>
  <c r="Q103" i="2" s="1"/>
  <c r="H98" i="2"/>
  <c r="H104" i="2" s="1"/>
  <c r="P97" i="2"/>
  <c r="P103" i="2" s="1"/>
  <c r="W97" i="2"/>
  <c r="W103" i="2" s="1"/>
  <c r="Y98" i="2"/>
  <c r="Y104" i="2" s="1"/>
  <c r="AE98" i="2"/>
  <c r="AE104" i="2" s="1"/>
  <c r="AC98" i="2"/>
  <c r="AC104" i="2" s="1"/>
  <c r="Q99" i="2"/>
  <c r="Q105" i="2" s="1"/>
  <c r="P99" i="2"/>
  <c r="P105" i="2" s="1"/>
  <c r="I98" i="2"/>
  <c r="I104" i="2" s="1"/>
  <c r="W98" i="2"/>
  <c r="W104" i="2" s="1"/>
  <c r="O97" i="2"/>
  <c r="O103" i="2" s="1"/>
  <c r="I97" i="2"/>
  <c r="I103" i="2" s="1"/>
  <c r="D97" i="2"/>
  <c r="D103" i="2" s="1"/>
  <c r="O98" i="2"/>
  <c r="O104" i="2" s="1"/>
  <c r="AE97" i="2"/>
  <c r="AE103" i="2" s="1"/>
  <c r="AG98" i="2"/>
  <c r="AG104" i="2" s="1"/>
  <c r="AE99" i="2"/>
  <c r="AE105" i="2" s="1"/>
  <c r="E105" i="2"/>
  <c r="P98" i="2"/>
  <c r="P104" i="2" s="1"/>
  <c r="H99" i="2"/>
  <c r="H105" i="2" s="1"/>
  <c r="Y97" i="2"/>
  <c r="Y103" i="2" s="1"/>
  <c r="W99" i="2"/>
  <c r="W105" i="2" s="1"/>
  <c r="H97" i="2"/>
  <c r="H103" i="2" s="1"/>
  <c r="AG97" i="2"/>
  <c r="AG103" i="2" s="1"/>
  <c r="AG99" i="2"/>
  <c r="AG105" i="2" s="1"/>
  <c r="O99" i="2"/>
  <c r="O105" i="2" s="1"/>
  <c r="AC99" i="2"/>
  <c r="AC105" i="2" s="1"/>
  <c r="I99" i="2"/>
  <c r="I105" i="2" s="1"/>
  <c r="Q98" i="2"/>
  <c r="Q104" i="2" s="1"/>
  <c r="G98" i="2"/>
  <c r="G104" i="2" s="1"/>
  <c r="AG27" i="2"/>
  <c r="Y99" i="2"/>
  <c r="Y105" i="2" s="1"/>
  <c r="G99" i="2"/>
  <c r="G105" i="2" s="1"/>
  <c r="W87" i="2"/>
  <c r="W116" i="2" s="1"/>
  <c r="W127" i="2" s="1"/>
  <c r="O87" i="2"/>
  <c r="O115" i="2" s="1"/>
  <c r="O126" i="2" s="1"/>
  <c r="I87" i="2"/>
  <c r="I116" i="2" s="1"/>
  <c r="I127" i="2" s="1"/>
  <c r="Q87" i="2"/>
  <c r="Q115" i="2" s="1"/>
  <c r="Q126" i="2" s="1"/>
  <c r="AE87" i="2"/>
  <c r="AE116" i="2" s="1"/>
  <c r="AE127" i="2" s="1"/>
  <c r="AG87" i="2"/>
  <c r="AG115" i="2" s="1"/>
  <c r="AG126" i="2" s="1"/>
  <c r="Y87" i="2"/>
  <c r="Y115" i="2" s="1"/>
  <c r="Y126" i="2" s="1"/>
  <c r="H87" i="2"/>
  <c r="H115" i="2" s="1"/>
  <c r="H126" i="2" s="1"/>
  <c r="G87" i="2"/>
  <c r="G115" i="2" s="1"/>
  <c r="G126" i="2" s="1"/>
  <c r="P87" i="2"/>
  <c r="P115" i="2" s="1"/>
  <c r="P126" i="2" s="1"/>
  <c r="AH116" i="2" l="1"/>
  <c r="AH127" i="2" s="1"/>
  <c r="G180" i="25"/>
  <c r="G184" i="25" s="1"/>
  <c r="AH105" i="2"/>
  <c r="AH112" i="2" s="1"/>
  <c r="W184" i="25"/>
  <c r="AK128" i="25"/>
  <c r="AE184" i="25"/>
  <c r="Z33" i="25"/>
  <c r="Z80" i="25" s="1"/>
  <c r="Y52" i="2"/>
  <c r="Z41" i="25" s="1"/>
  <c r="Z88" i="25" s="1"/>
  <c r="R33" i="25"/>
  <c r="R80" i="25" s="1"/>
  <c r="Q52" i="2"/>
  <c r="R41" i="25" s="1"/>
  <c r="R88" i="25" s="1"/>
  <c r="J33" i="25"/>
  <c r="J80" i="25" s="1"/>
  <c r="I52" i="2"/>
  <c r="J41" i="25" s="1"/>
  <c r="J88" i="25" s="1"/>
  <c r="AI33" i="25"/>
  <c r="AI80" i="25" s="1"/>
  <c r="AH52" i="2"/>
  <c r="AI41" i="25" s="1"/>
  <c r="AI88" i="25" s="1"/>
  <c r="AH33" i="25"/>
  <c r="AH80" i="25" s="1"/>
  <c r="AG52" i="2"/>
  <c r="AH41" i="25" s="1"/>
  <c r="AH88" i="25" s="1"/>
  <c r="B5" i="24"/>
  <c r="B8" i="24"/>
  <c r="B7" i="24"/>
  <c r="E8" i="24"/>
  <c r="E7" i="24"/>
  <c r="E5" i="24"/>
  <c r="S8" i="24"/>
  <c r="S7" i="24"/>
  <c r="S5" i="24"/>
  <c r="K8" i="24"/>
  <c r="K7" i="24"/>
  <c r="K5" i="24"/>
  <c r="C8" i="24"/>
  <c r="C7" i="24"/>
  <c r="C5" i="24"/>
  <c r="AA8" i="24"/>
  <c r="AA7" i="24"/>
  <c r="AA5" i="24"/>
  <c r="AF7" i="24"/>
  <c r="AF8" i="24"/>
  <c r="AF5" i="24"/>
  <c r="AE78" i="25"/>
  <c r="AE233" i="25" s="1"/>
  <c r="AE237" i="25" s="1"/>
  <c r="AE238" i="25" s="1"/>
  <c r="AE211" i="25"/>
  <c r="W78" i="25"/>
  <c r="W211" i="25"/>
  <c r="G78" i="25"/>
  <c r="G211" i="25"/>
  <c r="N78" i="25"/>
  <c r="N211" i="25"/>
  <c r="S78" i="25"/>
  <c r="S211" i="25"/>
  <c r="AA78" i="25"/>
  <c r="AA233" i="25" s="1"/>
  <c r="AA237" i="25" s="1"/>
  <c r="AA238" i="25" s="1"/>
  <c r="AA211" i="25"/>
  <c r="F211" i="25"/>
  <c r="F78" i="25"/>
  <c r="K78" i="25"/>
  <c r="K211" i="25"/>
  <c r="V78" i="25"/>
  <c r="V211" i="25"/>
  <c r="AD78" i="25"/>
  <c r="AD233" i="25" s="1"/>
  <c r="AD237" i="25" s="1"/>
  <c r="AD238" i="25" s="1"/>
  <c r="AD211" i="25"/>
  <c r="J78" i="25"/>
  <c r="J211" i="25"/>
  <c r="H78" i="25"/>
  <c r="H211" i="25"/>
  <c r="P78" i="25"/>
  <c r="P211" i="25"/>
  <c r="M85" i="25"/>
  <c r="M180" i="25"/>
  <c r="M78" i="25"/>
  <c r="M211" i="25"/>
  <c r="W182" i="25"/>
  <c r="W183" i="25"/>
  <c r="AE182" i="25"/>
  <c r="AE183" i="25"/>
  <c r="AB85" i="25"/>
  <c r="AB180" i="25"/>
  <c r="AB78" i="25"/>
  <c r="AB233" i="25" s="1"/>
  <c r="AB237" i="25" s="1"/>
  <c r="AB238" i="25" s="1"/>
  <c r="AB211" i="25"/>
  <c r="T85" i="25"/>
  <c r="T180" i="25"/>
  <c r="T78" i="25"/>
  <c r="T211" i="25"/>
  <c r="L85" i="25"/>
  <c r="L180" i="25"/>
  <c r="L78" i="25"/>
  <c r="L211" i="25"/>
  <c r="AC85" i="25"/>
  <c r="AC180" i="25"/>
  <c r="AC78" i="25"/>
  <c r="AC233" i="25" s="1"/>
  <c r="AC237" i="25" s="1"/>
  <c r="AC238" i="25" s="1"/>
  <c r="AC211" i="25"/>
  <c r="AG85" i="25"/>
  <c r="AG180" i="25"/>
  <c r="AG78" i="25"/>
  <c r="AG233" i="25" s="1"/>
  <c r="AG237" i="25" s="1"/>
  <c r="AG238" i="25" s="1"/>
  <c r="AG211" i="25"/>
  <c r="O85" i="25"/>
  <c r="O180" i="25"/>
  <c r="O78" i="25"/>
  <c r="O211" i="25"/>
  <c r="AF78" i="25"/>
  <c r="AF233" i="25" s="1"/>
  <c r="AF237" i="25" s="1"/>
  <c r="AF238" i="25" s="1"/>
  <c r="AF211" i="25"/>
  <c r="Y180" i="25"/>
  <c r="Y85" i="25"/>
  <c r="Y78" i="25"/>
  <c r="Y233" i="25" s="1"/>
  <c r="Y237" i="25" s="1"/>
  <c r="Y238" i="25" s="1"/>
  <c r="Y211" i="25"/>
  <c r="X78" i="25"/>
  <c r="X211" i="25"/>
  <c r="U85" i="25"/>
  <c r="U180" i="25"/>
  <c r="U78" i="25"/>
  <c r="U211" i="25"/>
  <c r="AI64" i="25"/>
  <c r="AE52" i="2"/>
  <c r="AF41" i="25" s="1"/>
  <c r="AF88" i="25" s="1"/>
  <c r="AF35" i="25"/>
  <c r="AF82" i="25" s="1"/>
  <c r="G52" i="2"/>
  <c r="H41" i="25" s="1"/>
  <c r="H88" i="25" s="1"/>
  <c r="H35" i="25"/>
  <c r="H82" i="25" s="1"/>
  <c r="X35" i="25"/>
  <c r="X82" i="25" s="1"/>
  <c r="W52" i="2"/>
  <c r="X41" i="25" s="1"/>
  <c r="X88" i="25" s="1"/>
  <c r="M92" i="25"/>
  <c r="M47" i="25"/>
  <c r="M98" i="25"/>
  <c r="AE92" i="25"/>
  <c r="AE47" i="25"/>
  <c r="AE98" i="25"/>
  <c r="W92" i="25"/>
  <c r="W47" i="25"/>
  <c r="W98" i="25"/>
  <c r="S33" i="25"/>
  <c r="S80" i="25" s="1"/>
  <c r="R49" i="2"/>
  <c r="S38" i="25" s="1"/>
  <c r="E35" i="25"/>
  <c r="E82" i="25" s="1"/>
  <c r="D52" i="2"/>
  <c r="E41" i="25" s="1"/>
  <c r="E88" i="25" s="1"/>
  <c r="M52" i="2"/>
  <c r="N41" i="25" s="1"/>
  <c r="N88" i="25" s="1"/>
  <c r="N35" i="25"/>
  <c r="N82" i="25" s="1"/>
  <c r="M49" i="2"/>
  <c r="N38" i="25" s="1"/>
  <c r="U92" i="25"/>
  <c r="U47" i="25"/>
  <c r="U98" i="25"/>
  <c r="G92" i="25"/>
  <c r="G47" i="25"/>
  <c r="G98" i="25"/>
  <c r="O92" i="25"/>
  <c r="O47" i="25"/>
  <c r="O98" i="25"/>
  <c r="AC92" i="25"/>
  <c r="AC47" i="25"/>
  <c r="AC98" i="25"/>
  <c r="O52" i="2"/>
  <c r="P41" i="25" s="1"/>
  <c r="P88" i="25" s="1"/>
  <c r="P35" i="25"/>
  <c r="P82" i="25" s="1"/>
  <c r="I64" i="25"/>
  <c r="R64" i="25"/>
  <c r="Z64" i="25"/>
  <c r="AH64" i="25"/>
  <c r="Q64" i="25"/>
  <c r="AD35" i="25"/>
  <c r="AD82" i="25" s="1"/>
  <c r="AC52" i="2"/>
  <c r="AD41" i="25" s="1"/>
  <c r="AD88" i="25" s="1"/>
  <c r="AC49" i="2"/>
  <c r="AD38" i="25" s="1"/>
  <c r="AC7" i="24"/>
  <c r="AC8" i="24"/>
  <c r="AC5" i="24"/>
  <c r="U7" i="24"/>
  <c r="U8" i="24"/>
  <c r="U5" i="24"/>
  <c r="O8" i="24"/>
  <c r="O7" i="24"/>
  <c r="O5" i="24"/>
  <c r="F8" i="24"/>
  <c r="F7" i="24"/>
  <c r="F5" i="24"/>
  <c r="W8" i="24"/>
  <c r="W7" i="24"/>
  <c r="W5" i="24"/>
  <c r="N8" i="24"/>
  <c r="N7" i="24"/>
  <c r="N5" i="24"/>
  <c r="AE8" i="24"/>
  <c r="AE7" i="24"/>
  <c r="AE5" i="24"/>
  <c r="M7" i="24"/>
  <c r="M8" i="24"/>
  <c r="M5" i="24"/>
  <c r="P85" i="25"/>
  <c r="P180" i="25"/>
  <c r="H49" i="2"/>
  <c r="I38" i="25" s="1"/>
  <c r="H54" i="2"/>
  <c r="I43" i="25" s="1"/>
  <c r="I90" i="25" s="1"/>
  <c r="I31" i="25"/>
  <c r="AG49" i="2"/>
  <c r="AH38" i="25" s="1"/>
  <c r="AG54" i="2"/>
  <c r="AH43" i="25" s="1"/>
  <c r="AH90" i="25" s="1"/>
  <c r="AH31" i="25"/>
  <c r="Q49" i="2"/>
  <c r="R38" i="25" s="1"/>
  <c r="R31" i="25"/>
  <c r="Q54" i="2"/>
  <c r="R43" i="25" s="1"/>
  <c r="R90" i="25" s="1"/>
  <c r="J180" i="25"/>
  <c r="J85" i="25"/>
  <c r="P49" i="2"/>
  <c r="Q38" i="25" s="1"/>
  <c r="P54" i="2"/>
  <c r="Q43" i="25" s="1"/>
  <c r="Q90" i="25" s="1"/>
  <c r="Q31" i="25"/>
  <c r="H85" i="25"/>
  <c r="H180" i="25"/>
  <c r="Y49" i="2"/>
  <c r="Z38" i="25" s="1"/>
  <c r="Y54" i="2"/>
  <c r="Z43" i="25" s="1"/>
  <c r="Z90" i="25" s="1"/>
  <c r="Z31" i="25"/>
  <c r="AI86" i="25"/>
  <c r="AI181" i="25"/>
  <c r="AH55" i="2"/>
  <c r="AI44" i="25" s="1"/>
  <c r="AI91" i="25" s="1"/>
  <c r="AI36" i="25"/>
  <c r="AI83" i="25" s="1"/>
  <c r="X180" i="25"/>
  <c r="X85" i="25"/>
  <c r="E36" i="25"/>
  <c r="E83" i="25" s="1"/>
  <c r="D55" i="2"/>
  <c r="E44" i="25" s="1"/>
  <c r="E91" i="25" s="1"/>
  <c r="E86" i="25"/>
  <c r="E181" i="25"/>
  <c r="AE55" i="2"/>
  <c r="AF44" i="25" s="1"/>
  <c r="AF91" i="25" s="1"/>
  <c r="AF36" i="25"/>
  <c r="AF83" i="25" s="1"/>
  <c r="AF181" i="25"/>
  <c r="AF86" i="25"/>
  <c r="R36" i="25"/>
  <c r="R83" i="25" s="1"/>
  <c r="Q55" i="2"/>
  <c r="R44" i="25" s="1"/>
  <c r="R91" i="25" s="1"/>
  <c r="R181" i="25"/>
  <c r="R86" i="25"/>
  <c r="O55" i="2"/>
  <c r="P44" i="25" s="1"/>
  <c r="P91" i="25" s="1"/>
  <c r="P36" i="25"/>
  <c r="P83" i="25" s="1"/>
  <c r="P181" i="25"/>
  <c r="P86" i="25"/>
  <c r="AH36" i="25"/>
  <c r="AH83" i="25" s="1"/>
  <c r="AG55" i="2"/>
  <c r="AH44" i="25" s="1"/>
  <c r="AH91" i="25" s="1"/>
  <c r="AH181" i="25"/>
  <c r="AH86" i="25"/>
  <c r="L36" i="25"/>
  <c r="L83" i="25" s="1"/>
  <c r="K55" i="2"/>
  <c r="L44" i="25" s="1"/>
  <c r="L91" i="25" s="1"/>
  <c r="L86" i="25"/>
  <c r="L181" i="25"/>
  <c r="AF55" i="2"/>
  <c r="AG44" i="25" s="1"/>
  <c r="AG91" i="25" s="1"/>
  <c r="AG36" i="25"/>
  <c r="AG83" i="25" s="1"/>
  <c r="AG181" i="25"/>
  <c r="AG86" i="25"/>
  <c r="Q36" i="25"/>
  <c r="Q83" i="25" s="1"/>
  <c r="P55" i="2"/>
  <c r="Q44" i="25" s="1"/>
  <c r="Q91" i="25" s="1"/>
  <c r="Q86" i="25"/>
  <c r="Q181" i="25"/>
  <c r="AF85" i="25"/>
  <c r="AF180" i="25"/>
  <c r="W55" i="2"/>
  <c r="X44" i="25" s="1"/>
  <c r="X91" i="25" s="1"/>
  <c r="X36" i="25"/>
  <c r="X83" i="25" s="1"/>
  <c r="X86" i="25"/>
  <c r="X181" i="25"/>
  <c r="T36" i="25"/>
  <c r="T83" i="25" s="1"/>
  <c r="S55" i="2"/>
  <c r="T44" i="25" s="1"/>
  <c r="T91" i="25" s="1"/>
  <c r="T86" i="25"/>
  <c r="T181" i="25"/>
  <c r="H36" i="25"/>
  <c r="H83" i="25" s="1"/>
  <c r="G55" i="2"/>
  <c r="H44" i="25" s="1"/>
  <c r="H91" i="25" s="1"/>
  <c r="H86" i="25"/>
  <c r="H181" i="25"/>
  <c r="I36" i="25"/>
  <c r="I83" i="25" s="1"/>
  <c r="H55" i="2"/>
  <c r="I44" i="25" s="1"/>
  <c r="I91" i="25" s="1"/>
  <c r="I181" i="25"/>
  <c r="I86" i="25"/>
  <c r="Y55" i="2"/>
  <c r="Z44" i="25" s="1"/>
  <c r="Z91" i="25" s="1"/>
  <c r="Z36" i="25"/>
  <c r="Z83" i="25" s="1"/>
  <c r="Z181" i="25"/>
  <c r="Z86" i="25"/>
  <c r="AA55" i="2"/>
  <c r="AB44" i="25" s="1"/>
  <c r="AB91" i="25" s="1"/>
  <c r="AB36" i="25"/>
  <c r="AB83" i="25" s="1"/>
  <c r="AB86" i="25"/>
  <c r="AB181" i="25"/>
  <c r="X55" i="2"/>
  <c r="Y44" i="25" s="1"/>
  <c r="Y91" i="25" s="1"/>
  <c r="Y36" i="25"/>
  <c r="Y83" i="25" s="1"/>
  <c r="Y86" i="25"/>
  <c r="Y181" i="25"/>
  <c r="I55" i="2"/>
  <c r="J44" i="25" s="1"/>
  <c r="J91" i="25" s="1"/>
  <c r="J36" i="25"/>
  <c r="J83" i="25" s="1"/>
  <c r="J86" i="25"/>
  <c r="J181" i="25"/>
  <c r="X7" i="11"/>
  <c r="X8" i="11" s="1"/>
  <c r="AA45" i="25"/>
  <c r="Z49" i="2"/>
  <c r="AA38" i="25" s="1"/>
  <c r="Z52" i="2"/>
  <c r="AA41" i="25" s="1"/>
  <c r="AA88" i="25" s="1"/>
  <c r="AA33" i="25"/>
  <c r="AA80" i="25" s="1"/>
  <c r="C7" i="11"/>
  <c r="C8" i="11" s="1"/>
  <c r="F45" i="25"/>
  <c r="E49" i="2"/>
  <c r="F38" i="25" s="1"/>
  <c r="F35" i="25"/>
  <c r="F82" i="25" s="1"/>
  <c r="E52" i="2"/>
  <c r="F41" i="25" s="1"/>
  <c r="F88" i="25" s="1"/>
  <c r="H7" i="11"/>
  <c r="H8" i="11" s="1"/>
  <c r="K45" i="25"/>
  <c r="J49" i="2"/>
  <c r="K38" i="25" s="1"/>
  <c r="K33" i="25"/>
  <c r="K80" i="25" s="1"/>
  <c r="S7" i="11"/>
  <c r="S8" i="11" s="1"/>
  <c r="V45" i="25"/>
  <c r="U49" i="2"/>
  <c r="V38" i="25" s="1"/>
  <c r="U52" i="2"/>
  <c r="V41" i="25" s="1"/>
  <c r="V88" i="25" s="1"/>
  <c r="V35" i="25"/>
  <c r="V82" i="25" s="1"/>
  <c r="D49" i="2"/>
  <c r="E38" i="25" s="1"/>
  <c r="E33" i="25"/>
  <c r="E80" i="25" s="1"/>
  <c r="AH49" i="2"/>
  <c r="AI38" i="25" s="1"/>
  <c r="AI31" i="25"/>
  <c r="AH54" i="2"/>
  <c r="AI43" i="25" s="1"/>
  <c r="AI90" i="25" s="1"/>
  <c r="G7" i="11"/>
  <c r="G8" i="11" s="1"/>
  <c r="J45" i="25"/>
  <c r="Q7" i="11"/>
  <c r="Q8" i="11" s="1"/>
  <c r="T45" i="25"/>
  <c r="O7" i="11"/>
  <c r="O8" i="11" s="1"/>
  <c r="R45" i="25"/>
  <c r="N7" i="11"/>
  <c r="N8" i="11" s="1"/>
  <c r="Q45" i="25"/>
  <c r="P7" i="11"/>
  <c r="P8" i="11" s="1"/>
  <c r="S45" i="25"/>
  <c r="AC7" i="11"/>
  <c r="AC8" i="11" s="1"/>
  <c r="AF45" i="25"/>
  <c r="M7" i="11"/>
  <c r="M8" i="11" s="1"/>
  <c r="P45" i="25"/>
  <c r="V7" i="11"/>
  <c r="V8" i="11" s="1"/>
  <c r="Y45" i="25"/>
  <c r="AF7" i="11"/>
  <c r="AF8" i="11" s="1"/>
  <c r="AI45" i="25"/>
  <c r="K7" i="11"/>
  <c r="K8" i="11" s="1"/>
  <c r="N45" i="25"/>
  <c r="I7" i="11"/>
  <c r="I8" i="11" s="1"/>
  <c r="L45" i="25"/>
  <c r="F7" i="11"/>
  <c r="F8" i="11" s="1"/>
  <c r="I45" i="25"/>
  <c r="U7" i="11"/>
  <c r="U8" i="11" s="1"/>
  <c r="X45" i="25"/>
  <c r="Y7" i="11"/>
  <c r="Y8" i="11" s="1"/>
  <c r="AB45" i="25"/>
  <c r="AD7" i="11"/>
  <c r="AD8" i="11" s="1"/>
  <c r="AG45" i="25"/>
  <c r="AA7" i="11"/>
  <c r="AA8" i="11" s="1"/>
  <c r="AD45" i="25"/>
  <c r="W7" i="11"/>
  <c r="W8" i="11" s="1"/>
  <c r="Z45" i="25"/>
  <c r="E7" i="11"/>
  <c r="E8" i="11" s="1"/>
  <c r="H45" i="25"/>
  <c r="B7" i="11"/>
  <c r="B8" i="11" s="1"/>
  <c r="E45" i="25"/>
  <c r="AE7" i="11"/>
  <c r="AE8" i="11" s="1"/>
  <c r="AH45" i="25"/>
  <c r="O116" i="2"/>
  <c r="O127" i="2" s="1"/>
  <c r="AF7" i="12"/>
  <c r="J8" i="15"/>
  <c r="AF7" i="15"/>
  <c r="P116" i="2"/>
  <c r="P127" i="2" s="1"/>
  <c r="D8" i="15"/>
  <c r="R8" i="15"/>
  <c r="AG116" i="2"/>
  <c r="AG127" i="2" s="1"/>
  <c r="AA5" i="12"/>
  <c r="AA5" i="21"/>
  <c r="AA11" i="21" s="1"/>
  <c r="T8" i="15"/>
  <c r="AA5" i="15"/>
  <c r="AE115" i="2"/>
  <c r="AE126" i="2" s="1"/>
  <c r="AF5" i="12"/>
  <c r="AB8" i="21"/>
  <c r="D8" i="21"/>
  <c r="AC116" i="2"/>
  <c r="AC127" i="2" s="1"/>
  <c r="Q116" i="2"/>
  <c r="Q127" i="2" s="1"/>
  <c r="Z8" i="15"/>
  <c r="AB14" i="21"/>
  <c r="D14" i="21"/>
  <c r="I115" i="2"/>
  <c r="I126" i="2" s="1"/>
  <c r="AB8" i="15"/>
  <c r="P108" i="2"/>
  <c r="N5" i="21"/>
  <c r="N11" i="21" s="1"/>
  <c r="N5" i="15"/>
  <c r="N5" i="12"/>
  <c r="P112" i="2"/>
  <c r="N7" i="21"/>
  <c r="N13" i="21" s="1"/>
  <c r="N7" i="12"/>
  <c r="N7" i="15"/>
  <c r="AG112" i="2"/>
  <c r="AE7" i="21"/>
  <c r="AE13" i="21" s="1"/>
  <c r="AE7" i="15"/>
  <c r="AE7" i="12"/>
  <c r="P111" i="2"/>
  <c r="N6" i="21"/>
  <c r="N12" i="21" s="1"/>
  <c r="N6" i="12"/>
  <c r="N6" i="15"/>
  <c r="Q111" i="2"/>
  <c r="O6" i="21"/>
  <c r="O12" i="21" s="1"/>
  <c r="O6" i="15"/>
  <c r="O6" i="12"/>
  <c r="K112" i="2"/>
  <c r="I7" i="21"/>
  <c r="I13" i="21" s="1"/>
  <c r="I7" i="15"/>
  <c r="I7" i="12"/>
  <c r="AA111" i="2"/>
  <c r="Y6" i="21"/>
  <c r="Y12" i="21" s="1"/>
  <c r="Y6" i="15"/>
  <c r="Y6" i="12"/>
  <c r="U111" i="2"/>
  <c r="S6" i="21"/>
  <c r="S12" i="21" s="1"/>
  <c r="S6" i="12"/>
  <c r="S6" i="15"/>
  <c r="E6" i="23"/>
  <c r="E6" i="13"/>
  <c r="AE6" i="23"/>
  <c r="AE6" i="13"/>
  <c r="J4" i="23"/>
  <c r="J4" i="13"/>
  <c r="H108" i="2"/>
  <c r="F5" i="21"/>
  <c r="F11" i="21" s="1"/>
  <c r="F5" i="15"/>
  <c r="F5" i="12"/>
  <c r="R108" i="2"/>
  <c r="P5" i="21"/>
  <c r="P11" i="21" s="1"/>
  <c r="P5" i="15"/>
  <c r="P5" i="12"/>
  <c r="R8" i="23"/>
  <c r="R8" i="13"/>
  <c r="T8" i="23"/>
  <c r="T8" i="13"/>
  <c r="AD10" i="21"/>
  <c r="AA4" i="23"/>
  <c r="AA4" i="13"/>
  <c r="N6" i="23"/>
  <c r="N6" i="13"/>
  <c r="AC112" i="2"/>
  <c r="AA7" i="21"/>
  <c r="AA13" i="21" s="1"/>
  <c r="AA7" i="15"/>
  <c r="AA7" i="12"/>
  <c r="J108" i="2"/>
  <c r="H5" i="21"/>
  <c r="H11" i="21" s="1"/>
  <c r="H5" i="15"/>
  <c r="H5" i="12"/>
  <c r="J8" i="23"/>
  <c r="J8" i="13"/>
  <c r="U10" i="21"/>
  <c r="AE112" i="2"/>
  <c r="AC7" i="21"/>
  <c r="AC13" i="21" s="1"/>
  <c r="AC7" i="12"/>
  <c r="AC7" i="15"/>
  <c r="Z108" i="2"/>
  <c r="X5" i="21"/>
  <c r="X11" i="21" s="1"/>
  <c r="X5" i="15"/>
  <c r="X5" i="12"/>
  <c r="W10" i="21"/>
  <c r="D115" i="2"/>
  <c r="D126" i="2" s="1"/>
  <c r="Y112" i="2"/>
  <c r="W7" i="21"/>
  <c r="W13" i="21" s="1"/>
  <c r="W7" i="12"/>
  <c r="W7" i="15"/>
  <c r="O108" i="2"/>
  <c r="M5" i="21"/>
  <c r="M11" i="21" s="1"/>
  <c r="M5" i="15"/>
  <c r="M5" i="12"/>
  <c r="R111" i="2"/>
  <c r="P6" i="21"/>
  <c r="P12" i="21" s="1"/>
  <c r="P6" i="15"/>
  <c r="P6" i="12"/>
  <c r="W115" i="2"/>
  <c r="W126" i="2" s="1"/>
  <c r="T14" i="21"/>
  <c r="W6" i="23"/>
  <c r="W6" i="13"/>
  <c r="P6" i="23"/>
  <c r="P6" i="13"/>
  <c r="L7" i="23"/>
  <c r="L7" i="13"/>
  <c r="D8" i="23"/>
  <c r="D8" i="13"/>
  <c r="AB4" i="23"/>
  <c r="AB4" i="13"/>
  <c r="Z8" i="23"/>
  <c r="Z8" i="13"/>
  <c r="K6" i="23"/>
  <c r="K6" i="13"/>
  <c r="L4" i="23"/>
  <c r="L4" i="13"/>
  <c r="Z7" i="23"/>
  <c r="Z7" i="13"/>
  <c r="AG111" i="2"/>
  <c r="AE6" i="21"/>
  <c r="AE12" i="21" s="1"/>
  <c r="AE6" i="15"/>
  <c r="AE6" i="12"/>
  <c r="W111" i="2"/>
  <c r="U6" i="21"/>
  <c r="U12" i="21" s="1"/>
  <c r="U6" i="12"/>
  <c r="U6" i="15"/>
  <c r="Y111" i="2"/>
  <c r="W6" i="21"/>
  <c r="W12" i="21" s="1"/>
  <c r="W6" i="15"/>
  <c r="W6" i="12"/>
  <c r="U108" i="2"/>
  <c r="S5" i="21"/>
  <c r="S5" i="15"/>
  <c r="S5" i="12"/>
  <c r="X112" i="2"/>
  <c r="V7" i="21"/>
  <c r="V13" i="21" s="1"/>
  <c r="V7" i="12"/>
  <c r="V7" i="15"/>
  <c r="AF108" i="2"/>
  <c r="AD5" i="21"/>
  <c r="AD11" i="21" s="1"/>
  <c r="AD5" i="15"/>
  <c r="AD5" i="12"/>
  <c r="U112" i="2"/>
  <c r="S7" i="21"/>
  <c r="S13" i="21" s="1"/>
  <c r="S7" i="12"/>
  <c r="S7" i="15"/>
  <c r="V10" i="21"/>
  <c r="O10" i="21"/>
  <c r="T8" i="21"/>
  <c r="T4" i="23"/>
  <c r="T4" i="13"/>
  <c r="H116" i="2"/>
  <c r="H127" i="2" s="1"/>
  <c r="D4" i="23"/>
  <c r="D4" i="13"/>
  <c r="M10" i="21"/>
  <c r="AB8" i="23"/>
  <c r="AB8" i="13"/>
  <c r="AF111" i="2"/>
  <c r="AD6" i="21"/>
  <c r="AD12" i="21" s="1"/>
  <c r="AD6" i="12"/>
  <c r="AD6" i="15"/>
  <c r="D7" i="23"/>
  <c r="D7" i="13"/>
  <c r="Y6" i="23"/>
  <c r="Y6" i="13"/>
  <c r="AA6" i="23"/>
  <c r="AA6" i="13"/>
  <c r="G10" i="21"/>
  <c r="Q112" i="2"/>
  <c r="O7" i="21"/>
  <c r="O13" i="21" s="1"/>
  <c r="O7" i="15"/>
  <c r="O7" i="12"/>
  <c r="AC10" i="21"/>
  <c r="H10" i="21"/>
  <c r="AC111" i="2"/>
  <c r="AA6" i="21"/>
  <c r="AA12" i="21" s="1"/>
  <c r="AA6" i="12"/>
  <c r="AA6" i="15"/>
  <c r="E108" i="2"/>
  <c r="C5" i="21"/>
  <c r="C5" i="15"/>
  <c r="C5" i="12"/>
  <c r="S111" i="2"/>
  <c r="Q6" i="21"/>
  <c r="Q12" i="21" s="1"/>
  <c r="Q6" i="15"/>
  <c r="Q6" i="12"/>
  <c r="J112" i="2"/>
  <c r="H7" i="21"/>
  <c r="H13" i="21" s="1"/>
  <c r="H7" i="15"/>
  <c r="H7" i="12"/>
  <c r="H6" i="23"/>
  <c r="H6" i="13"/>
  <c r="G112" i="2"/>
  <c r="E7" i="21"/>
  <c r="E13" i="21" s="1"/>
  <c r="E7" i="12"/>
  <c r="E7" i="15"/>
  <c r="Q108" i="2"/>
  <c r="O5" i="21"/>
  <c r="O11" i="21" s="1"/>
  <c r="O5" i="15"/>
  <c r="O5" i="12"/>
  <c r="X108" i="2"/>
  <c r="V5" i="21"/>
  <c r="V11" i="21" s="1"/>
  <c r="V5" i="15"/>
  <c r="V5" i="12"/>
  <c r="AF112" i="2"/>
  <c r="AD7" i="21"/>
  <c r="AD13" i="21" s="1"/>
  <c r="AD7" i="15"/>
  <c r="AD7" i="12"/>
  <c r="Q6" i="23"/>
  <c r="Q6" i="13"/>
  <c r="Z4" i="23"/>
  <c r="Z4" i="13"/>
  <c r="U6" i="23"/>
  <c r="U6" i="13"/>
  <c r="P10" i="21"/>
  <c r="O112" i="2"/>
  <c r="M7" i="21"/>
  <c r="M13" i="21" s="1"/>
  <c r="M7" i="12"/>
  <c r="M7" i="15"/>
  <c r="Y108" i="2"/>
  <c r="W5" i="21"/>
  <c r="W11" i="21" s="1"/>
  <c r="W5" i="15"/>
  <c r="W5" i="12"/>
  <c r="AE111" i="2"/>
  <c r="AC6" i="21"/>
  <c r="AC12" i="21" s="1"/>
  <c r="AC6" i="12"/>
  <c r="AC6" i="15"/>
  <c r="AA112" i="2"/>
  <c r="Y7" i="21"/>
  <c r="Y13" i="21" s="1"/>
  <c r="Y7" i="15"/>
  <c r="Y7" i="12"/>
  <c r="M112" i="2"/>
  <c r="K7" i="21"/>
  <c r="K13" i="21" s="1"/>
  <c r="K7" i="12"/>
  <c r="K7" i="15"/>
  <c r="S108" i="2"/>
  <c r="Q5" i="21"/>
  <c r="Q5" i="12"/>
  <c r="Q5" i="15"/>
  <c r="H112" i="2"/>
  <c r="F7" i="21"/>
  <c r="F13" i="21" s="1"/>
  <c r="F7" i="15"/>
  <c r="F7" i="12"/>
  <c r="AE108" i="2"/>
  <c r="AC5" i="21"/>
  <c r="AC11" i="21" s="1"/>
  <c r="AC5" i="15"/>
  <c r="AC5" i="12"/>
  <c r="I111" i="2"/>
  <c r="G6" i="21"/>
  <c r="G12" i="21" s="1"/>
  <c r="G6" i="15"/>
  <c r="G6" i="12"/>
  <c r="W108" i="2"/>
  <c r="U5" i="21"/>
  <c r="U11" i="21" s="1"/>
  <c r="U5" i="12"/>
  <c r="U5" i="15"/>
  <c r="M108" i="2"/>
  <c r="K5" i="21"/>
  <c r="K5" i="12"/>
  <c r="K5" i="15"/>
  <c r="K111" i="2"/>
  <c r="I6" i="21"/>
  <c r="I12" i="21" s="1"/>
  <c r="I6" i="15"/>
  <c r="I6" i="12"/>
  <c r="R112" i="2"/>
  <c r="P7" i="21"/>
  <c r="P13" i="21" s="1"/>
  <c r="P7" i="15"/>
  <c r="P7" i="12"/>
  <c r="K108" i="2"/>
  <c r="I5" i="21"/>
  <c r="I5" i="12"/>
  <c r="I5" i="15"/>
  <c r="X10" i="21"/>
  <c r="R8" i="21"/>
  <c r="R11" i="21"/>
  <c r="R14" i="21" s="1"/>
  <c r="G116" i="2"/>
  <c r="G127" i="2" s="1"/>
  <c r="V6" i="23"/>
  <c r="V6" i="13"/>
  <c r="L8" i="23"/>
  <c r="L8" i="13"/>
  <c r="O6" i="23"/>
  <c r="O6" i="13"/>
  <c r="AF10" i="21"/>
  <c r="S6" i="23"/>
  <c r="S6" i="13"/>
  <c r="F10" i="21"/>
  <c r="M6" i="23"/>
  <c r="M6" i="13"/>
  <c r="AF6" i="21"/>
  <c r="AF12" i="21" s="1"/>
  <c r="AF6" i="15"/>
  <c r="AF6" i="12"/>
  <c r="R7" i="23"/>
  <c r="R7" i="13"/>
  <c r="AB7" i="23"/>
  <c r="AB7" i="13"/>
  <c r="N10" i="21"/>
  <c r="I112" i="2"/>
  <c r="G7" i="21"/>
  <c r="G13" i="21" s="1"/>
  <c r="G7" i="12"/>
  <c r="G7" i="15"/>
  <c r="E112" i="2"/>
  <c r="C7" i="21"/>
  <c r="C13" i="21" s="1"/>
  <c r="C7" i="15"/>
  <c r="C7" i="12"/>
  <c r="H111" i="2"/>
  <c r="F6" i="21"/>
  <c r="F12" i="21" s="1"/>
  <c r="F6" i="15"/>
  <c r="F6" i="12"/>
  <c r="X111" i="2"/>
  <c r="V6" i="21"/>
  <c r="V12" i="21" s="1"/>
  <c r="V6" i="15"/>
  <c r="V6" i="12"/>
  <c r="S112" i="2"/>
  <c r="Q7" i="21"/>
  <c r="Q13" i="21" s="1"/>
  <c r="Q7" i="15"/>
  <c r="Q7" i="12"/>
  <c r="J111" i="2"/>
  <c r="H6" i="21"/>
  <c r="H12" i="21" s="1"/>
  <c r="H6" i="15"/>
  <c r="H6" i="12"/>
  <c r="I6" i="23"/>
  <c r="I6" i="13"/>
  <c r="G6" i="23"/>
  <c r="G6" i="13"/>
  <c r="W112" i="2"/>
  <c r="U7" i="21"/>
  <c r="U13" i="21" s="1"/>
  <c r="U7" i="12"/>
  <c r="U7" i="15"/>
  <c r="I108" i="2"/>
  <c r="G5" i="21"/>
  <c r="G11" i="21" s="1"/>
  <c r="G5" i="15"/>
  <c r="G5" i="12"/>
  <c r="AA108" i="2"/>
  <c r="Y5" i="21"/>
  <c r="Y5" i="12"/>
  <c r="Y5" i="15"/>
  <c r="Z8" i="21"/>
  <c r="Z11" i="21"/>
  <c r="Z14" i="21" s="1"/>
  <c r="J7" i="23"/>
  <c r="J7" i="13"/>
  <c r="AC6" i="23"/>
  <c r="AC6" i="13"/>
  <c r="AD6" i="23"/>
  <c r="AD6" i="13"/>
  <c r="L8" i="15"/>
  <c r="C6" i="23"/>
  <c r="C6" i="13"/>
  <c r="E111" i="2"/>
  <c r="C6" i="21"/>
  <c r="C12" i="21" s="1"/>
  <c r="C6" i="12"/>
  <c r="C6" i="15"/>
  <c r="L11" i="21"/>
  <c r="L14" i="21" s="1"/>
  <c r="L8" i="21"/>
  <c r="Y116" i="2"/>
  <c r="Y127" i="2" s="1"/>
  <c r="T7" i="23"/>
  <c r="T7" i="13"/>
  <c r="G108" i="2"/>
  <c r="E5" i="21"/>
  <c r="E11" i="21" s="1"/>
  <c r="E5" i="15"/>
  <c r="E5" i="12"/>
  <c r="G111" i="2"/>
  <c r="E6" i="21"/>
  <c r="E12" i="21" s="1"/>
  <c r="E6" i="12"/>
  <c r="E6" i="15"/>
  <c r="AG108" i="2"/>
  <c r="AE5" i="21"/>
  <c r="AE11" i="21" s="1"/>
  <c r="AE5" i="15"/>
  <c r="AE5" i="12"/>
  <c r="O111" i="2"/>
  <c r="M6" i="21"/>
  <c r="M12" i="21" s="1"/>
  <c r="M6" i="15"/>
  <c r="M6" i="12"/>
  <c r="M111" i="2"/>
  <c r="K6" i="21"/>
  <c r="K12" i="21" s="1"/>
  <c r="K6" i="12"/>
  <c r="K6" i="15"/>
  <c r="Z112" i="2"/>
  <c r="X7" i="21"/>
  <c r="X13" i="21" s="1"/>
  <c r="X7" i="15"/>
  <c r="X7" i="12"/>
  <c r="Z111" i="2"/>
  <c r="X6" i="21"/>
  <c r="X12" i="21" s="1"/>
  <c r="X6" i="15"/>
  <c r="X6" i="12"/>
  <c r="X6" i="23"/>
  <c r="X6" i="13"/>
  <c r="R4" i="23"/>
  <c r="R4" i="13"/>
  <c r="AF6" i="23"/>
  <c r="AF6" i="13"/>
  <c r="E10" i="21"/>
  <c r="AE10" i="21"/>
  <c r="F6" i="23"/>
  <c r="F6" i="13"/>
  <c r="J8" i="21"/>
  <c r="J11" i="21"/>
  <c r="J14" i="21" s="1"/>
  <c r="D111" i="2"/>
  <c r="B6" i="21"/>
  <c r="B12" i="21" s="1"/>
  <c r="B6" i="15"/>
  <c r="B6" i="12"/>
  <c r="D112" i="2"/>
  <c r="B7" i="21"/>
  <c r="B13" i="21" s="1"/>
  <c r="B7" i="15"/>
  <c r="B7" i="12"/>
  <c r="D108" i="2"/>
  <c r="B5" i="21"/>
  <c r="B5" i="15"/>
  <c r="B5" i="12"/>
  <c r="G183" i="25" l="1"/>
  <c r="G182" i="25"/>
  <c r="AF7" i="21"/>
  <c r="AF13" i="21" s="1"/>
  <c r="AF8" i="23"/>
  <c r="M184" i="25"/>
  <c r="M182" i="25"/>
  <c r="M183" i="25"/>
  <c r="AB182" i="25"/>
  <c r="AB183" i="25"/>
  <c r="T182" i="25"/>
  <c r="T183" i="25"/>
  <c r="L182" i="25"/>
  <c r="L183" i="25"/>
  <c r="AC184" i="25"/>
  <c r="AC182" i="25"/>
  <c r="AC183" i="25"/>
  <c r="AG182" i="25"/>
  <c r="AG183" i="25"/>
  <c r="O184" i="25"/>
  <c r="O182" i="25"/>
  <c r="O183" i="25"/>
  <c r="Y182" i="25"/>
  <c r="Y183" i="25"/>
  <c r="U184" i="25"/>
  <c r="U182" i="25"/>
  <c r="U183" i="25"/>
  <c r="M94" i="25"/>
  <c r="M99" i="25"/>
  <c r="AE99" i="25"/>
  <c r="AE94" i="25"/>
  <c r="W94" i="25"/>
  <c r="W99" i="25"/>
  <c r="S180" i="25"/>
  <c r="S85" i="25"/>
  <c r="N85" i="25"/>
  <c r="N180" i="25"/>
  <c r="U94" i="25"/>
  <c r="U99" i="25"/>
  <c r="G99" i="25"/>
  <c r="G94" i="25"/>
  <c r="O99" i="25"/>
  <c r="O94" i="25"/>
  <c r="AC94" i="25"/>
  <c r="AC99" i="25"/>
  <c r="AD180" i="25"/>
  <c r="AD85" i="25"/>
  <c r="P182" i="25"/>
  <c r="P183" i="25"/>
  <c r="I85" i="25"/>
  <c r="I180" i="25"/>
  <c r="I78" i="25"/>
  <c r="I211" i="25"/>
  <c r="AH85" i="25"/>
  <c r="AH180" i="25"/>
  <c r="AH78" i="25"/>
  <c r="AH233" i="25" s="1"/>
  <c r="AH237" i="25" s="1"/>
  <c r="AH238" i="25" s="1"/>
  <c r="AH211" i="25"/>
  <c r="R85" i="25"/>
  <c r="R180" i="25"/>
  <c r="R78" i="25"/>
  <c r="R211" i="25"/>
  <c r="J182" i="25"/>
  <c r="J183" i="25"/>
  <c r="Q85" i="25"/>
  <c r="Q180" i="25"/>
  <c r="Q78" i="25"/>
  <c r="Q211" i="25"/>
  <c r="H182" i="25"/>
  <c r="H183" i="25"/>
  <c r="Z85" i="25"/>
  <c r="Z180" i="25"/>
  <c r="Z78" i="25"/>
  <c r="Z233" i="25" s="1"/>
  <c r="Z237" i="25" s="1"/>
  <c r="Z238" i="25" s="1"/>
  <c r="Z211" i="25"/>
  <c r="X182" i="25"/>
  <c r="X183" i="25"/>
  <c r="AF182" i="25"/>
  <c r="AF183" i="25"/>
  <c r="AA92" i="25"/>
  <c r="AA47" i="25"/>
  <c r="AA98" i="25"/>
  <c r="AA180" i="25"/>
  <c r="AA85" i="25"/>
  <c r="F98" i="25"/>
  <c r="F92" i="25"/>
  <c r="F47" i="25"/>
  <c r="F180" i="25"/>
  <c r="F85" i="25"/>
  <c r="K98" i="25"/>
  <c r="K92" i="25"/>
  <c r="K47" i="25"/>
  <c r="K85" i="25"/>
  <c r="K180" i="25"/>
  <c r="V92" i="25"/>
  <c r="V47" i="25"/>
  <c r="V98" i="25"/>
  <c r="V85" i="25"/>
  <c r="V180" i="25"/>
  <c r="E85" i="25"/>
  <c r="E180" i="25"/>
  <c r="AI85" i="25"/>
  <c r="AI180" i="25"/>
  <c r="AI78" i="25"/>
  <c r="AI233" i="25" s="1"/>
  <c r="AI237" i="25" s="1"/>
  <c r="AI238" i="25" s="1"/>
  <c r="AI211" i="25"/>
  <c r="J92" i="25"/>
  <c r="J47" i="25"/>
  <c r="J98" i="25"/>
  <c r="T92" i="25"/>
  <c r="T98" i="25"/>
  <c r="T47" i="25"/>
  <c r="R92" i="25"/>
  <c r="R47" i="25"/>
  <c r="R98" i="25"/>
  <c r="Q98" i="25"/>
  <c r="Q92" i="25"/>
  <c r="Q47" i="25"/>
  <c r="S92" i="25"/>
  <c r="S47" i="25"/>
  <c r="S98" i="25"/>
  <c r="AF92" i="25"/>
  <c r="AF98" i="25"/>
  <c r="AF47" i="25"/>
  <c r="P98" i="25"/>
  <c r="P92" i="25"/>
  <c r="P47" i="25"/>
  <c r="Y98" i="25"/>
  <c r="Y92" i="25"/>
  <c r="Y47" i="25"/>
  <c r="AI98" i="25"/>
  <c r="AI92" i="25"/>
  <c r="AI47" i="25"/>
  <c r="N92" i="25"/>
  <c r="N47" i="25"/>
  <c r="N98" i="25"/>
  <c r="L92" i="25"/>
  <c r="L98" i="25"/>
  <c r="L47" i="25"/>
  <c r="I98" i="25"/>
  <c r="I92" i="25"/>
  <c r="I47" i="25"/>
  <c r="X98" i="25"/>
  <c r="X92" i="25"/>
  <c r="X47" i="25"/>
  <c r="AB98" i="25"/>
  <c r="AB92" i="25"/>
  <c r="AB47" i="25"/>
  <c r="AG92" i="25"/>
  <c r="AG47" i="25"/>
  <c r="AG98" i="25"/>
  <c r="AD92" i="25"/>
  <c r="AD47" i="25"/>
  <c r="AD98" i="25"/>
  <c r="Z92" i="25"/>
  <c r="Z47" i="25"/>
  <c r="Z98" i="25"/>
  <c r="H92" i="25"/>
  <c r="H47" i="25"/>
  <c r="H98" i="25"/>
  <c r="E98" i="25"/>
  <c r="E92" i="25"/>
  <c r="E47" i="25"/>
  <c r="AH98" i="25"/>
  <c r="AH92" i="25"/>
  <c r="AH47" i="25"/>
  <c r="AF184" i="25"/>
  <c r="P184" i="25"/>
  <c r="L184" i="25"/>
  <c r="AG184" i="25"/>
  <c r="X184" i="25"/>
  <c r="T184" i="25"/>
  <c r="H184" i="25"/>
  <c r="AB184" i="25"/>
  <c r="Y184" i="25"/>
  <c r="J184" i="25"/>
  <c r="AL8" i="24"/>
  <c r="AL7" i="24"/>
  <c r="AK127" i="25"/>
  <c r="AL128" i="25" s="1"/>
  <c r="AF8" i="13"/>
  <c r="AF5" i="15"/>
  <c r="AF8" i="15" s="1"/>
  <c r="AA8" i="15"/>
  <c r="AF5" i="21"/>
  <c r="AF11" i="21" s="1"/>
  <c r="AF4" i="13"/>
  <c r="F8" i="15"/>
  <c r="G8" i="15"/>
  <c r="O8" i="15"/>
  <c r="AA14" i="21"/>
  <c r="E8" i="15"/>
  <c r="AD14" i="21"/>
  <c r="G14" i="21"/>
  <c r="AD8" i="21"/>
  <c r="N8" i="15"/>
  <c r="J9" i="23"/>
  <c r="U8" i="15"/>
  <c r="AD8" i="15"/>
  <c r="AC8" i="15"/>
  <c r="V8" i="15"/>
  <c r="N14" i="21"/>
  <c r="AC14" i="21"/>
  <c r="H8" i="15"/>
  <c r="AC8" i="21"/>
  <c r="T9" i="23"/>
  <c r="X8" i="15"/>
  <c r="AE8" i="15"/>
  <c r="F14" i="21"/>
  <c r="F8" i="21"/>
  <c r="O14" i="21"/>
  <c r="Y8" i="15"/>
  <c r="W8" i="15"/>
  <c r="Q8" i="15"/>
  <c r="P8" i="21"/>
  <c r="M8" i="15"/>
  <c r="N8" i="21"/>
  <c r="AA8" i="21"/>
  <c r="I8" i="15"/>
  <c r="P14" i="21"/>
  <c r="P8" i="15"/>
  <c r="G7" i="23"/>
  <c r="G7" i="13"/>
  <c r="E7" i="23"/>
  <c r="E7" i="13"/>
  <c r="C8" i="23"/>
  <c r="C8" i="13"/>
  <c r="Q4" i="23"/>
  <c r="Q4" i="13"/>
  <c r="Y8" i="23"/>
  <c r="Y8" i="13"/>
  <c r="W4" i="23"/>
  <c r="W4" i="13"/>
  <c r="Y4" i="23"/>
  <c r="Y4" i="13"/>
  <c r="AA7" i="23"/>
  <c r="AA7" i="13"/>
  <c r="S8" i="23"/>
  <c r="S8" i="13"/>
  <c r="V8" i="23"/>
  <c r="V8" i="13"/>
  <c r="AE7" i="23"/>
  <c r="AE7" i="13"/>
  <c r="N7" i="23"/>
  <c r="N7" i="13"/>
  <c r="I4" i="23"/>
  <c r="I4" i="13"/>
  <c r="U4" i="23"/>
  <c r="U4" i="13"/>
  <c r="H8" i="21"/>
  <c r="AB9" i="23"/>
  <c r="U8" i="21"/>
  <c r="K7" i="23"/>
  <c r="K7" i="13"/>
  <c r="Q8" i="23"/>
  <c r="Q8" i="13"/>
  <c r="F7" i="23"/>
  <c r="F7" i="13"/>
  <c r="K8" i="15"/>
  <c r="K8" i="23"/>
  <c r="K8" i="13"/>
  <c r="AC7" i="23"/>
  <c r="AC7" i="13"/>
  <c r="M8" i="23"/>
  <c r="M8" i="13"/>
  <c r="C8" i="15"/>
  <c r="H14" i="21"/>
  <c r="O8" i="23"/>
  <c r="O8" i="13"/>
  <c r="V8" i="21"/>
  <c r="S8" i="15"/>
  <c r="W8" i="21"/>
  <c r="X8" i="21"/>
  <c r="P8" i="23"/>
  <c r="P8" i="13"/>
  <c r="F8" i="23"/>
  <c r="F8" i="13"/>
  <c r="Q8" i="21"/>
  <c r="Q11" i="21"/>
  <c r="Q14" i="21" s="1"/>
  <c r="M8" i="21"/>
  <c r="V7" i="23"/>
  <c r="V7" i="13"/>
  <c r="AF7" i="23"/>
  <c r="AF7" i="13"/>
  <c r="C7" i="23"/>
  <c r="C7" i="13"/>
  <c r="U8" i="23"/>
  <c r="U8" i="13"/>
  <c r="V4" i="23"/>
  <c r="V4" i="13"/>
  <c r="L9" i="23"/>
  <c r="W8" i="23"/>
  <c r="W8" i="13"/>
  <c r="P4" i="23"/>
  <c r="P4" i="13"/>
  <c r="I8" i="21"/>
  <c r="I11" i="21"/>
  <c r="I14" i="21" s="1"/>
  <c r="Q7" i="23"/>
  <c r="Q7" i="13"/>
  <c r="D9" i="23"/>
  <c r="W7" i="23"/>
  <c r="W7" i="13"/>
  <c r="X4" i="23"/>
  <c r="X4" i="13"/>
  <c r="U14" i="21"/>
  <c r="H4" i="23"/>
  <c r="H4" i="13"/>
  <c r="S7" i="23"/>
  <c r="S7" i="13"/>
  <c r="I8" i="23"/>
  <c r="I8" i="13"/>
  <c r="N8" i="23"/>
  <c r="N8" i="13"/>
  <c r="AE8" i="21"/>
  <c r="I7" i="23"/>
  <c r="I7" i="13"/>
  <c r="AC4" i="23"/>
  <c r="AC4" i="13"/>
  <c r="O8" i="21"/>
  <c r="AE14" i="21"/>
  <c r="X7" i="23"/>
  <c r="X7" i="13"/>
  <c r="AE4" i="23"/>
  <c r="AE4" i="13"/>
  <c r="G8" i="23"/>
  <c r="G8" i="13"/>
  <c r="E14" i="21"/>
  <c r="R9" i="23"/>
  <c r="E4" i="23"/>
  <c r="E4" i="13"/>
  <c r="G4" i="23"/>
  <c r="G4" i="13"/>
  <c r="AD8" i="23"/>
  <c r="AD8" i="13"/>
  <c r="O4" i="23"/>
  <c r="O4" i="13"/>
  <c r="E8" i="23"/>
  <c r="E8" i="13"/>
  <c r="C8" i="21"/>
  <c r="C11" i="21"/>
  <c r="C14" i="21" s="1"/>
  <c r="V14" i="21"/>
  <c r="S8" i="21"/>
  <c r="S11" i="21"/>
  <c r="S14" i="21" s="1"/>
  <c r="M4" i="23"/>
  <c r="M4" i="13"/>
  <c r="W14" i="21"/>
  <c r="F4" i="23"/>
  <c r="F4" i="13"/>
  <c r="K4" i="23"/>
  <c r="K4" i="13"/>
  <c r="X8" i="23"/>
  <c r="X8" i="13"/>
  <c r="M7" i="23"/>
  <c r="M7" i="13"/>
  <c r="Y8" i="21"/>
  <c r="Y11" i="21"/>
  <c r="Y14" i="21" s="1"/>
  <c r="H7" i="23"/>
  <c r="H7" i="13"/>
  <c r="E8" i="21"/>
  <c r="X14" i="21"/>
  <c r="K8" i="21"/>
  <c r="K11" i="21"/>
  <c r="K14" i="21" s="1"/>
  <c r="Z9" i="23"/>
  <c r="H8" i="23"/>
  <c r="H8" i="13"/>
  <c r="C4" i="23"/>
  <c r="C4" i="13"/>
  <c r="G8" i="21"/>
  <c r="AD7" i="23"/>
  <c r="AD7" i="13"/>
  <c r="M14" i="21"/>
  <c r="AD4" i="23"/>
  <c r="AD4" i="13"/>
  <c r="S4" i="23"/>
  <c r="S4" i="13"/>
  <c r="U7" i="23"/>
  <c r="U7" i="13"/>
  <c r="P7" i="23"/>
  <c r="P7" i="13"/>
  <c r="AC8" i="23"/>
  <c r="AC8" i="13"/>
  <c r="AA8" i="23"/>
  <c r="AA8" i="13"/>
  <c r="Y7" i="23"/>
  <c r="Y7" i="13"/>
  <c r="O7" i="23"/>
  <c r="O7" i="13"/>
  <c r="AE8" i="23"/>
  <c r="AE8" i="13"/>
  <c r="N4" i="23"/>
  <c r="N4" i="13"/>
  <c r="B4" i="23"/>
  <c r="B4" i="13"/>
  <c r="B7" i="23"/>
  <c r="B7" i="13"/>
  <c r="B8" i="23"/>
  <c r="B8" i="13"/>
  <c r="B8" i="15"/>
  <c r="B8" i="21"/>
  <c r="B11" i="21"/>
  <c r="B14" i="21" s="1"/>
  <c r="AF14" i="21" l="1"/>
  <c r="S184" i="25"/>
  <c r="S182" i="25"/>
  <c r="S183" i="25"/>
  <c r="N184" i="25"/>
  <c r="N182" i="25"/>
  <c r="N183" i="25"/>
  <c r="AD184" i="25"/>
  <c r="AD182" i="25"/>
  <c r="AD183" i="25"/>
  <c r="I184" i="25"/>
  <c r="I182" i="25"/>
  <c r="I183" i="25"/>
  <c r="AH184" i="25"/>
  <c r="AH182" i="25"/>
  <c r="AH183" i="25"/>
  <c r="R184" i="25"/>
  <c r="R182" i="25"/>
  <c r="R183" i="25"/>
  <c r="Q184" i="25"/>
  <c r="Q182" i="25"/>
  <c r="Q183" i="25"/>
  <c r="Z184" i="25"/>
  <c r="Z182" i="25"/>
  <c r="Z183" i="25"/>
  <c r="AA99" i="25"/>
  <c r="AA94" i="25"/>
  <c r="AA184" i="25"/>
  <c r="AA182" i="25"/>
  <c r="AA183" i="25"/>
  <c r="F94" i="25"/>
  <c r="F99" i="25"/>
  <c r="F184" i="25"/>
  <c r="F182" i="25"/>
  <c r="F183" i="25"/>
  <c r="K99" i="25"/>
  <c r="K94" i="25"/>
  <c r="K184" i="25"/>
  <c r="K182" i="25"/>
  <c r="K183" i="25"/>
  <c r="V99" i="25"/>
  <c r="V94" i="25"/>
  <c r="V184" i="25"/>
  <c r="V182" i="25"/>
  <c r="V183" i="25"/>
  <c r="E184" i="25"/>
  <c r="E182" i="25"/>
  <c r="E183" i="25"/>
  <c r="AI184" i="25"/>
  <c r="AI182" i="25"/>
  <c r="AI183" i="25"/>
  <c r="J99" i="25"/>
  <c r="J94" i="25"/>
  <c r="T94" i="25"/>
  <c r="T99" i="25"/>
  <c r="R99" i="25"/>
  <c r="R94" i="25"/>
  <c r="Q94" i="25"/>
  <c r="Q99" i="25"/>
  <c r="S99" i="25"/>
  <c r="S94" i="25"/>
  <c r="AF94" i="25"/>
  <c r="AF99" i="25"/>
  <c r="P94" i="25"/>
  <c r="P99" i="25"/>
  <c r="Y99" i="25"/>
  <c r="Y94" i="25"/>
  <c r="AI99" i="25"/>
  <c r="AI94" i="25"/>
  <c r="N99" i="25"/>
  <c r="N94" i="25"/>
  <c r="L94" i="25"/>
  <c r="L99" i="25"/>
  <c r="I99" i="25"/>
  <c r="I94" i="25"/>
  <c r="X99" i="25"/>
  <c r="X94" i="25"/>
  <c r="AB94" i="25"/>
  <c r="AB99" i="25"/>
  <c r="AG94" i="25"/>
  <c r="AG99" i="25"/>
  <c r="AD94" i="25"/>
  <c r="AD99" i="25"/>
  <c r="Z94" i="25"/>
  <c r="Z99" i="25"/>
  <c r="H99" i="25"/>
  <c r="H94" i="25"/>
  <c r="E94" i="25"/>
  <c r="E99" i="25"/>
  <c r="AH99" i="25"/>
  <c r="AH94" i="25"/>
  <c r="AF4" i="23"/>
  <c r="AF9" i="23" s="1"/>
  <c r="AA9" i="23"/>
  <c r="AF8" i="21"/>
  <c r="N9" i="23"/>
  <c r="G9" i="23"/>
  <c r="V9" i="23"/>
  <c r="O9" i="23"/>
  <c r="AC9" i="23"/>
  <c r="AD9" i="23"/>
  <c r="P9" i="23"/>
  <c r="K9" i="23"/>
  <c r="M9" i="23"/>
  <c r="U9" i="23"/>
  <c r="E9" i="23"/>
  <c r="Q9" i="23"/>
  <c r="C9" i="23"/>
  <c r="H9" i="23"/>
  <c r="X9" i="23"/>
  <c r="S9" i="23"/>
  <c r="F9" i="23"/>
  <c r="AE9" i="23"/>
  <c r="I9" i="23"/>
  <c r="Y9" i="23"/>
  <c r="W9" i="23"/>
  <c r="B9" i="23"/>
  <c r="AO184" i="25" l="1"/>
  <c r="AO182" i="25"/>
  <c r="AO183" i="25"/>
  <c r="AI27" i="2" l="1"/>
  <c r="AJ27" i="2"/>
  <c r="AH7" i="11" l="1"/>
  <c r="AH8" i="11" s="1"/>
  <c r="AK45" i="25"/>
  <c r="AG7" i="11"/>
  <c r="AG8" i="11" s="1"/>
  <c r="AJ45" i="25"/>
  <c r="AJ98" i="25" l="1"/>
  <c r="AJ92" i="25"/>
  <c r="AJ47" i="25"/>
  <c r="AK98" i="25"/>
  <c r="AK92" i="25"/>
  <c r="AK47" i="25"/>
  <c r="AK99" i="25" l="1"/>
  <c r="AK94" i="25"/>
  <c r="AJ99" i="25"/>
  <c r="AJ94" i="25"/>
  <c r="R2137" i="28"/>
  <c r="R2138" i="28" s="1"/>
  <c r="R2136" i="28"/>
  <c r="B2135" i="28" l="1"/>
  <c r="R2141" i="28" l="1"/>
  <c r="R2143" i="28" l="1"/>
  <c r="R2142" i="2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4E93798-BAF2-4FF2-A804-1D2A638A22DF}" keepAlive="1" name="Query - test_bvc_building_teardown_anything (2)" description="Connection to the 'test_bvc_building_teardown_anything (2)' query in the workbook." type="5" refreshedVersion="8" background="1" saveData="1">
    <dbPr connection="Provider=Microsoft.Mashup.OleDb.1;Data Source=$Workbook$;Location=&quot;test_bvc_building_teardown_anything (2)&quot;;Extended Properties=&quot;&quot;" command="SELECT * FROM [test_bvc_building_teardown_anything (2)]"/>
  </connection>
  <connection id="2" xr16:uid="{A670FF8A-3601-420A-9331-258021796F75}" keepAlive="1" name="Query - test_bvc_building_teardown_anything_to_anything (3)" description="Connection to the 'test_bvc_building_teardown_anything_to_anything (3)' query in the workbook." type="5" refreshedVersion="8" background="1" saveData="1">
    <dbPr connection="Provider=Microsoft.Mashup.OleDb.1;Data Source=$Workbook$;Location=&quot;test_bvc_building_teardown_anything_to_anything (3)&quot;;Extended Properties=&quot;&quot;" command="SELECT * FROM [test_bvc_building_teardown_anything_to_anything (3)]"/>
  </connection>
</connections>
</file>

<file path=xl/sharedStrings.xml><?xml version="1.0" encoding="utf-8"?>
<sst xmlns="http://schemas.openxmlformats.org/spreadsheetml/2006/main" count="13818" uniqueCount="624">
  <si>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</si>
  <si>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</si>
  <si>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</si>
  <si>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</si>
  <si>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</si>
  <si>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</si>
  <si>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</si>
  <si>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</si>
  <si>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</si>
  <si>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</si>
  <si>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</si>
  <si>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</si>
  <si>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</si>
  <si>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</si>
  <si>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</si>
  <si>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</si>
  <si>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</si>
  <si>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</si>
  <si>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</si>
  <si>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</si>
  <si>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</si>
  <si>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</si>
  <si>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</si>
  <si>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</si>
  <si>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</si>
  <si>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</si>
  <si>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</si>
  <si>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</si>
  <si>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</si>
  <si>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</si>
  <si>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</si>
  <si>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Dansk produktion</t>
  </si>
  <si>
    <t>410009 Nybyggeri-(Tilgang)</t>
  </si>
  <si>
    <t>Anvendelse, i alt-(Anvendelse)</t>
  </si>
  <si>
    <t>Forbrug i produktionen, i alt-(Anvendelse)</t>
  </si>
  <si>
    <t>410009 Nybyggeri- (Anvendelse)</t>
  </si>
  <si>
    <t>420000 Anlægsvirksomhed- (Anvendelse)</t>
  </si>
  <si>
    <t>430003 Professionel reparation og vedligeholdelse af bygninger- (Anvendelse)</t>
  </si>
  <si>
    <t>430004 Gør-det-selv reparation og vedligeholdelse af boliger- (Anvendelse)</t>
  </si>
  <si>
    <t>Endelig anvendelse i alt-(Anvendelse)</t>
  </si>
  <si>
    <t>Husholdningernes forbrugsudgifter (Anvendelse)</t>
  </si>
  <si>
    <t>04300 Reparation og vedl. af bolig - (Anvendelse)</t>
  </si>
  <si>
    <t>07240 Biludlejning, køretimer mv. - (Anvendelse)</t>
  </si>
  <si>
    <t>Offentligt forbrug, i alt-(Anvendelse)</t>
  </si>
  <si>
    <t>Faste bruttoinvesteringer ialt - (Anvendelse)</t>
  </si>
  <si>
    <t>Eksport - (Anvendelse)</t>
  </si>
  <si>
    <t>420000 Anlægsvirksomhed-(Tilgang)</t>
  </si>
  <si>
    <t>430003 Professionel reparation og vedligeholdelse af bygninger-(Tilgang)</t>
  </si>
  <si>
    <t>430004 Gør-det-selv reparation og vedligeholdelse af boliger-(Tilgang)</t>
  </si>
  <si>
    <t>Import inkl. told</t>
  </si>
  <si>
    <t>Mio. ton.</t>
  </si>
  <si>
    <t>Nybyggeri</t>
  </si>
  <si>
    <t>Anlægsvirksomhed</t>
  </si>
  <si>
    <t>Prof. rep. og vedl.</t>
  </si>
  <si>
    <t>Egen anvendelse (DK+import-eksport)</t>
  </si>
  <si>
    <t>Mio. kr.</t>
  </si>
  <si>
    <t>Kroneintensitet</t>
  </si>
  <si>
    <t>CO2e i alt fra egen udledning og ind i andre brancher</t>
  </si>
  <si>
    <t>I alt</t>
  </si>
  <si>
    <t>Husholdningers forbrug fra byggeri aktivitet</t>
  </si>
  <si>
    <t>Offentligt forbrug fra byggeri aktivitet</t>
  </si>
  <si>
    <t>Mio. ton Co2e</t>
  </si>
  <si>
    <t>Særberegning for at kunne opgøre samlet Forbrugsbaseret klimaaftryk på forbrugsgrupper</t>
  </si>
  <si>
    <t>Særberegning for at kunne opgøre Husholdningers forbrugsbaserede klimaaftryk på underkategorier</t>
  </si>
  <si>
    <t>Investeringers forbrug fra byggeri aktivitet</t>
  </si>
  <si>
    <t>Danmarks forbrugsbaserede klimaaftryk: Forbrugsgrupper</t>
  </si>
  <si>
    <r>
      <rPr>
        <b/>
        <sz val="11"/>
        <color theme="1"/>
        <rFont val="Roboto Light"/>
      </rPr>
      <t xml:space="preserve">Kilde: </t>
    </r>
    <r>
      <rPr>
        <sz val="11"/>
        <color theme="1"/>
        <rFont val="Roboto Light"/>
      </rPr>
      <t>Energistyrelsen</t>
    </r>
  </si>
  <si>
    <t>Energistyrelsens hjemmeside om Danmarks Globale Klimapåvirkning</t>
  </si>
  <si>
    <t>År</t>
  </si>
  <si>
    <t>Husholdninger</t>
  </si>
  <si>
    <t>Andre produkter</t>
  </si>
  <si>
    <t>Elektronik</t>
  </si>
  <si>
    <t>Energi og forsyning</t>
  </si>
  <si>
    <t>Føde- og drikkevarer</t>
  </si>
  <si>
    <t>Kultur og fritid</t>
  </si>
  <si>
    <t>NPISH</t>
  </si>
  <si>
    <t>Services</t>
  </si>
  <si>
    <t>Transport</t>
  </si>
  <si>
    <t>Investeringer</t>
  </si>
  <si>
    <t>Anskaffelser af værdigenstande</t>
  </si>
  <si>
    <t>Forskning og udvikling</t>
  </si>
  <si>
    <t>IT-udstyr</t>
  </si>
  <si>
    <t>Investering i andre bygninger</t>
  </si>
  <si>
    <t>Investering i anlæg</t>
  </si>
  <si>
    <t>Investering i boliger</t>
  </si>
  <si>
    <t>Investering i computer software</t>
  </si>
  <si>
    <t>Investering i maskiner</t>
  </si>
  <si>
    <t>Investering i originalværk, kunst, underh.</t>
  </si>
  <si>
    <t>Investering i transportmidler</t>
  </si>
  <si>
    <t>Investering i ændring i dyrkede aktiver</t>
  </si>
  <si>
    <t>Lagerændringer</t>
  </si>
  <si>
    <t>Olie, gas, mineralefterforskning</t>
  </si>
  <si>
    <t>Telekommunikationsudstyr</t>
  </si>
  <si>
    <t>Offentligt forbrug</t>
  </si>
  <si>
    <t>Anden uddannelse, udd u.f. niv</t>
  </si>
  <si>
    <t>Andre hospitalstjenester</t>
  </si>
  <si>
    <t>Beklædning</t>
  </si>
  <si>
    <t xml:space="preserve">Biografer, museum mv. </t>
  </si>
  <si>
    <t>Bolig- og fælles faciliteter</t>
  </si>
  <si>
    <t>Briller, høreapparater mv.</t>
  </si>
  <si>
    <t>Daginstitutioner for børn</t>
  </si>
  <si>
    <t>Fodtøj</t>
  </si>
  <si>
    <t>Forsikring</t>
  </si>
  <si>
    <t>Forsvar</t>
  </si>
  <si>
    <t>Fritids-, kultur- og religiøse tjenester</t>
  </si>
  <si>
    <t>Fritidstjenester</t>
  </si>
  <si>
    <t>Frugt og nødder</t>
  </si>
  <si>
    <t>Gardiner, sengelinned mv.</t>
  </si>
  <si>
    <t>Generelle offentlige tjenester</t>
  </si>
  <si>
    <t>Grundskole, 0.-6. klasse</t>
  </si>
  <si>
    <t>Grundskole, 7.-9. klasse</t>
  </si>
  <si>
    <t>Hospitaler, sanatorier mv.</t>
  </si>
  <si>
    <t>Hushjælp mv.</t>
  </si>
  <si>
    <t>Informations- og kommunikationsudstyr</t>
  </si>
  <si>
    <t xml:space="preserve">Krydderier, færdigretter mv. </t>
  </si>
  <si>
    <t>Køb af køretøjer</t>
  </si>
  <si>
    <t>Læge, tandlæge mv.</t>
  </si>
  <si>
    <t>Medicin, vitaminer mv.</t>
  </si>
  <si>
    <t>Miljøbeskyttelse</t>
  </si>
  <si>
    <t>Møbler og gulvtæpper mv.</t>
  </si>
  <si>
    <t>Offentlig orden og sikkerhed</t>
  </si>
  <si>
    <t>Persontransport</t>
  </si>
  <si>
    <t>Plejehjem, dagcentre mv.</t>
  </si>
  <si>
    <t>Reparation og vedl. af bolig</t>
  </si>
  <si>
    <t>Social sikring</t>
  </si>
  <si>
    <t>Software</t>
  </si>
  <si>
    <t>Sportsudst.legetøj,kæledyr mv.</t>
  </si>
  <si>
    <t>Sundhed</t>
  </si>
  <si>
    <t>Toiletartikler, barbermask.mv.</t>
  </si>
  <si>
    <t>Uddannelse</t>
  </si>
  <si>
    <t>Udgifter på restauranter mv.</t>
  </si>
  <si>
    <t>Ungdoms-, erhvervsuddannelse</t>
  </si>
  <si>
    <t>Videregående uddannelse</t>
  </si>
  <si>
    <t>Økonomiske forhold</t>
  </si>
  <si>
    <t>Branche (niveau 1)</t>
  </si>
  <si>
    <t>Branche (niveau 2)</t>
  </si>
  <si>
    <t>Byggeri</t>
  </si>
  <si>
    <t>Gør-det-selv rep.og vedligeh.</t>
  </si>
  <si>
    <t>Professionel rep. og vedligeh.</t>
  </si>
  <si>
    <t>Direkte udledninger fra husholdninger</t>
  </si>
  <si>
    <t>Elforsyning</t>
  </si>
  <si>
    <t>Gasforsyning</t>
  </si>
  <si>
    <t>Kloak- og rensningsanlæg</t>
  </si>
  <si>
    <t>Renovation,genbrug,foruren.bek</t>
  </si>
  <si>
    <t>Vandforsyning</t>
  </si>
  <si>
    <t>Varmeforsyning</t>
  </si>
  <si>
    <t>Fremstilling af råvarer og produkter</t>
  </si>
  <si>
    <t>Beklædningsindustri</t>
  </si>
  <si>
    <t>Betonindustri og teglværker</t>
  </si>
  <si>
    <t>Fremst. af anden elektronik</t>
  </si>
  <si>
    <t>Fremst. af andre maskiner</t>
  </si>
  <si>
    <t>Fremst. af basiskemikalier</t>
  </si>
  <si>
    <t>Fremst. af el-motorer mv.</t>
  </si>
  <si>
    <t>Fremst. af husholdningsapp.</t>
  </si>
  <si>
    <t>Fremst. af it-udstyr</t>
  </si>
  <si>
    <t>Fremst. af ledninger og kabler</t>
  </si>
  <si>
    <t>Fremst. af legetøj mv.</t>
  </si>
  <si>
    <t>Fremst. af maling og sæbe mv.</t>
  </si>
  <si>
    <t>Fremst. af medicinsk udstyr</t>
  </si>
  <si>
    <t>Fremst. af metal</t>
  </si>
  <si>
    <t>Fremst. af motorer, vindmøller</t>
  </si>
  <si>
    <t>Glas-, keramisk industri</t>
  </si>
  <si>
    <t>Indvinding af grus og sten</t>
  </si>
  <si>
    <t>Indvinding af olie og gas</t>
  </si>
  <si>
    <t>Læder- og fodtøjsindustri</t>
  </si>
  <si>
    <t>Medicinalindustri</t>
  </si>
  <si>
    <t>Metalvareindustri</t>
  </si>
  <si>
    <t>Møbelindustri</t>
  </si>
  <si>
    <t>Olieraffinaderier mv.</t>
  </si>
  <si>
    <t>Papirindustri</t>
  </si>
  <si>
    <t>Plast- og gummiindustri</t>
  </si>
  <si>
    <t>Service til råstofindvinding</t>
  </si>
  <si>
    <t>Skovbrug</t>
  </si>
  <si>
    <t>Tekstilindustri</t>
  </si>
  <si>
    <t>Tobaksindustri</t>
  </si>
  <si>
    <t>Trykkerier mv.</t>
  </si>
  <si>
    <t>Træindustri</t>
  </si>
  <si>
    <t>Anden fødevareindustri</t>
  </si>
  <si>
    <t>Bagerier, brødfabrikker mv.</t>
  </si>
  <si>
    <t>Drikkevareindustri</t>
  </si>
  <si>
    <t>Fiskeindustri</t>
  </si>
  <si>
    <t>Fiskeri</t>
  </si>
  <si>
    <t>Landbrug og gartneri</t>
  </si>
  <si>
    <t>Mejerier</t>
  </si>
  <si>
    <t>Restauranter</t>
  </si>
  <si>
    <t>Slagterier</t>
  </si>
  <si>
    <t>Handel</t>
  </si>
  <si>
    <t>Bilhandel</t>
  </si>
  <si>
    <t>Detailhandel</t>
  </si>
  <si>
    <t>Engroshandel</t>
  </si>
  <si>
    <t>Offentligt service</t>
  </si>
  <si>
    <t>Biblioteker,museer, markedsm.</t>
  </si>
  <si>
    <t>Biblioteker,museer,ikke-marked</t>
  </si>
  <si>
    <t>Daginstitutioner, -centre mv.</t>
  </si>
  <si>
    <t>Forskning og udv., ikke-marked</t>
  </si>
  <si>
    <t>Forsvar,politi,retsv.ikke-mark</t>
  </si>
  <si>
    <t>Grundskoler</t>
  </si>
  <si>
    <t>Gymnasier, erhvervsskoler</t>
  </si>
  <si>
    <t>Hospitaler</t>
  </si>
  <si>
    <t>Lotteri og andet spil</t>
  </si>
  <si>
    <t>Læger, tandlæger mv.</t>
  </si>
  <si>
    <t>Offentlig administration</t>
  </si>
  <si>
    <t>Plejehjem mv.</t>
  </si>
  <si>
    <t>Teater, musik og kunst</t>
  </si>
  <si>
    <t>Videregående udd.institutioner</t>
  </si>
  <si>
    <t>Voksenundervisn.,ikke-markeds</t>
  </si>
  <si>
    <t>Privat service</t>
  </si>
  <si>
    <t>Advokatvirksomhed</t>
  </si>
  <si>
    <t>Anden operationel service</t>
  </si>
  <si>
    <t>Anden videnservice</t>
  </si>
  <si>
    <t>Arbejdsformid., vikarbureauer</t>
  </si>
  <si>
    <t>Arkitekter og rådg. ingeniører</t>
  </si>
  <si>
    <t>Boliger, ejerbolig mv.</t>
  </si>
  <si>
    <t>Boliger, husleje i lejebolig</t>
  </si>
  <si>
    <t>Dyrlæger</t>
  </si>
  <si>
    <t>Ejendomsmæglere mv.</t>
  </si>
  <si>
    <t>Ejendomsservice mv.</t>
  </si>
  <si>
    <t>Finansiel service</t>
  </si>
  <si>
    <t>Forlag</t>
  </si>
  <si>
    <t>Forlystelsesparker mv.</t>
  </si>
  <si>
    <t>Forsikring og pension</t>
  </si>
  <si>
    <t>Forskning og udv., markedsmæss</t>
  </si>
  <si>
    <t>Frisører, vaskerier mv.</t>
  </si>
  <si>
    <t>Hoteller mv.</t>
  </si>
  <si>
    <t>Informationstjenester</t>
  </si>
  <si>
    <t>It-konsulenter mv.</t>
  </si>
  <si>
    <t>Kreditforeninger mv.</t>
  </si>
  <si>
    <t>Organisationer og foreninger</t>
  </si>
  <si>
    <t>Pengeinstitutter</t>
  </si>
  <si>
    <t>Private husholdn. med ansatte</t>
  </si>
  <si>
    <t>Prod/uds., radio,tv,film,musik</t>
  </si>
  <si>
    <t>Radio- og tv-stationer</t>
  </si>
  <si>
    <t>Redningskorps mv., markedsm.</t>
  </si>
  <si>
    <t>Reklame- og analysebureauer</t>
  </si>
  <si>
    <t>Rep. af husholdningsudstyr</t>
  </si>
  <si>
    <t>Rep. og inst. af maskiner mv.</t>
  </si>
  <si>
    <t>Revision og bogføring</t>
  </si>
  <si>
    <t>Sport, ikke- markedsmæssig</t>
  </si>
  <si>
    <t>Sport, markedsmæssig</t>
  </si>
  <si>
    <t>Telekommunikation</t>
  </si>
  <si>
    <t>Udgivelse af computerspil mv.</t>
  </si>
  <si>
    <t>Udlejn. og leasing af materiel</t>
  </si>
  <si>
    <t>Udlejning af erhvervsejendomme</t>
  </si>
  <si>
    <t>Vagt og sikkerhedstjeneste</t>
  </si>
  <si>
    <t>Virksomhedskonsulenter</t>
  </si>
  <si>
    <t>Voksenundervisn.mv, markedsm.</t>
  </si>
  <si>
    <t>Bilværksteder mv.</t>
  </si>
  <si>
    <t>Fragtvognmænd og rørtransport</t>
  </si>
  <si>
    <t>Fremst. af motorkøretøjer</t>
  </si>
  <si>
    <t>Fremst. andre transportmidler</t>
  </si>
  <si>
    <t>Hjælpevirksomhed til transport</t>
  </si>
  <si>
    <t>Lokaltog, bus og taxi mv.</t>
  </si>
  <si>
    <t>Luftfart</t>
  </si>
  <si>
    <t>Post og kurertjeneste</t>
  </si>
  <si>
    <t>Regional- og fjerntog</t>
  </si>
  <si>
    <t>Rejsebureauer</t>
  </si>
  <si>
    <t>Skibsfart</t>
  </si>
  <si>
    <t>Fordelingsnøgle til indirekte byggeri udledninger på bagrund af direkte</t>
  </si>
  <si>
    <t>Samlet opgørelse fordel på 5 kategorier - de originale 3 forbrugsgrupper og byggeri trukket ud</t>
  </si>
  <si>
    <t>Husholdninger energi og forsyning</t>
  </si>
  <si>
    <t>Husholdningers forbrug fra byggeri aktivitet - biludlejning og køretimer (ENS Transport)</t>
  </si>
  <si>
    <t>Husholdningers forbrug fra byggeri aktivitet - rep. og vedligeholde (ENS service)</t>
  </si>
  <si>
    <t>Husholdninger opdelt</t>
  </si>
  <si>
    <t>Npish</t>
  </si>
  <si>
    <t>ENS Service</t>
  </si>
  <si>
    <t>ENS Transport</t>
  </si>
  <si>
    <t>Fordelingsnøgle til indirekte byggeriaktivitet ENS Service og ENS Transport på baggrund af direkte</t>
  </si>
  <si>
    <t>Udledninger på forbrugsgruppe jf. ENS</t>
  </si>
  <si>
    <t>Gør-det-selv rep. og vedl.</t>
  </si>
  <si>
    <t/>
  </si>
  <si>
    <t>Byggeri indirekte</t>
  </si>
  <si>
    <t>Husholdninger ex. Byggeri</t>
  </si>
  <si>
    <t>Investeringer ex. Byggeri</t>
  </si>
  <si>
    <t>Offentlig forbrug ex. Byggeri</t>
  </si>
  <si>
    <t>Husholdning ex byggeri, energi og forsyning</t>
  </si>
  <si>
    <t>Drivhusgasregnskab (i CO2-ækvivalenter) efter emissionstype, branche og tid</t>
  </si>
  <si>
    <t>Enhed: 1.000 ton</t>
  </si>
  <si>
    <t>2021</t>
  </si>
  <si>
    <t>2022</t>
  </si>
  <si>
    <t>2023</t>
  </si>
  <si>
    <t>Drivhusgasser i alt, ekskl. CO2 fra afbrænding af biomasse</t>
  </si>
  <si>
    <t>Brancher i alt</t>
  </si>
  <si>
    <t>Heraf: International transport foretaget af danske skibe, fly og køretøjer</t>
  </si>
  <si>
    <t>Drivhusgasser i alt, inkl. CO2 fra afbrænding af biomasse</t>
  </si>
  <si>
    <t>Territorialt (uden afbrænding af biomasse)</t>
  </si>
  <si>
    <t>Territorialt inkl. afbrænding af biomasse</t>
  </si>
  <si>
    <t xml:space="preserve">Drivhusregnskabet er opgjort for dansk økonomi. Det adskiller sig fra indberetninger til FN (UNFCCC) bl.a. ved at medregne emissioner fra international transport. Forskelle mellem indberetninger til UNFCCC og drivhusregnskabet er opstillet i overgangstabellen MRO2. I det nyeste år er der ikke tal for fluorerede gasser og for totalen bruges tallet fra året før. </t>
  </si>
  <si>
    <t>Byggeri samlet andel (højre akse)</t>
  </si>
  <si>
    <t>Samlet CO2e Danmark</t>
  </si>
  <si>
    <t>Byggeomkostningsindeks for boliger (2015=100) efter enhed, hovedindeks, art og tid</t>
  </si>
  <si>
    <t>Enhed: -</t>
  </si>
  <si>
    <t>BYG32</t>
  </si>
  <si>
    <t>Byggeomkostningsindeks for enfamiliehuse</t>
  </si>
  <si>
    <t>Materialer</t>
  </si>
  <si>
    <t>Arbejdsomkostninger</t>
  </si>
  <si>
    <t xml:space="preserve">Tabellen bliver ikke længere opdateret. For nyere data: [BYG33](https://www.statistikbanken.dk/BYG33) </t>
  </si>
  <si>
    <t>Nybyggeri realt</t>
  </si>
  <si>
    <t>Nybyggeri nominelt</t>
  </si>
  <si>
    <t>Byggeri, slutudledninger</t>
  </si>
  <si>
    <t>Byggeri (slut+inputudledninger)</t>
  </si>
  <si>
    <t>Byggeri, inputudledninger</t>
  </si>
  <si>
    <t>Tilgang fra branche</t>
  </si>
  <si>
    <t>680030 Udlejning af erhvervsejendomme- (Anvendelse)</t>
  </si>
  <si>
    <t>680023 Boliger, husleje i lejeboliger- (Anvendelse)</t>
  </si>
  <si>
    <t>680024 Boliger, ejerboliger mv.- (Anvendelse)</t>
  </si>
  <si>
    <t>*Korrigeret for andel i input- og slutudledninger fra byggeri</t>
  </si>
  <si>
    <t>Energistyrelsen - CO2e egen anvendelse - slududledninger</t>
  </si>
  <si>
    <t>CO2e fra inputudledninger i andre brancher</t>
  </si>
  <si>
    <t>Input- og slutudledninger slået sammen</t>
  </si>
  <si>
    <t>Boliger - (Anvendelse)</t>
  </si>
  <si>
    <t>Andre bygninger - (Anvendelse)</t>
  </si>
  <si>
    <t>Anlæg - (Anvendelse)</t>
  </si>
  <si>
    <t>Inputudledninger</t>
  </si>
  <si>
    <t>Slutudledninger</t>
  </si>
  <si>
    <t>Anlægsvirksomhed, input</t>
  </si>
  <si>
    <t>Anlægsvirksomhed, slut</t>
  </si>
  <si>
    <t>Bolig vs. bygninger</t>
  </si>
  <si>
    <t>R&amp;V vs. boligbyggeri</t>
  </si>
  <si>
    <t>R&amp;V mere end nybyggeri</t>
  </si>
  <si>
    <t>Byggeri i alt</t>
  </si>
  <si>
    <t>Energi husholdninger</t>
  </si>
  <si>
    <t>Byggeri andel af DK-CO2 (højre akse)</t>
  </si>
  <si>
    <t>Byggeri CO2 (venstre akse)</t>
  </si>
  <si>
    <t>Andel af inputudledninger fra rep. og vedligeholde</t>
  </si>
  <si>
    <t>Input rep. og vedligehold</t>
  </si>
  <si>
    <t>Input anlægsvirksomhed</t>
  </si>
  <si>
    <t>Bolig, andet byggeri og anlæg</t>
  </si>
  <si>
    <t>Bolig</t>
  </si>
  <si>
    <t>Anlæg</t>
  </si>
  <si>
    <t>Nybyggeri, øvrigt byggeri, slut</t>
  </si>
  <si>
    <t>Nybyggeri, boligbyggeri, slut</t>
  </si>
  <si>
    <t>Prof R&amp;V, boligbyggeri, slut</t>
  </si>
  <si>
    <t>Prof R&amp;V, øvrigt byggeri, slut</t>
  </si>
  <si>
    <t>Gør-det-selv R&amp;V, boligbyggeri, slut</t>
  </si>
  <si>
    <t>Gør-det-selv R&amp;V, øvrigt byggeri, slut</t>
  </si>
  <si>
    <t>Prof R&amp;V, boligbyggeri, input</t>
  </si>
  <si>
    <t>Prof R&amp;V, øvrigt byggeri, input</t>
  </si>
  <si>
    <t>Gør-det-selv R&amp;V, boligbyggeri, input</t>
  </si>
  <si>
    <t>Gør-det-selv R&amp;V, øvrigt byggeri, input</t>
  </si>
  <si>
    <t>R&amp;V, gør-det-selv, boligbyggeri</t>
  </si>
  <si>
    <t>R&amp;V, prof, boligbyggeri</t>
  </si>
  <si>
    <t>Nybyggeri, boligbyggeri</t>
  </si>
  <si>
    <t>Nybyggeri, øvrigt byggeri</t>
  </si>
  <si>
    <t>R&amp;V, gør-det-selv, øvrigt byggeri</t>
  </si>
  <si>
    <t>R&amp;V, prof, øvrigt byggeri</t>
  </si>
  <si>
    <t>Øvrigt byggeri i alt</t>
  </si>
  <si>
    <t>Boligbyggeri i alt</t>
  </si>
  <si>
    <t>R&amp;V-boligbyggeri</t>
  </si>
  <si>
    <t>R&amp;V-øvrigt byggeri</t>
  </si>
  <si>
    <t>Nybyggeri boligbyggeri</t>
  </si>
  <si>
    <t>Nybyggeri øvrigt byggeri</t>
  </si>
  <si>
    <t>Øvrigt byggeri</t>
  </si>
  <si>
    <t>Opgjort i CO2e pr. m2 pr. år i 50 år</t>
  </si>
  <si>
    <t>Boligtype</t>
  </si>
  <si>
    <t>Antal cases</t>
  </si>
  <si>
    <t>Total (A1-3, B4, B6, C3-4)</t>
  </si>
  <si>
    <t>Energiforbrug til drift (B6)</t>
  </si>
  <si>
    <t>Bygningsdele (A1-3, B4, C3-4)</t>
  </si>
  <si>
    <t>Samlet kg CO2e pr. m2 for bygningsdele</t>
  </si>
  <si>
    <t>tons CO2e ved 100 m2</t>
  </si>
  <si>
    <t>tons CO2e ved 150 m2</t>
  </si>
  <si>
    <t>tons CO2e ved 200 m2</t>
  </si>
  <si>
    <t>Enfamiliehuse</t>
  </si>
  <si>
    <t>Rækkehus</t>
  </si>
  <si>
    <t>Etagebolig</t>
  </si>
  <si>
    <t>Tozan et al. (2023) - median</t>
  </si>
  <si>
    <t>Grænseværdier</t>
  </si>
  <si>
    <t>Kontor</t>
  </si>
  <si>
    <t>Reduktion ift. median</t>
  </si>
  <si>
    <t>(CO2e pr. m2 pr. år i 50 år)</t>
  </si>
  <si>
    <t>Øvrigt</t>
  </si>
  <si>
    <t>Nybyg andel</t>
  </si>
  <si>
    <t>Byggeri+Energi fra husholdninger</t>
  </si>
  <si>
    <t>Energi fra husholdninger</t>
  </si>
  <si>
    <t>Input</t>
  </si>
  <si>
    <t>Slut- og inputudledninger</t>
  </si>
  <si>
    <t>Fordeling 2 (boligbyggeri vs. øvrigt byggeri)</t>
  </si>
  <si>
    <t>Fordeling 3 boligbyggeri vs. øvrigt byggeri - i alt</t>
  </si>
  <si>
    <t>Fordeling 1 - byggeriets 4 delbrancher</t>
  </si>
  <si>
    <t>Branche</t>
  </si>
  <si>
    <t>Fordelingstype</t>
  </si>
  <si>
    <t>Udledningstype</t>
  </si>
  <si>
    <t>Måleenhed</t>
  </si>
  <si>
    <t>Mio. ton CO2e</t>
  </si>
  <si>
    <t>Pct.</t>
  </si>
  <si>
    <t>CO2e i alt i Danmark</t>
  </si>
  <si>
    <t>Fordeling 4 byggeritype og Rep. og vedligehold</t>
  </si>
  <si>
    <t>Størrelser i alt</t>
  </si>
  <si>
    <t>Tal beregnes på baggrund af indhentede data fra NAIO1 fra DST omkring sommer når IO-tabeller ajourføres</t>
  </si>
  <si>
    <t>2024</t>
  </si>
  <si>
    <t>INDHENTES FRA ENS ARK</t>
  </si>
  <si>
    <t>Prof. rep. og vedl. realt</t>
  </si>
  <si>
    <t>Anlægsvirksomhed realt</t>
  </si>
  <si>
    <t>Gør-det-selv rep. og vedl. realt</t>
  </si>
  <si>
    <t>Tilsammen</t>
  </si>
  <si>
    <t>Leverende brancher</t>
  </si>
  <si>
    <r>
      <t xml:space="preserve">Enhed: </t>
    </r>
    <r>
      <rPr>
        <sz val="11"/>
        <color theme="1"/>
        <rFont val="Roboto Light"/>
      </rPr>
      <t>Mio. ton CO2e</t>
    </r>
  </si>
  <si>
    <t>Danske udledninger</t>
  </si>
  <si>
    <t>Udenlandske udledninger</t>
  </si>
  <si>
    <t>Samlede udledninger</t>
  </si>
  <si>
    <r>
      <rPr>
        <b/>
        <sz val="11"/>
        <color theme="1"/>
        <rFont val="Roboto Light"/>
      </rPr>
      <t>Note:</t>
    </r>
    <r>
      <rPr>
        <sz val="11"/>
        <color theme="1"/>
        <rFont val="Roboto Light"/>
      </rPr>
      <t xml:space="preserve"> Se metodenotat "Klimaaftryk af forbrug, import og eksport" på</t>
    </r>
  </si>
  <si>
    <r>
      <rPr>
        <b/>
        <sz val="11"/>
        <color theme="1"/>
        <rFont val="Roboto Light"/>
      </rPr>
      <t xml:space="preserve">Enhed: </t>
    </r>
    <r>
      <rPr>
        <sz val="11"/>
        <color theme="1"/>
        <rFont val="Roboto Light"/>
      </rPr>
      <t>Mio. ton CO</t>
    </r>
    <r>
      <rPr>
        <vertAlign val="subscript"/>
        <sz val="11"/>
        <color theme="1"/>
        <rFont val="Roboto Light"/>
      </rPr>
      <t>2</t>
    </r>
    <r>
      <rPr>
        <sz val="11"/>
        <color theme="1"/>
        <rFont val="Roboto Light"/>
      </rPr>
      <t>e</t>
    </r>
  </si>
  <si>
    <t>Forbrugsgruppe (niveau 1)</t>
  </si>
  <si>
    <t>Forbrugsgruppe (niveau 2)</t>
  </si>
  <si>
    <t>Tekstiler</t>
  </si>
  <si>
    <t>2025</t>
  </si>
  <si>
    <t>BYG33</t>
  </si>
  <si>
    <t>1990K1</t>
  </si>
  <si>
    <t>1990K2</t>
  </si>
  <si>
    <t>1990K3</t>
  </si>
  <si>
    <t>1990K4</t>
  </si>
  <si>
    <t>1991K1</t>
  </si>
  <si>
    <t>1991K2</t>
  </si>
  <si>
    <t>1991K3</t>
  </si>
  <si>
    <t>1991K4</t>
  </si>
  <si>
    <t>1992K1</t>
  </si>
  <si>
    <t>1992K2</t>
  </si>
  <si>
    <t>1992K3</t>
  </si>
  <si>
    <t>1992K4</t>
  </si>
  <si>
    <t>1993K1</t>
  </si>
  <si>
    <t>1993K2</t>
  </si>
  <si>
    <t>1993K3</t>
  </si>
  <si>
    <t>1993K4</t>
  </si>
  <si>
    <t>1994K1</t>
  </si>
  <si>
    <t>1994K2</t>
  </si>
  <si>
    <t>1994K3</t>
  </si>
  <si>
    <t>1994K4</t>
  </si>
  <si>
    <t>1995K1</t>
  </si>
  <si>
    <t>1995K2</t>
  </si>
  <si>
    <t>1995K3</t>
  </si>
  <si>
    <t>1995K4</t>
  </si>
  <si>
    <t>1996K1</t>
  </si>
  <si>
    <t>1996K2</t>
  </si>
  <si>
    <t>1996K3</t>
  </si>
  <si>
    <t>1996K4</t>
  </si>
  <si>
    <t>1997K1</t>
  </si>
  <si>
    <t>1997K2</t>
  </si>
  <si>
    <t>1997K3</t>
  </si>
  <si>
    <t>1997K4</t>
  </si>
  <si>
    <t>1998K1</t>
  </si>
  <si>
    <t>1998K2</t>
  </si>
  <si>
    <t>1998K3</t>
  </si>
  <si>
    <t>1998K4</t>
  </si>
  <si>
    <t>1999K1</t>
  </si>
  <si>
    <t>1999K2</t>
  </si>
  <si>
    <t>1999K3</t>
  </si>
  <si>
    <t>1999K4</t>
  </si>
  <si>
    <t>2000K1</t>
  </si>
  <si>
    <t>2000K2</t>
  </si>
  <si>
    <t>2000K3</t>
  </si>
  <si>
    <t>2000K4</t>
  </si>
  <si>
    <t>2001K1</t>
  </si>
  <si>
    <t>2001K2</t>
  </si>
  <si>
    <t>2001K3</t>
  </si>
  <si>
    <t>2001K4</t>
  </si>
  <si>
    <t>2002K1</t>
  </si>
  <si>
    <t>2002K2</t>
  </si>
  <si>
    <t>2002K3</t>
  </si>
  <si>
    <t>2002K4</t>
  </si>
  <si>
    <t>2003K1</t>
  </si>
  <si>
    <t>2003K2</t>
  </si>
  <si>
    <t>2003K3</t>
  </si>
  <si>
    <t>2003K4</t>
  </si>
  <si>
    <t>2004K1</t>
  </si>
  <si>
    <t>2004K2</t>
  </si>
  <si>
    <t>2004K3</t>
  </si>
  <si>
    <t>2004K4</t>
  </si>
  <si>
    <t>2005K1</t>
  </si>
  <si>
    <t>2005K2</t>
  </si>
  <si>
    <t>2005K3</t>
  </si>
  <si>
    <t>2005K4</t>
  </si>
  <si>
    <t>2006K1</t>
  </si>
  <si>
    <t>2006K2</t>
  </si>
  <si>
    <t>2006K3</t>
  </si>
  <si>
    <t>2006K4</t>
  </si>
  <si>
    <t>2007K1</t>
  </si>
  <si>
    <t>2007K2</t>
  </si>
  <si>
    <t>2007K3</t>
  </si>
  <si>
    <t>2007K4</t>
  </si>
  <si>
    <t>2008K1</t>
  </si>
  <si>
    <t>2008K2</t>
  </si>
  <si>
    <t>2008K3</t>
  </si>
  <si>
    <t>2008K4</t>
  </si>
  <si>
    <t>2009K1</t>
  </si>
  <si>
    <t>2009K2</t>
  </si>
  <si>
    <t>2009K3</t>
  </si>
  <si>
    <t>2009K4</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</si>
  <si>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</si>
  <si>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</si>
  <si>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</si>
  <si>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</si>
  <si>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</si>
  <si>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</si>
  <si>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</si>
  <si>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</si>
  <si>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</si>
  <si>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</si>
  <si>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</si>
  <si>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</si>
  <si>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</si>
  <si>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</si>
  <si>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</si>
  <si>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</si>
  <si>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</si>
  <si>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</si>
  <si>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</si>
  <si>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</si>
  <si>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</si>
  <si>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</si>
  <si>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</si>
  <si>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</si>
  <si>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</si>
  <si>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</si>
  <si>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</si>
  <si>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</si>
  <si>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</si>
  <si>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</si>
  <si>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</si>
  <si>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</si>
  <si>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</si>
  <si>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2018K2</t>
  </si>
  <si>
    <t>2018K3</t>
  </si>
  <si>
    <t>2018K4</t>
  </si>
  <si>
    <t>2019K1</t>
  </si>
  <si>
    <t>2019K2</t>
  </si>
  <si>
    <t>2019K3</t>
  </si>
  <si>
    <t>2019K4</t>
  </si>
  <si>
    <t>2020K1</t>
  </si>
  <si>
    <t>2020K2</t>
  </si>
  <si>
    <t>2020K3</t>
  </si>
  <si>
    <t>2020K4</t>
  </si>
  <si>
    <t>2021K1</t>
  </si>
  <si>
    <t>2021K2</t>
  </si>
  <si>
    <t>2021K3</t>
  </si>
  <si>
    <t>2021K4</t>
  </si>
  <si>
    <t>2022K1</t>
  </si>
  <si>
    <t>2022K2</t>
  </si>
  <si>
    <t>2022K3</t>
  </si>
  <si>
    <t>2022K4</t>
  </si>
  <si>
    <t>2023K1</t>
  </si>
  <si>
    <t>2023K2</t>
  </si>
  <si>
    <t>2023K3</t>
  </si>
  <si>
    <t>2023K4</t>
  </si>
  <si>
    <t>2024K1</t>
  </si>
  <si>
    <t>2024K2</t>
  </si>
  <si>
    <t>2024K3</t>
  </si>
  <si>
    <t>2024K4</t>
  </si>
  <si>
    <t>2025K1</t>
  </si>
  <si>
    <t>2025K2</t>
  </si>
  <si>
    <t>2025K3</t>
  </si>
  <si>
    <t>2025K4</t>
  </si>
  <si>
    <t>2026K1</t>
  </si>
  <si>
    <t>Anlæg af veje</t>
  </si>
  <si>
    <t>..</t>
  </si>
  <si>
    <t>Jordarbejde</t>
  </si>
  <si>
    <t>Asfaltarbejde</t>
  </si>
  <si>
    <t>Betonkonstruktioner</t>
  </si>
  <si>
    <t>Jernkonstruktioner</t>
  </si>
  <si>
    <t>BYG62</t>
  </si>
  <si>
    <t>Gennemsnit</t>
  </si>
  <si>
    <t>NYBYGGERI</t>
  </si>
  <si>
    <t>ANLÆG</t>
  </si>
  <si>
    <t>Indeks 1990</t>
  </si>
  <si>
    <t>Anlæg deflator (byg62, veje, asfalt, jern, jord,beton)</t>
  </si>
  <si>
    <t>Nybyggeri+prof. R&amp;V deflator (BYG32+33 i alt,enfamiliehuse)</t>
  </si>
  <si>
    <t>Gør-det-selv R&amp;V</t>
  </si>
  <si>
    <t>Sammensat i alt enfam.huse</t>
  </si>
  <si>
    <t>Sammensat materialer</t>
  </si>
  <si>
    <t>GØR-DET-SELV R&amp;V</t>
  </si>
  <si>
    <t>Reparation og vedligeholdelse af boliger</t>
  </si>
  <si>
    <t>Nybyggeri af boliger</t>
  </si>
  <si>
    <t>Kolonne</t>
  </si>
  <si>
    <t>Nedrivningstype</t>
  </si>
  <si>
    <t>Alle teardowns</t>
  </si>
  <si>
    <t>Alle nedrivning med efterfølgende nyopførelse</t>
  </si>
  <si>
    <t>Nedrivninger af fritliggende enfamiliehuse</t>
  </si>
  <si>
    <t>Nedrivninger af fritliggende enfamiliehuse og nyopførelse af bygning</t>
  </si>
  <si>
    <t>Nedrivninger af fritliggende enfamiliehuse og nyopførelse af enfamiliehus</t>
  </si>
  <si>
    <t>Nedrivninger af fritliggende enfamiliehuse og nyopførelse af enfamiliehus og handel op til 2 år før</t>
  </si>
  <si>
    <t>Forklaring</t>
  </si>
  <si>
    <t>Nedrevne fritliggende enfamiliehuse</t>
  </si>
  <si>
    <t>Nedrevne fritliggende enfamiliehuse med nyopførelse af bygning</t>
  </si>
  <si>
    <t>Nedrevne fritliggende enfamiliehuse med nyopførelse af enfamiliehus</t>
  </si>
  <si>
    <t>Nedrevne fritliggende enfamiliehuse med nyopførelse af enfamiliehus og handel op til 2 år før</t>
  </si>
  <si>
    <t>teardown_case_date</t>
  </si>
  <si>
    <t>teardown_count</t>
  </si>
  <si>
    <t>teardown_count2</t>
  </si>
  <si>
    <t>teardown_count3</t>
  </si>
  <si>
    <t>teardown_count4</t>
  </si>
  <si>
    <t>teardown_count5</t>
  </si>
  <si>
    <t>2025*</t>
  </si>
  <si>
    <t>Årligt gennemsnit 2018-2024</t>
  </si>
  <si>
    <t>Total</t>
  </si>
  <si>
    <t>Forskel til næste kolonne</t>
  </si>
  <si>
    <t>-</t>
  </si>
  <si>
    <t>Nedrivning</t>
  </si>
  <si>
    <t>Nedrivning og ny bygning</t>
  </si>
  <si>
    <t>Nedrivning af enfam</t>
  </si>
  <si>
    <t>Nedrivning af enfam og ny bygning</t>
  </si>
  <si>
    <t>Nedrivning af enfam og nyt enfam</t>
  </si>
  <si>
    <t>Nedrivningssalg</t>
  </si>
  <si>
    <t>Teardown sale</t>
  </si>
  <si>
    <t>Eksisterende ejere nyt hus</t>
  </si>
  <si>
    <t>Nedrivning uden nyopførelse</t>
  </si>
  <si>
    <t>Opførelse af andet end hus</t>
  </si>
  <si>
    <t>Beregninger af ENS baseret på foreløbige IO-tabeller. De foreløbige IO-tabelværdier nede i arket er manuelt indtastet</t>
  </si>
  <si>
    <t>Kroneintensitet beregnes på baggrund af ENS CO2 der baserer sig på endelig anvendelse alene i IO-tabellerne</t>
  </si>
  <si>
    <t>Løbende priser mio. kr.</t>
  </si>
  <si>
    <t>Samlet CO2-udledning fra egen anvendelse (slutudledninger) og input til andres produktion (inputudledninger)</t>
  </si>
  <si>
    <t>Tal fra Energistyrelsens Global afrapportering (slutudledninger)</t>
  </si>
  <si>
    <t>Beregnet CO2 fra input til andre brancher på baggrund af IO-tabeller i kombination med ovenstående kroneintensitet (inputudledninger)</t>
  </si>
  <si>
    <t>BEREGNINGER AF FORSKELLIGE FORDELINGER AF BYGGERI</t>
  </si>
  <si>
    <t>Kilo CO2e pr. kr. aktivitet</t>
  </si>
  <si>
    <t>Samlede udledninger fra bygge- og anlægsbrancherne (input+slutudledninger)</t>
  </si>
  <si>
    <t>MELLEMREGNINGER FORUD FOR ALTERNATIV FORDELING AF CO2-UDLEDNINGER PÅ HUSHOLDNINGER, OFFENTLIGT FORBRUG OG INVESTERINGER FRATRUKKET BYGGE- OG ANLÆGSSEKTORENS UDLEDNINGER</t>
  </si>
  <si>
    <t>ALTERNATIV OPGØRELSE AF DANMARKS FORBRUGSBASEREDE KLIMAAFTRYK MED BYGGE- OG ANLÆGSBRANCHERNE TRUKKET UD</t>
  </si>
  <si>
    <t>Samlet opgørelse fordelt på 6 kategorier - byggeri opgjort på direkte og indirekte, husholdninger med og uden forsyning</t>
  </si>
  <si>
    <t>DATAUDTRÆK FRA IO-TABELLER ANVENDT TIL BEREGNINGER</t>
  </si>
  <si>
    <t>(SE TAL FRA BYG32+33)</t>
  </si>
  <si>
    <t>Data trukket d. 11. april</t>
  </si>
  <si>
    <t>Primære beregninger</t>
  </si>
  <si>
    <t>Bolig og beklædning</t>
  </si>
  <si>
    <t>Byggeri CO2e (venstre akse)</t>
  </si>
  <si>
    <t>Byggeri andel af DK-CO2e (højre akse)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</si>
</sst>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0\ &quot;kr.&quot;;[Red]\-#,##0\ &quot;kr.&quot;"/>
    <numFmt numFmtId="43" formatCode="_-* #,##0.00_-;\-* #,##0.00_-;_-* &quot;-&quot;??_-;_-@_-"/>
    <numFmt numFmtId="164" formatCode="0.000"/>
    <numFmt numFmtId="165" formatCode="_-* #,##0_-;\-* #,##0_-;_-* &quot;-&quot;??_-;_-@_-"/>
    <numFmt numFmtId="166" formatCode="_-* #,##0.000_-;\-* #,##0.000_-;_-* &quot;-&quot;??_-;_-@_-"/>
    <numFmt numFmtId="167" formatCode="_-* #,##0.00\ _k_r_._-;\-* #,##0.00\ _k_r_._-;_-* &quot;-&quot;??\ _k_r_._-;_-@_-"/>
    <numFmt numFmtId="168" formatCode="0.0%"/>
    <numFmt numFmtId="169" formatCode="0.0000"/>
    <numFmt numFmtId="170" formatCode="_-* #,##0.0_-;\-* #,##0.0_-;_-* &quot;-&quot;??_-;_-@_-"/>
  </numFmts>
  <fonts count="25" x14ac:knownFonts="1">
    <font>
      <sz val="11"/>
      <color rgb="FF000000"/>
      <name val="Calibri"/>
      <family val="2"/>
    </font>
    <font>
      <sz val="11"/>
      <color theme="1"/>
      <name val="Montserrat"/>
      <family val="2"/>
      <scheme val="minor"/>
    </font>
    <font>
      <sz val="11"/>
      <color theme="1"/>
      <name val="Montserrat"/>
      <family val="2"/>
      <scheme val="minor"/>
    </font>
    <font>
      <sz val="11"/>
      <color theme="1"/>
      <name val="Montserrat"/>
      <family val="2"/>
      <scheme val="minor"/>
    </font>
    <font>
      <sz val="11"/>
      <color theme="1"/>
      <name val="Montserrat"/>
      <family val="2"/>
      <scheme val="minor"/>
    </font>
    <font>
      <sz val="11"/>
      <color theme="1"/>
      <name val="Montserrat"/>
      <family val="2"/>
      <scheme val="minor"/>
    </font>
    <font>
      <sz val="11"/>
      <color theme="1"/>
      <name val="Montserrat"/>
      <family val="2"/>
      <scheme val="minor"/>
    </font>
    <font>
      <sz val="11"/>
      <color theme="1"/>
      <name val="Montserrat"/>
      <family val="2"/>
      <scheme val="minor"/>
    </font>
    <font>
      <b/>
      <sz val="13"/>
      <color rgb="FF000000"/>
      <name val="Calibri"/>
      <family val="2"/>
    </font>
    <font>
      <i/>
      <sz val="11"/>
      <color rgb="FF000000"/>
      <name val="Calibri"/>
      <family val="2"/>
    </font>
    <font>
      <b/>
      <sz val="11"/>
      <color rgb="FF000000"/>
      <name val="Calibri"/>
      <family val="2"/>
    </font>
    <font>
      <sz val="11"/>
      <color rgb="FF000000"/>
      <name val="Calibri"/>
      <family val="2"/>
    </font>
    <font>
      <sz val="11"/>
      <color theme="1"/>
      <name val="Roboto Light"/>
    </font>
    <font>
      <b/>
      <u/>
      <sz val="11"/>
      <color rgb="FF000000"/>
      <name val="Calibri"/>
      <family val="2"/>
    </font>
    <font>
      <b/>
      <sz val="16"/>
      <color theme="0"/>
      <name val="Roboto Light"/>
    </font>
    <font>
      <b/>
      <sz val="11"/>
      <color theme="1"/>
      <name val="Roboto Light"/>
    </font>
    <font>
      <u/>
      <sz val="11"/>
      <color theme="10"/>
      <name val="Montserrat"/>
      <family val="2"/>
      <scheme val="minor"/>
    </font>
    <font>
      <u/>
      <sz val="11"/>
      <color theme="10"/>
      <name val="Roboto Light"/>
    </font>
    <font>
      <b/>
      <sz val="11"/>
      <color theme="0"/>
      <name val="Roboto Light"/>
    </font>
    <font>
      <sz val="8"/>
      <name val="Calibri"/>
      <family val="2"/>
    </font>
    <font>
      <i/>
      <sz val="24"/>
      <color rgb="FF000000"/>
      <name val="Calibri"/>
      <family val="2"/>
    </font>
    <font>
      <sz val="24"/>
      <color rgb="FF000000"/>
      <name val="Calibri"/>
      <family val="2"/>
    </font>
    <font>
      <u/>
      <sz val="11"/>
      <color theme="10"/>
      <name val="Calibri"/>
      <family val="2"/>
    </font>
    <font>
      <vertAlign val="subscript"/>
      <sz val="11"/>
      <color theme="1"/>
      <name val="Roboto Light"/>
    </font>
    <font>
      <sz val="10"/>
      <color theme="1"/>
      <name val="Montserrat"/>
      <family val="2"/>
      <scheme val="minor"/>
    </font>
  </fonts>
  <fills count="10">
    <fill>
      <patternFill patternType="none"/>
    </fill>
    <fill>
      <patternFill patternType="gray125"/>
    </fill>
    <fill>
      <patternFill patternType="solid">
        <fgColor theme="2"/>
        <bgColor indexed="64"/>
      </patternFill>
    </fill>
    <fill>
      <patternFill patternType="solid">
        <fgColor theme="6" tint="0.59999389629810485"/>
        <bgColor indexed="64"/>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FFA07A"/>
        <bgColor rgb="FFFFA07A"/>
      </patternFill>
    </fill>
    <fill>
      <patternFill patternType="solid">
        <fgColor theme="0" tint="-4.9989318521683403E-2"/>
        <bgColor indexed="64"/>
      </patternFill>
    </fill>
  </fills>
  <borders count="39">
    <border>
      <left/>
      <right/>
      <top/>
      <bottom/>
      <diagonal/>
    </border>
    <border>
      <left/>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4">
    <xf numFmtId="0" fontId="0" fillId="0" borderId="0" applyNumberFormat="0" applyBorder="0" applyAlignment="0"/>
    <xf numFmtId="43" fontId="11" fillId="0" borderId="0" applyFont="0" applyFill="0" applyBorder="0" applyAlignment="0" applyProtection="0"/>
    <xf numFmtId="0" fontId="7" fillId="0" borderId="0"/>
    <xf numFmtId="0" fontId="16" fillId="0" borderId="0" applyNumberFormat="0" applyFill="0" applyBorder="0" applyAlignment="0" applyProtection="0"/>
    <xf numFmtId="9" fontId="11"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0" fontId="22" fillId="0" borderId="0" applyNumberFormat="0" applyFill="0" applyBorder="0" applyAlignment="0" applyProtection="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219">
    <xf numFmtId="0" fontId="0" fillId="0" borderId="0" xfId="0"/>
    <xf numFmtId="0" fontId="8" fillId="0" borderId="0" xfId="0" applyFont="1"/>
    <xf numFmtId="0" fontId="9" fillId="0" borderId="0" xfId="0" applyFont="1"/>
    <xf numFmtId="0" fontId="10" fillId="0" borderId="0" xfId="0" applyFont="1" applyAlignment="1">
      <alignment horizontal="left"/>
    </xf>
    <xf numFmtId="6" fontId="0" fillId="0" borderId="0" xfId="0" applyNumberFormat="1"/>
    <xf numFmtId="164" fontId="0" fillId="0" borderId="0" xfId="0" applyNumberFormat="1"/>
    <xf numFmtId="0" fontId="0" fillId="0" borderId="1" xfId="0" applyBorder="1"/>
    <xf numFmtId="164" fontId="0" fillId="0" borderId="1" xfId="0" applyNumberFormat="1" applyBorder="1"/>
    <xf numFmtId="0" fontId="0" fillId="0" borderId="2" xfId="0" applyBorder="1"/>
    <xf numFmtId="164" fontId="0" fillId="0" borderId="2" xfId="0" applyNumberFormat="1" applyBorder="1"/>
    <xf numFmtId="0" fontId="0" fillId="0" borderId="3" xfId="0" applyBorder="1"/>
    <xf numFmtId="164" fontId="0" fillId="0" borderId="4" xfId="0" applyNumberFormat="1" applyBorder="1"/>
    <xf numFmtId="2" fontId="0" fillId="0" borderId="0" xfId="0" applyNumberFormat="1"/>
    <xf numFmtId="164" fontId="0" fillId="0" borderId="0" xfId="0" applyNumberFormat="1" applyBorder="1"/>
    <xf numFmtId="0" fontId="0" fillId="0" borderId="0" xfId="0" applyBorder="1"/>
    <xf numFmtId="164" fontId="0" fillId="0" borderId="5" xfId="0" applyNumberFormat="1" applyBorder="1"/>
    <xf numFmtId="0" fontId="0" fillId="0" borderId="5" xfId="0" applyBorder="1"/>
    <xf numFmtId="0" fontId="0" fillId="3" borderId="0" xfId="0" applyFill="1"/>
    <xf numFmtId="164" fontId="0" fillId="3" borderId="0" xfId="0" applyNumberFormat="1" applyFill="1"/>
    <xf numFmtId="164" fontId="0" fillId="3" borderId="0" xfId="0" applyNumberFormat="1" applyFill="1" applyBorder="1"/>
    <xf numFmtId="0" fontId="0" fillId="3" borderId="0" xfId="0" applyFill="1" applyBorder="1"/>
    <xf numFmtId="0" fontId="0" fillId="3" borderId="1" xfId="0" applyFill="1" applyBorder="1"/>
    <xf numFmtId="0" fontId="0" fillId="3" borderId="2" xfId="0" applyFill="1" applyBorder="1"/>
    <xf numFmtId="164" fontId="0" fillId="3" borderId="2" xfId="0" applyNumberFormat="1" applyFill="1" applyBorder="1"/>
    <xf numFmtId="165" fontId="0" fillId="0" borderId="0" xfId="1" applyNumberFormat="1" applyFont="1"/>
    <xf numFmtId="166" fontId="12" fillId="2" borderId="0" xfId="1" applyNumberFormat="1" applyFont="1" applyFill="1"/>
    <xf numFmtId="166" fontId="0" fillId="0" borderId="0" xfId="1" applyNumberFormat="1" applyFont="1"/>
    <xf numFmtId="2" fontId="0" fillId="0" borderId="3" xfId="0" applyNumberFormat="1" applyBorder="1"/>
    <xf numFmtId="2" fontId="0" fillId="0" borderId="0" xfId="0" applyNumberFormat="1" applyBorder="1"/>
    <xf numFmtId="0" fontId="13" fillId="0" borderId="0" xfId="0" applyFont="1"/>
    <xf numFmtId="0" fontId="12" fillId="0" borderId="0" xfId="2" applyFont="1" applyAlignment="1">
      <alignment horizontal="left"/>
    </xf>
    <xf numFmtId="0" fontId="12" fillId="0" borderId="0" xfId="2" applyFont="1"/>
    <xf numFmtId="0" fontId="12" fillId="0" borderId="0" xfId="2" applyFont="1" applyAlignment="1">
      <alignment horizontal="right"/>
    </xf>
    <xf numFmtId="0" fontId="17" fillId="0" borderId="0" xfId="3" applyFont="1" applyAlignment="1">
      <alignment horizontal="left"/>
    </xf>
    <xf numFmtId="0" fontId="12" fillId="0" borderId="0" xfId="2" applyFont="1" applyAlignment="1">
      <alignment horizontal="center" vertical="center"/>
    </xf>
    <xf numFmtId="0" fontId="7" fillId="0" borderId="0" xfId="2" applyAlignment="1">
      <alignment horizontal="center" vertical="center"/>
    </xf>
    <xf numFmtId="2" fontId="12" fillId="0" borderId="0" xfId="2" applyNumberFormat="1" applyFont="1" applyAlignment="1">
      <alignment horizontal="center" vertical="center"/>
    </xf>
    <xf numFmtId="2" fontId="12" fillId="0" borderId="0" xfId="2" applyNumberFormat="1" applyFont="1" applyAlignment="1">
      <alignment horizontal="left" vertical="center"/>
    </xf>
    <xf numFmtId="2" fontId="0" fillId="0" borderId="1" xfId="0" applyNumberFormat="1" applyBorder="1"/>
    <xf numFmtId="0" fontId="9" fillId="0" borderId="0" xfId="0" applyFont="1" applyBorder="1" applyAlignment="1">
      <alignment vertical="center" wrapText="1"/>
    </xf>
    <xf numFmtId="0" fontId="9" fillId="0" borderId="1" xfId="0" applyFont="1" applyBorder="1" applyAlignment="1">
      <alignment vertical="center" wrapText="1"/>
    </xf>
    <xf numFmtId="0" fontId="12" fillId="0" borderId="0" xfId="2" applyFont="1" applyAlignment="1">
      <alignment horizontal="left" vertical="top"/>
    </xf>
    <xf numFmtId="2" fontId="12" fillId="0" borderId="0" xfId="2" applyNumberFormat="1" applyFont="1" applyAlignment="1">
      <alignment horizontal="left" vertical="top"/>
    </xf>
    <xf numFmtId="2" fontId="0" fillId="0" borderId="7" xfId="0" applyNumberFormat="1" applyBorder="1"/>
    <xf numFmtId="164" fontId="0" fillId="0" borderId="8" xfId="0" applyNumberFormat="1" applyBorder="1"/>
    <xf numFmtId="164" fontId="0" fillId="0" borderId="6" xfId="0" applyNumberFormat="1" applyBorder="1"/>
    <xf numFmtId="2" fontId="0" fillId="0" borderId="4" xfId="0" applyNumberFormat="1" applyBorder="1"/>
    <xf numFmtId="0" fontId="0" fillId="0" borderId="7" xfId="0" applyBorder="1"/>
    <xf numFmtId="2" fontId="0" fillId="3" borderId="0" xfId="0" applyNumberFormat="1" applyFill="1" applyBorder="1"/>
    <xf numFmtId="0" fontId="9" fillId="3" borderId="0" xfId="0" applyFont="1" applyFill="1" applyBorder="1" applyAlignment="1">
      <alignment vertical="center" wrapText="1"/>
    </xf>
    <xf numFmtId="2" fontId="0" fillId="3" borderId="0" xfId="0" applyNumberFormat="1" applyFill="1"/>
    <xf numFmtId="0" fontId="0" fillId="0" borderId="9" xfId="0" applyBorder="1"/>
    <xf numFmtId="164" fontId="0" fillId="0" borderId="9" xfId="0" applyNumberFormat="1" applyBorder="1"/>
    <xf numFmtId="0" fontId="0" fillId="0" borderId="0" xfId="0" quotePrefix="1"/>
    <xf numFmtId="0" fontId="0" fillId="0" borderId="0" xfId="0" applyAlignment="1">
      <alignment horizontal="right"/>
    </xf>
    <xf numFmtId="0" fontId="9" fillId="0" borderId="0" xfId="0" applyFont="1" applyAlignment="1">
      <alignment wrapText="1"/>
    </xf>
    <xf numFmtId="9" fontId="0" fillId="0" borderId="0" xfId="4" applyFont="1"/>
    <xf numFmtId="167" fontId="0" fillId="0" borderId="0" xfId="0" applyNumberFormat="1"/>
    <xf numFmtId="0" fontId="10" fillId="0" borderId="3" xfId="0" applyFont="1" applyBorder="1" applyAlignment="1">
      <alignment horizontal="left"/>
    </xf>
    <xf numFmtId="0" fontId="20" fillId="7" borderId="1" xfId="0" applyFont="1" applyFill="1" applyBorder="1" applyAlignment="1">
      <alignment horizontal="left" vertical="center"/>
    </xf>
    <xf numFmtId="0" fontId="0" fillId="0" borderId="0" xfId="0" applyBorder="1" applyAlignment="1">
      <alignment horizontal="center" vertical="center" wrapText="1"/>
    </xf>
    <xf numFmtId="0" fontId="0" fillId="0" borderId="6" xfId="0" applyBorder="1"/>
    <xf numFmtId="0" fontId="0" fillId="0" borderId="6" xfId="0" applyBorder="1" applyAlignment="1">
      <alignment horizontal="center" vertical="center" wrapText="1"/>
    </xf>
    <xf numFmtId="0" fontId="0" fillId="0" borderId="1" xfId="0" applyBorder="1" applyAlignment="1">
      <alignment horizontal="center" vertical="center" wrapText="1"/>
    </xf>
    <xf numFmtId="0" fontId="20" fillId="7" borderId="7" xfId="0" applyFont="1" applyFill="1" applyBorder="1" applyAlignment="1">
      <alignment horizontal="left" vertical="center"/>
    </xf>
    <xf numFmtId="0" fontId="21" fillId="7" borderId="7" xfId="0" applyFont="1" applyFill="1" applyBorder="1"/>
    <xf numFmtId="164" fontId="21" fillId="7" borderId="7" xfId="0" applyNumberFormat="1" applyFont="1" applyFill="1" applyBorder="1"/>
    <xf numFmtId="0" fontId="0" fillId="7" borderId="7" xfId="0" applyFill="1" applyBorder="1" applyAlignment="1">
      <alignment horizontal="center" vertical="center" wrapText="1"/>
    </xf>
    <xf numFmtId="0" fontId="0" fillId="7" borderId="7" xfId="0" applyFill="1" applyBorder="1"/>
    <xf numFmtId="0" fontId="21" fillId="7" borderId="1" xfId="0" applyFont="1" applyFill="1" applyBorder="1"/>
    <xf numFmtId="164" fontId="21" fillId="7" borderId="1" xfId="0" applyNumberFormat="1" applyFont="1" applyFill="1" applyBorder="1"/>
    <xf numFmtId="0" fontId="0" fillId="7" borderId="1" xfId="0" applyFill="1" applyBorder="1" applyAlignment="1">
      <alignment horizontal="center" vertical="center" wrapText="1"/>
    </xf>
    <xf numFmtId="0" fontId="0" fillId="7" borderId="1" xfId="0" applyFill="1" applyBorder="1"/>
    <xf numFmtId="0" fontId="5" fillId="0" borderId="0" xfId="7"/>
    <xf numFmtId="9" fontId="0" fillId="0" borderId="0" xfId="8" applyFont="1"/>
    <xf numFmtId="0" fontId="4" fillId="0" borderId="0" xfId="7" applyFont="1"/>
    <xf numFmtId="10" fontId="0" fillId="0" borderId="0" xfId="4" applyNumberFormat="1" applyFont="1"/>
    <xf numFmtId="10" fontId="0" fillId="0" borderId="1" xfId="4" applyNumberFormat="1" applyFont="1" applyBorder="1"/>
    <xf numFmtId="10" fontId="0" fillId="0" borderId="0" xfId="0" applyNumberFormat="1"/>
    <xf numFmtId="168" fontId="0" fillId="0" borderId="0" xfId="0" applyNumberFormat="1"/>
    <xf numFmtId="168" fontId="5" fillId="0" borderId="0" xfId="4" applyNumberFormat="1" applyFont="1"/>
    <xf numFmtId="10" fontId="0" fillId="0" borderId="6" xfId="4" applyNumberFormat="1" applyFont="1" applyBorder="1"/>
    <xf numFmtId="10" fontId="0" fillId="0" borderId="0" xfId="4" applyNumberFormat="1" applyFont="1" applyBorder="1"/>
    <xf numFmtId="9" fontId="0" fillId="0" borderId="9" xfId="4" applyFont="1" applyBorder="1"/>
    <xf numFmtId="0" fontId="0" fillId="0" borderId="18" xfId="0" applyBorder="1"/>
    <xf numFmtId="0" fontId="0" fillId="0" borderId="11" xfId="0" applyBorder="1"/>
    <xf numFmtId="9" fontId="0" fillId="0" borderId="12" xfId="4" applyFont="1" applyBorder="1"/>
    <xf numFmtId="0" fontId="0" fillId="0" borderId="14" xfId="0" applyBorder="1"/>
    <xf numFmtId="0" fontId="0" fillId="0" borderId="15" xfId="0" applyBorder="1"/>
    <xf numFmtId="9" fontId="0" fillId="0" borderId="15" xfId="4" applyFont="1" applyBorder="1"/>
    <xf numFmtId="9" fontId="0" fillId="0" borderId="16" xfId="4" applyFont="1" applyBorder="1"/>
    <xf numFmtId="0" fontId="0" fillId="0" borderId="20" xfId="0" applyBorder="1"/>
    <xf numFmtId="0" fontId="0" fillId="0" borderId="21" xfId="0" applyBorder="1"/>
    <xf numFmtId="0" fontId="0" fillId="0" borderId="19" xfId="0" applyBorder="1"/>
    <xf numFmtId="0" fontId="0" fillId="0" borderId="23" xfId="0" applyBorder="1"/>
    <xf numFmtId="0" fontId="0" fillId="0" borderId="10" xfId="0" applyBorder="1"/>
    <xf numFmtId="0" fontId="0" fillId="0" borderId="13" xfId="0" applyBorder="1"/>
    <xf numFmtId="0" fontId="0" fillId="0" borderId="17" xfId="0" applyBorder="1" applyAlignment="1">
      <alignment wrapText="1"/>
    </xf>
    <xf numFmtId="0" fontId="0" fillId="5" borderId="0" xfId="0" applyFill="1"/>
    <xf numFmtId="2" fontId="0" fillId="5" borderId="0" xfId="0" applyNumberFormat="1" applyFill="1"/>
    <xf numFmtId="0" fontId="0" fillId="6" borderId="0" xfId="0" applyFill="1"/>
    <xf numFmtId="2" fontId="0" fillId="6" borderId="0" xfId="0" applyNumberFormat="1" applyFill="1"/>
    <xf numFmtId="164" fontId="0" fillId="6" borderId="0" xfId="0" applyNumberFormat="1" applyFill="1"/>
    <xf numFmtId="10" fontId="0" fillId="6" borderId="1" xfId="4" applyNumberFormat="1" applyFont="1" applyFill="1" applyBorder="1"/>
    <xf numFmtId="10" fontId="0" fillId="6" borderId="0" xfId="0" applyNumberFormat="1" applyFill="1"/>
    <xf numFmtId="0" fontId="0" fillId="0" borderId="0" xfId="0" applyAlignment="1">
      <alignment vertical="center" wrapText="1"/>
    </xf>
    <xf numFmtId="169" fontId="0" fillId="0" borderId="0" xfId="0" applyNumberFormat="1" applyBorder="1"/>
    <xf numFmtId="0" fontId="9" fillId="0" borderId="6" xfId="0" applyFont="1" applyBorder="1" applyAlignment="1">
      <alignment vertical="center" wrapText="1"/>
    </xf>
    <xf numFmtId="2" fontId="0" fillId="0" borderId="6" xfId="0" applyNumberFormat="1" applyBorder="1"/>
    <xf numFmtId="170" fontId="0" fillId="0" borderId="3" xfId="1" applyNumberFormat="1" applyFont="1" applyBorder="1" applyAlignment="1">
      <alignment horizontal="right"/>
    </xf>
    <xf numFmtId="170" fontId="0" fillId="0" borderId="0" xfId="1" applyNumberFormat="1" applyFont="1" applyAlignment="1">
      <alignment horizontal="right"/>
    </xf>
    <xf numFmtId="170" fontId="0" fillId="0" borderId="3" xfId="1" applyNumberFormat="1" applyFont="1" applyBorder="1"/>
    <xf numFmtId="170" fontId="0" fillId="0" borderId="0" xfId="1" applyNumberFormat="1" applyFont="1"/>
    <xf numFmtId="0" fontId="0" fillId="3" borderId="9" xfId="0" applyFill="1" applyBorder="1"/>
    <xf numFmtId="0" fontId="14" fillId="4" borderId="0" xfId="10" applyFont="1" applyFill="1" applyAlignment="1">
      <alignment vertical="center"/>
    </xf>
    <xf numFmtId="0" fontId="14" fillId="4" borderId="0" xfId="10" applyFont="1" applyFill="1" applyAlignment="1">
      <alignment horizontal="left" vertical="center"/>
    </xf>
    <xf numFmtId="0" fontId="3" fillId="0" borderId="0" xfId="10"/>
    <xf numFmtId="0" fontId="12" fillId="0" borderId="0" xfId="10" applyFont="1" applyAlignment="1">
      <alignment horizontal="left"/>
    </xf>
    <xf numFmtId="0" fontId="15" fillId="0" borderId="0" xfId="10" applyFont="1" applyAlignment="1">
      <alignment horizontal="left"/>
    </xf>
    <xf numFmtId="0" fontId="18" fillId="4" borderId="0" xfId="10" applyFont="1" applyFill="1" applyAlignment="1">
      <alignment horizontal="left"/>
    </xf>
    <xf numFmtId="0" fontId="18" fillId="4" borderId="0" xfId="10" applyFont="1" applyFill="1"/>
    <xf numFmtId="0" fontId="18" fillId="0" borderId="0" xfId="10" applyFont="1"/>
    <xf numFmtId="0" fontId="12" fillId="2" borderId="0" xfId="10" applyFont="1" applyFill="1" applyAlignment="1">
      <alignment horizontal="left"/>
    </xf>
    <xf numFmtId="2" fontId="12" fillId="2" borderId="0" xfId="10" applyNumberFormat="1" applyFont="1" applyFill="1"/>
    <xf numFmtId="164" fontId="12" fillId="2" borderId="0" xfId="10" applyNumberFormat="1" applyFont="1" applyFill="1"/>
    <xf numFmtId="2" fontId="12" fillId="0" borderId="0" xfId="10" applyNumberFormat="1" applyFont="1"/>
    <xf numFmtId="0" fontId="12" fillId="2" borderId="0" xfId="10" applyFont="1" applyFill="1"/>
    <xf numFmtId="164" fontId="12" fillId="0" borderId="0" xfId="10" applyNumberFormat="1" applyFont="1"/>
    <xf numFmtId="0" fontId="3" fillId="0" borderId="0" xfId="10" applyAlignment="1">
      <alignment horizontal="left"/>
    </xf>
    <xf numFmtId="0" fontId="14" fillId="4" borderId="0" xfId="10" applyFont="1" applyFill="1" applyAlignment="1">
      <alignment horizontal="right" vertical="center"/>
    </xf>
    <xf numFmtId="0" fontId="12" fillId="0" borderId="0" xfId="10" applyFont="1"/>
    <xf numFmtId="0" fontId="12" fillId="0" borderId="0" xfId="10" applyFont="1" applyAlignment="1">
      <alignment horizontal="right"/>
    </xf>
    <xf numFmtId="0" fontId="9" fillId="0" borderId="0" xfId="0" applyFont="1" applyAlignment="1"/>
    <xf numFmtId="0" fontId="0" fillId="8" borderId="0" xfId="0" applyFill="1" applyAlignment="1">
      <alignment horizontal="right"/>
    </xf>
    <xf numFmtId="0" fontId="0" fillId="0" borderId="0" xfId="0" applyAlignment="1">
      <alignment horizontal="center"/>
    </xf>
    <xf numFmtId="0" fontId="2" fillId="0" borderId="0" xfId="7" applyFont="1"/>
    <xf numFmtId="0" fontId="2" fillId="0" borderId="0" xfId="11"/>
    <xf numFmtId="0" fontId="2" fillId="0" borderId="29" xfId="11" applyBorder="1"/>
    <xf numFmtId="0" fontId="2" fillId="0" borderId="20" xfId="11" applyBorder="1" applyAlignment="1">
      <alignment horizontal="center" vertical="center"/>
    </xf>
    <xf numFmtId="0" fontId="2" fillId="0" borderId="21" xfId="11" applyBorder="1" applyAlignment="1">
      <alignment horizontal="center" vertical="center"/>
    </xf>
    <xf numFmtId="0" fontId="2" fillId="0" borderId="22" xfId="11" applyBorder="1" applyAlignment="1">
      <alignment horizontal="center" vertical="center"/>
    </xf>
    <xf numFmtId="0" fontId="2" fillId="0" borderId="0" xfId="11" applyAlignment="1">
      <alignment horizontal="center" vertical="center"/>
    </xf>
    <xf numFmtId="0" fontId="2" fillId="0" borderId="0" xfId="11" applyAlignment="1">
      <alignment horizontal="center" vertical="center" wrapText="1"/>
    </xf>
    <xf numFmtId="0" fontId="24" fillId="0" borderId="30" xfId="11" applyFont="1" applyBorder="1" applyAlignment="1">
      <alignment horizontal="center" vertical="center" wrapText="1"/>
    </xf>
    <xf numFmtId="0" fontId="24" fillId="0" borderId="31" xfId="11" applyFont="1" applyBorder="1" applyAlignment="1">
      <alignment horizontal="center" vertical="center" wrapText="1"/>
    </xf>
    <xf numFmtId="0" fontId="2" fillId="0" borderId="32" xfId="11" applyBorder="1" applyAlignment="1">
      <alignment horizontal="center" vertical="center"/>
    </xf>
    <xf numFmtId="0" fontId="2" fillId="0" borderId="33" xfId="11" applyBorder="1" applyAlignment="1">
      <alignment horizontal="center" vertical="center" wrapText="1"/>
    </xf>
    <xf numFmtId="0" fontId="2" fillId="0" borderId="34" xfId="11" applyBorder="1" applyAlignment="1">
      <alignment horizontal="center"/>
    </xf>
    <xf numFmtId="0" fontId="2" fillId="0" borderId="35" xfId="11" applyBorder="1" applyAlignment="1">
      <alignment horizontal="center" vertical="center"/>
    </xf>
    <xf numFmtId="0" fontId="2" fillId="0" borderId="26" xfId="11" applyBorder="1" applyAlignment="1">
      <alignment horizontal="center" vertical="center"/>
    </xf>
    <xf numFmtId="0" fontId="2" fillId="0" borderId="36" xfId="11" applyBorder="1" applyAlignment="1">
      <alignment horizontal="center" vertical="center"/>
    </xf>
    <xf numFmtId="22" fontId="2" fillId="0" borderId="0" xfId="11" applyNumberFormat="1"/>
    <xf numFmtId="0" fontId="2" fillId="0" borderId="37" xfId="11" applyBorder="1" applyAlignment="1">
      <alignment horizontal="center"/>
    </xf>
    <xf numFmtId="0" fontId="2" fillId="0" borderId="11" xfId="11" applyBorder="1" applyAlignment="1">
      <alignment horizontal="center" vertical="center"/>
    </xf>
    <xf numFmtId="0" fontId="2" fillId="0" borderId="9" xfId="11" applyBorder="1" applyAlignment="1">
      <alignment horizontal="center" vertical="center"/>
    </xf>
    <xf numFmtId="0" fontId="2" fillId="0" borderId="12" xfId="11" applyBorder="1" applyAlignment="1">
      <alignment horizontal="center" vertical="center"/>
    </xf>
    <xf numFmtId="0" fontId="2" fillId="0" borderId="38" xfId="11" applyBorder="1" applyAlignment="1">
      <alignment horizontal="center"/>
    </xf>
    <xf numFmtId="0" fontId="2" fillId="0" borderId="14" xfId="11" applyBorder="1" applyAlignment="1">
      <alignment horizontal="center" vertical="center"/>
    </xf>
    <xf numFmtId="0" fontId="2" fillId="0" borderId="15" xfId="11" applyBorder="1" applyAlignment="1">
      <alignment horizontal="center" vertical="center"/>
    </xf>
    <xf numFmtId="0" fontId="2" fillId="0" borderId="16" xfId="11" applyBorder="1" applyAlignment="1">
      <alignment horizontal="center" vertical="center"/>
    </xf>
    <xf numFmtId="0" fontId="2" fillId="0" borderId="28" xfId="11" applyBorder="1" applyAlignment="1">
      <alignment horizontal="center" vertical="center"/>
    </xf>
    <xf numFmtId="3" fontId="2" fillId="0" borderId="20" xfId="11" applyNumberFormat="1" applyBorder="1" applyAlignment="1">
      <alignment horizontal="center" vertical="center"/>
    </xf>
    <xf numFmtId="3" fontId="2" fillId="0" borderId="27" xfId="11" applyNumberFormat="1" applyBorder="1" applyAlignment="1">
      <alignment horizontal="center" vertical="center"/>
    </xf>
    <xf numFmtId="0" fontId="2" fillId="0" borderId="17" xfId="11" applyBorder="1" applyAlignment="1">
      <alignment horizontal="center" vertical="center" wrapText="1"/>
    </xf>
    <xf numFmtId="1" fontId="2" fillId="0" borderId="18" xfId="11" applyNumberFormat="1" applyBorder="1" applyAlignment="1">
      <alignment horizontal="center" vertical="center"/>
    </xf>
    <xf numFmtId="1" fontId="2" fillId="0" borderId="19" xfId="11" applyNumberFormat="1" applyBorder="1" applyAlignment="1">
      <alignment horizontal="center" vertical="center"/>
    </xf>
    <xf numFmtId="0" fontId="2" fillId="0" borderId="14" xfId="11" applyBorder="1" applyAlignment="1">
      <alignment horizontal="center" vertical="center" wrapText="1"/>
    </xf>
    <xf numFmtId="1" fontId="2" fillId="0" borderId="15" xfId="11" applyNumberFormat="1" applyBorder="1" applyAlignment="1">
      <alignment horizontal="center" vertical="center"/>
    </xf>
    <xf numFmtId="165" fontId="0" fillId="0" borderId="0" xfId="12" applyNumberFormat="1" applyFont="1"/>
    <xf numFmtId="165" fontId="2" fillId="0" borderId="0" xfId="11" applyNumberFormat="1"/>
    <xf numFmtId="9" fontId="0" fillId="0" borderId="0" xfId="13" applyFont="1"/>
    <xf numFmtId="9" fontId="2" fillId="0" borderId="0" xfId="11" applyNumberFormat="1"/>
    <xf numFmtId="164" fontId="12" fillId="2" borderId="0" xfId="0" applyNumberFormat="1" applyFont="1" applyFill="1" applyBorder="1"/>
    <xf numFmtId="165" fontId="0" fillId="0" borderId="0" xfId="1" applyNumberFormat="1" applyFont="1" applyBorder="1"/>
    <xf numFmtId="166" fontId="0" fillId="0" borderId="0" xfId="1" applyNumberFormat="1" applyFont="1" applyBorder="1" applyAlignment="1">
      <alignment vertical="center" wrapText="1"/>
    </xf>
    <xf numFmtId="0" fontId="0" fillId="0" borderId="3" xfId="0" applyBorder="1" applyAlignment="1"/>
    <xf numFmtId="0" fontId="0" fillId="0" borderId="0" xfId="0" applyBorder="1" applyAlignment="1"/>
    <xf numFmtId="0" fontId="22" fillId="0" borderId="0" xfId="9" applyBorder="1"/>
    <xf numFmtId="0" fontId="0" fillId="0" borderId="0" xfId="0" applyBorder="1" applyAlignment="1">
      <alignment vertical="center" wrapText="1"/>
    </xf>
    <xf numFmtId="0" fontId="0" fillId="9" borderId="0" xfId="0" applyFill="1"/>
    <xf numFmtId="164" fontId="12" fillId="9" borderId="0" xfId="0" applyNumberFormat="1" applyFont="1" applyFill="1"/>
    <xf numFmtId="166" fontId="0" fillId="9" borderId="0" xfId="1" applyNumberFormat="1" applyFont="1" applyFill="1" applyBorder="1" applyAlignment="1">
      <alignment horizontal="center" vertical="center" wrapText="1"/>
    </xf>
    <xf numFmtId="165" fontId="0" fillId="9" borderId="0" xfId="1" applyNumberFormat="1" applyFont="1" applyFill="1"/>
    <xf numFmtId="164" fontId="0" fillId="9" borderId="0" xfId="0" applyNumberFormat="1" applyFill="1"/>
    <xf numFmtId="0" fontId="0" fillId="9" borderId="0" xfId="0" applyFill="1" applyBorder="1" applyAlignment="1">
      <alignment horizontal="center"/>
    </xf>
    <xf numFmtId="164" fontId="0" fillId="9" borderId="0" xfId="0" applyNumberFormat="1" applyFill="1" applyBorder="1"/>
    <xf numFmtId="164" fontId="0" fillId="9" borderId="2" xfId="0" applyNumberFormat="1" applyFill="1" applyBorder="1"/>
    <xf numFmtId="164" fontId="21" fillId="9" borderId="1" xfId="0" applyNumberFormat="1" applyFont="1" applyFill="1" applyBorder="1"/>
    <xf numFmtId="164" fontId="0" fillId="9" borderId="1" xfId="0" applyNumberFormat="1" applyFill="1" applyBorder="1"/>
    <xf numFmtId="164" fontId="0" fillId="9" borderId="6" xfId="0" applyNumberFormat="1" applyFill="1" applyBorder="1"/>
    <xf numFmtId="164" fontId="21" fillId="9" borderId="7" xfId="0" applyNumberFormat="1" applyFont="1" applyFill="1" applyBorder="1"/>
    <xf numFmtId="164" fontId="0" fillId="9" borderId="5" xfId="0" applyNumberFormat="1" applyFill="1" applyBorder="1"/>
    <xf numFmtId="2" fontId="0" fillId="9" borderId="0" xfId="0" applyNumberFormat="1" applyFill="1" applyBorder="1"/>
    <xf numFmtId="2" fontId="0" fillId="9" borderId="1" xfId="0" applyNumberFormat="1" applyFill="1" applyBorder="1"/>
    <xf numFmtId="0" fontId="10" fillId="9" borderId="0" xfId="0" applyFont="1" applyFill="1" applyAlignment="1">
      <alignment horizontal="left"/>
    </xf>
    <xf numFmtId="170" fontId="0" fillId="9" borderId="0" xfId="1" applyNumberFormat="1" applyFont="1" applyFill="1" applyAlignment="1">
      <alignment horizontal="right"/>
    </xf>
    <xf numFmtId="170" fontId="0" fillId="9" borderId="0" xfId="1" applyNumberFormat="1" applyFont="1" applyFill="1"/>
    <xf numFmtId="0" fontId="1" fillId="0" borderId="0" xfId="11" applyFont="1"/>
    <xf numFmtId="0" fontId="0" fillId="0" borderId="0" xfId="0" applyAlignment="1">
      <alignment horizontal="center" vertical="center" wrapText="1"/>
    </xf>
    <xf numFmtId="2" fontId="0" fillId="3" borderId="0" xfId="0" applyNumberFormat="1" applyFill="1" applyAlignment="1">
      <alignment horizontal="center" vertical="center" wrapText="1"/>
    </xf>
    <xf numFmtId="0" fontId="9" fillId="0" borderId="0" xfId="0" applyFont="1" applyAlignment="1">
      <alignment horizontal="center" vertical="center"/>
    </xf>
    <xf numFmtId="0" fontId="9" fillId="3" borderId="0" xfId="0" applyFont="1" applyFill="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3" borderId="24"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3" borderId="6"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3" borderId="0" xfId="0" applyFill="1" applyAlignment="1">
      <alignment horizontal="center" vertical="center" wrapText="1"/>
    </xf>
    <xf numFmtId="0" fontId="0" fillId="3" borderId="1" xfId="0" applyFill="1" applyBorder="1" applyAlignment="1">
      <alignment horizontal="center" vertical="center" wrapText="1"/>
    </xf>
    <xf numFmtId="0" fontId="9" fillId="0" borderId="0" xfId="0" applyFont="1" applyAlignment="1">
      <alignment horizontal="center" vertical="center" wrapText="1"/>
    </xf>
    <xf numFmtId="0" fontId="0" fillId="0" borderId="0" xfId="0" applyBorder="1" applyAlignment="1">
      <alignment horizontal="center"/>
    </xf>
    <xf numFmtId="0" fontId="0" fillId="0" borderId="21" xfId="0" applyBorder="1" applyAlignment="1">
      <alignment horizontal="center"/>
    </xf>
    <xf numFmtId="0" fontId="0" fillId="0" borderId="22" xfId="0" applyBorder="1" applyAlignment="1">
      <alignment horizontal="center"/>
    </xf>
  </cellXfs>
  <cellStyles count="14">
    <cellStyle name="Comma" xfId="1" builtinId="3"/>
    <cellStyle name="Comma 2" xfId="6" xr:uid="{F0CDD9C4-4B03-4908-B6B6-C2C03A57CE75}"/>
    <cellStyle name="Comma 3" xfId="12" xr:uid="{C522A7BC-D732-42A0-92A9-4A67A454D34E}"/>
    <cellStyle name="Hyperlink" xfId="9" builtinId="8"/>
    <cellStyle name="Hyperlink 2" xfId="3" xr:uid="{5623F714-5236-4C46-B8C5-E403687A9BB0}"/>
    <cellStyle name="Normal" xfId="0" builtinId="0"/>
    <cellStyle name="Normal 2" xfId="2" xr:uid="{829E4F92-9F00-471C-B898-022F42E7BD2B}"/>
    <cellStyle name="Normal 3" xfId="5" xr:uid="{B4715A38-FE84-4726-94D3-1308B0DB5C6A}"/>
    <cellStyle name="Normal 4" xfId="7" xr:uid="{E9BBD1B7-49EA-484A-B134-51FBD603926F}"/>
    <cellStyle name="Normal 5" xfId="10" xr:uid="{019359E5-1E40-4749-AE0C-D05B2DD099C7}"/>
    <cellStyle name="Normal 6" xfId="11" xr:uid="{E8510187-702A-4FC0-B6FD-E90BF4C924D1}"/>
    <cellStyle name="Per cent" xfId="4" builtinId="5"/>
    <cellStyle name="Per cent 2" xfId="8" xr:uid="{D60F6A11-24CD-4485-AD4A-45E9B3E09DDB}"/>
    <cellStyle name="Per cent 3" xfId="13" xr:uid="{052CA617-04CC-4D03-A50A-CD9D5251A976}"/>
  </cellStyles>
  <dxfs count="2">
    <dxf>
      <numFmt numFmtId="27" formatCode="dd/mm/yyyy\ hh:mm"/>
    </dxf>
    <dxf>
      <numFmt numFmtId="27" formatCode="dd/mm/yyyy\ hh:mm"/>
    </dxf>
  </dxfs>
  <tableStyles count="0" defaultTableStyle="TableStyleMedium2" defaultPivotStyle="PivotStyleLight16"/>
  <colors>
    <mruColors>
      <color rgb="FFE8EC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da-DK" b="1"/>
              <a:t>BBK</a:t>
            </a:r>
            <a:r>
              <a:rPr lang="da-DK" b="1" baseline="0"/>
              <a:t> inkl. input- og slutudledninger absolut og relativt</a:t>
            </a:r>
            <a:endParaRPr lang="da-DK"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'Absolutte og pct-fordelinger'!$D$98</c:f>
              <c:strCache>
                <c:ptCount val="1"/>
                <c:pt idx="0">
                  <c:v>Byggeri CO2 (venstre akse)</c:v>
                </c:pt>
              </c:strCache>
            </c:strRef>
          </c:tx>
          <c:spPr>
            <a:ln w="28575" cap="rnd">
              <a:solidFill>
                <a:schemeClr val="accent1"/>
              </a:solidFill>
              <a:round/>
            </a:ln>
            <a:effectLst/>
          </c:spPr>
          <c:marker>
            <c:symbol val="none"/>
          </c:marker>
          <c:cat>
            <c:numRef>
              <c:f>'Absolutte og pct-fordelinger'!$E$97:$AM$97</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pct-fordelinger'!$E$98:$AM$98</c:f>
              <c:numCache>
                <c:formatCode>0.00</c:formatCode>
                <c:ptCount val="34"/>
                <c:pt idx="0">
                  <c:v>9.5248604505353942</c:v>
                </c:pt>
                <c:pt idx="1">
                  <c:v>9.479017132261049</c:v>
                </c:pt>
                <c:pt idx="2">
                  <c:v>9.4245809364336672</c:v>
                </c:pt>
                <c:pt idx="3">
                  <c:v>9.0954811012762526</c:v>
                </c:pt>
                <c:pt idx="4">
                  <c:v>9.2298171979680603</c:v>
                </c:pt>
                <c:pt idx="5">
                  <c:v>10.371994095239208</c:v>
                </c:pt>
                <c:pt idx="6">
                  <c:v>11.484918153182999</c:v>
                </c:pt>
                <c:pt idx="7">
                  <c:v>11.363866509485481</c:v>
                </c:pt>
                <c:pt idx="8">
                  <c:v>11.891289780341928</c:v>
                </c:pt>
                <c:pt idx="9">
                  <c:v>11.007412486606812</c:v>
                </c:pt>
                <c:pt idx="10">
                  <c:v>10.949300628473965</c:v>
                </c:pt>
                <c:pt idx="11">
                  <c:v>11.260876432299252</c:v>
                </c:pt>
                <c:pt idx="12">
                  <c:v>11.078688812275168</c:v>
                </c:pt>
                <c:pt idx="13">
                  <c:v>12.36686069109118</c:v>
                </c:pt>
                <c:pt idx="14">
                  <c:v>12.873415396916215</c:v>
                </c:pt>
                <c:pt idx="15">
                  <c:v>12.766085522056398</c:v>
                </c:pt>
                <c:pt idx="16">
                  <c:v>14.180448331121648</c:v>
                </c:pt>
                <c:pt idx="17">
                  <c:v>14.141747409238391</c:v>
                </c:pt>
                <c:pt idx="18">
                  <c:v>12.481234962742151</c:v>
                </c:pt>
                <c:pt idx="19">
                  <c:v>9.9335531281641707</c:v>
                </c:pt>
                <c:pt idx="20">
                  <c:v>9.5444899158149887</c:v>
                </c:pt>
                <c:pt idx="21">
                  <c:v>10.421576520178732</c:v>
                </c:pt>
                <c:pt idx="22">
                  <c:v>9.8495739862254688</c:v>
                </c:pt>
                <c:pt idx="23">
                  <c:v>9.7499864941009093</c:v>
                </c:pt>
                <c:pt idx="24">
                  <c:v>9.285854209801597</c:v>
                </c:pt>
                <c:pt idx="25">
                  <c:v>9.706750454613049</c:v>
                </c:pt>
                <c:pt idx="26">
                  <c:v>9.7683582808337341</c:v>
                </c:pt>
                <c:pt idx="27">
                  <c:v>10.314721114485804</c:v>
                </c:pt>
                <c:pt idx="28">
                  <c:v>10.534834395347506</c:v>
                </c:pt>
                <c:pt idx="29">
                  <c:v>10.686840786828462</c:v>
                </c:pt>
                <c:pt idx="30">
                  <c:v>11.68019874340415</c:v>
                </c:pt>
                <c:pt idx="31">
                  <c:v>11.858328167986482</c:v>
                </c:pt>
                <c:pt idx="32">
                  <c:v>11.379719419271751</c:v>
                </c:pt>
                <c:pt idx="33">
                  <c:v>11.724738523564561</c:v>
                </c:pt>
              </c:numCache>
            </c:numRef>
          </c:val>
          <c:smooth val="0"/>
          <c:extLst>
            <c:ext xmlns:c16="http://schemas.microsoft.com/office/drawing/2014/chart" uri="{C3380CC4-5D6E-409C-BE32-E72D297353CC}">
              <c16:uniqueId val="{00000000-D321-4191-B0CC-3149B84F3FCF}"/>
            </c:ext>
          </c:extLst>
        </c:ser>
        <c:dLbls>
          <c:showLegendKey val="0"/>
          <c:showVal val="0"/>
          <c:showCatName val="0"/>
          <c:showSerName val="0"/>
          <c:showPercent val="0"/>
          <c:showBubbleSize val="0"/>
        </c:dLbls>
        <c:marker val="1"/>
        <c:smooth val="0"/>
        <c:axId val="1444830672"/>
        <c:axId val="1444828752"/>
      </c:lineChart>
      <c:lineChart>
        <c:grouping val="standard"/>
        <c:varyColors val="0"/>
        <c:ser>
          <c:idx val="1"/>
          <c:order val="1"/>
          <c:tx>
            <c:strRef>
              <c:f>'Absolutte og pct-fordelinger'!$D$99</c:f>
              <c:strCache>
                <c:ptCount val="1"/>
                <c:pt idx="0">
                  <c:v>Byggeri andel af DK-CO2 (højre akse)</c:v>
                </c:pt>
              </c:strCache>
            </c:strRef>
          </c:tx>
          <c:spPr>
            <a:ln w="28575" cap="rnd">
              <a:solidFill>
                <a:schemeClr val="accent2"/>
              </a:solidFill>
              <a:round/>
            </a:ln>
            <a:effectLst/>
          </c:spPr>
          <c:marker>
            <c:symbol val="none"/>
          </c:marker>
          <c:cat>
            <c:numRef>
              <c:f>'Absolutte og pct-fordelinger'!$E$97:$AM$97</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pct-fordelinger'!$E$99:$AM$99</c:f>
              <c:numCache>
                <c:formatCode>0.00%</c:formatCode>
                <c:ptCount val="34"/>
                <c:pt idx="0">
                  <c:v>0.12375714916592234</c:v>
                </c:pt>
                <c:pt idx="1">
                  <c:v>0.11324713367842465</c:v>
                </c:pt>
                <c:pt idx="2">
                  <c:v>0.11843513372334177</c:v>
                </c:pt>
                <c:pt idx="3">
                  <c:v>0.11471101335944039</c:v>
                </c:pt>
                <c:pt idx="4">
                  <c:v>0.11004854569955402</c:v>
                </c:pt>
                <c:pt idx="5">
                  <c:v>0.11941488944991312</c:v>
                </c:pt>
                <c:pt idx="6">
                  <c:v>0.12627282516523744</c:v>
                </c:pt>
                <c:pt idx="7">
                  <c:v>0.13039312255042992</c:v>
                </c:pt>
                <c:pt idx="8">
                  <c:v>0.13642553703516508</c:v>
                </c:pt>
                <c:pt idx="9">
                  <c:v>0.1376494984429672</c:v>
                </c:pt>
                <c:pt idx="10">
                  <c:v>0.14025115999567722</c:v>
                </c:pt>
                <c:pt idx="11">
                  <c:v>0.14387509772363299</c:v>
                </c:pt>
                <c:pt idx="12">
                  <c:v>0.14513808427826069</c:v>
                </c:pt>
                <c:pt idx="13">
                  <c:v>0.15131199686271751</c:v>
                </c:pt>
                <c:pt idx="14">
                  <c:v>0.15407930801911274</c:v>
                </c:pt>
                <c:pt idx="15">
                  <c:v>0.15047512824696621</c:v>
                </c:pt>
                <c:pt idx="16">
                  <c:v>0.15774385465137208</c:v>
                </c:pt>
                <c:pt idx="17">
                  <c:v>0.1579750790949436</c:v>
                </c:pt>
                <c:pt idx="18">
                  <c:v>0.14744726015864146</c:v>
                </c:pt>
                <c:pt idx="19">
                  <c:v>0.12761948893744879</c:v>
                </c:pt>
                <c:pt idx="20">
                  <c:v>0.12440987581503724</c:v>
                </c:pt>
                <c:pt idx="21">
                  <c:v>0.13921235121247344</c:v>
                </c:pt>
                <c:pt idx="22">
                  <c:v>0.14275786212384836</c:v>
                </c:pt>
                <c:pt idx="23">
                  <c:v>0.13695653439003583</c:v>
                </c:pt>
                <c:pt idx="24">
                  <c:v>0.14274490416136518</c:v>
                </c:pt>
                <c:pt idx="25">
                  <c:v>0.1414279307253857</c:v>
                </c:pt>
                <c:pt idx="26">
                  <c:v>0.14709410917279936</c:v>
                </c:pt>
                <c:pt idx="27">
                  <c:v>0.15233601543761319</c:v>
                </c:pt>
                <c:pt idx="28">
                  <c:v>0.16487988519464766</c:v>
                </c:pt>
                <c:pt idx="29">
                  <c:v>0.17954294453889177</c:v>
                </c:pt>
                <c:pt idx="30">
                  <c:v>0.1806597157281768</c:v>
                </c:pt>
                <c:pt idx="31">
                  <c:v>0.18844644788731413</c:v>
                </c:pt>
                <c:pt idx="32">
                  <c:v>0.1992487893678041</c:v>
                </c:pt>
                <c:pt idx="33">
                  <c:v>0.20216576737645867</c:v>
                </c:pt>
              </c:numCache>
            </c:numRef>
          </c:val>
          <c:smooth val="0"/>
          <c:extLst>
            <c:ext xmlns:c16="http://schemas.microsoft.com/office/drawing/2014/chart" uri="{C3380CC4-5D6E-409C-BE32-E72D297353CC}">
              <c16:uniqueId val="{00000001-D321-4191-B0CC-3149B84F3FCF}"/>
            </c:ext>
          </c:extLst>
        </c:ser>
        <c:dLbls>
          <c:showLegendKey val="0"/>
          <c:showVal val="0"/>
          <c:showCatName val="0"/>
          <c:showSerName val="0"/>
          <c:showPercent val="0"/>
          <c:showBubbleSize val="0"/>
        </c:dLbls>
        <c:marker val="1"/>
        <c:smooth val="0"/>
        <c:axId val="1448157936"/>
        <c:axId val="1448159856"/>
      </c:lineChart>
      <c:catAx>
        <c:axId val="1444830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4828752"/>
        <c:crosses val="autoZero"/>
        <c:auto val="1"/>
        <c:lblAlgn val="ctr"/>
        <c:lblOffset val="100"/>
        <c:noMultiLvlLbl val="0"/>
      </c:catAx>
      <c:valAx>
        <c:axId val="14448287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tons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4830672"/>
        <c:crosses val="autoZero"/>
        <c:crossBetween val="between"/>
      </c:valAx>
      <c:valAx>
        <c:axId val="1448159856"/>
        <c:scaling>
          <c:orientation val="minMax"/>
          <c:max val="0.2400000000000000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Andel af DK-samlet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8157936"/>
        <c:crosses val="max"/>
        <c:crossBetween val="between"/>
        <c:majorUnit val="3.0000000000000006E-2"/>
      </c:valAx>
      <c:catAx>
        <c:axId val="1448157936"/>
        <c:scaling>
          <c:orientation val="minMax"/>
        </c:scaling>
        <c:delete val="1"/>
        <c:axPos val="b"/>
        <c:numFmt formatCode="General" sourceLinked="1"/>
        <c:majorTickMark val="out"/>
        <c:minorTickMark val="none"/>
        <c:tickLblPos val="nextTo"/>
        <c:crossAx val="144815985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da-DK" b="1"/>
              <a:t>Forbrugsbaseret klimaaftryk fra byggeriet med</a:t>
            </a:r>
            <a:r>
              <a:rPr lang="da-DK" b="1" baseline="0"/>
              <a:t> og uden inputudledninger</a:t>
            </a:r>
            <a:endParaRPr lang="da-DK"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stacked"/>
        <c:varyColors val="0"/>
        <c:ser>
          <c:idx val="0"/>
          <c:order val="0"/>
          <c:tx>
            <c:strRef>
              <c:f>'Absolutte og pct-fordelinger'!$D$122</c:f>
              <c:strCache>
                <c:ptCount val="1"/>
                <c:pt idx="0">
                  <c:v>Slutudledninger</c:v>
                </c:pt>
              </c:strCache>
            </c:strRef>
          </c:tx>
          <c:spPr>
            <a:solidFill>
              <a:schemeClr val="accent1"/>
            </a:solidFill>
            <a:ln>
              <a:noFill/>
            </a:ln>
            <a:effectLst/>
          </c:spPr>
          <c:cat>
            <c:numRef>
              <c:f>'Absolutte og pct-fordelinger'!$E$121:$AM$121</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pct-fordelinger'!$E$122:$AM$122</c:f>
              <c:numCache>
                <c:formatCode>0.00</c:formatCode>
                <c:ptCount val="34"/>
                <c:pt idx="0">
                  <c:v>7.2969430000000006</c:v>
                </c:pt>
                <c:pt idx="1">
                  <c:v>7.1471170000000006</c:v>
                </c:pt>
                <c:pt idx="2">
                  <c:v>7.0394720000000008</c:v>
                </c:pt>
                <c:pt idx="3">
                  <c:v>6.613531</c:v>
                </c:pt>
                <c:pt idx="4">
                  <c:v>6.5376345525571908</c:v>
                </c:pt>
                <c:pt idx="5">
                  <c:v>7.493527315833834</c:v>
                </c:pt>
                <c:pt idx="6">
                  <c:v>8.363033999999999</c:v>
                </c:pt>
                <c:pt idx="7">
                  <c:v>8.3255293960369219</c:v>
                </c:pt>
                <c:pt idx="8">
                  <c:v>8.7896280705285772</c:v>
                </c:pt>
                <c:pt idx="9">
                  <c:v>7.7972338742034371</c:v>
                </c:pt>
                <c:pt idx="10">
                  <c:v>8.0553400782450932</c:v>
                </c:pt>
                <c:pt idx="11">
                  <c:v>8.1497944876586796</c:v>
                </c:pt>
                <c:pt idx="12">
                  <c:v>7.8127876136383971</c:v>
                </c:pt>
                <c:pt idx="13">
                  <c:v>8.7585065110084415</c:v>
                </c:pt>
                <c:pt idx="14">
                  <c:v>9.1144605940417627</c:v>
                </c:pt>
                <c:pt idx="15">
                  <c:v>9.1179519999999989</c:v>
                </c:pt>
                <c:pt idx="16">
                  <c:v>10.413104000000001</c:v>
                </c:pt>
                <c:pt idx="17">
                  <c:v>10.307072</c:v>
                </c:pt>
                <c:pt idx="18">
                  <c:v>9.0498830000000012</c:v>
                </c:pt>
                <c:pt idx="19">
                  <c:v>6.6949332820277281</c:v>
                </c:pt>
                <c:pt idx="20">
                  <c:v>6.1952787728559358</c:v>
                </c:pt>
                <c:pt idx="21">
                  <c:v>7.0453248955512997</c:v>
                </c:pt>
                <c:pt idx="22">
                  <c:v>6.606066862998718</c:v>
                </c:pt>
                <c:pt idx="23">
                  <c:v>6.5189455688932529</c:v>
                </c:pt>
                <c:pt idx="24">
                  <c:v>6.4325138887180273</c:v>
                </c:pt>
                <c:pt idx="25">
                  <c:v>6.7149189569725056</c:v>
                </c:pt>
                <c:pt idx="26">
                  <c:v>6.7445993356390597</c:v>
                </c:pt>
                <c:pt idx="27">
                  <c:v>7.044346980330884</c:v>
                </c:pt>
                <c:pt idx="28">
                  <c:v>7.2321918834456946</c:v>
                </c:pt>
                <c:pt idx="29">
                  <c:v>7.4803414065847971</c:v>
                </c:pt>
                <c:pt idx="30">
                  <c:v>8.298530518952699</c:v>
                </c:pt>
                <c:pt idx="31">
                  <c:v>8.4293499736521511</c:v>
                </c:pt>
                <c:pt idx="32">
                  <c:v>8.0127446748183644</c:v>
                </c:pt>
                <c:pt idx="33">
                  <c:v>8.1786788100056658</c:v>
                </c:pt>
              </c:numCache>
            </c:numRef>
          </c:val>
          <c:extLst>
            <c:ext xmlns:c16="http://schemas.microsoft.com/office/drawing/2014/chart" uri="{C3380CC4-5D6E-409C-BE32-E72D297353CC}">
              <c16:uniqueId val="{00000000-D850-444D-893C-83E4319DF2C9}"/>
            </c:ext>
          </c:extLst>
        </c:ser>
        <c:ser>
          <c:idx val="1"/>
          <c:order val="1"/>
          <c:tx>
            <c:strRef>
              <c:f>'Absolutte og pct-fordelinger'!$D$123</c:f>
              <c:strCache>
                <c:ptCount val="1"/>
                <c:pt idx="0">
                  <c:v>Inputudledninger</c:v>
                </c:pt>
              </c:strCache>
            </c:strRef>
          </c:tx>
          <c:spPr>
            <a:solidFill>
              <a:schemeClr val="accent2"/>
            </a:solidFill>
            <a:ln>
              <a:noFill/>
            </a:ln>
            <a:effectLst/>
          </c:spPr>
          <c:cat>
            <c:numRef>
              <c:f>'Absolutte og pct-fordelinger'!$E$121:$AM$121</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pct-fordelinger'!$E$123:$AM$123</c:f>
              <c:numCache>
                <c:formatCode>0.00</c:formatCode>
                <c:ptCount val="34"/>
                <c:pt idx="0">
                  <c:v>2.2279174505353936</c:v>
                </c:pt>
                <c:pt idx="1">
                  <c:v>2.3319001322610484</c:v>
                </c:pt>
                <c:pt idx="2">
                  <c:v>2.3851089364336659</c:v>
                </c:pt>
                <c:pt idx="3">
                  <c:v>2.4819501012762517</c:v>
                </c:pt>
                <c:pt idx="4">
                  <c:v>2.6921826454108704</c:v>
                </c:pt>
                <c:pt idx="5">
                  <c:v>2.8784667794053731</c:v>
                </c:pt>
                <c:pt idx="6">
                  <c:v>3.1218841531829975</c:v>
                </c:pt>
                <c:pt idx="7">
                  <c:v>3.0383371134485606</c:v>
                </c:pt>
                <c:pt idx="8">
                  <c:v>3.1016617098133517</c:v>
                </c:pt>
                <c:pt idx="9">
                  <c:v>3.2101786124033724</c:v>
                </c:pt>
                <c:pt idx="10">
                  <c:v>2.8939605502288721</c:v>
                </c:pt>
                <c:pt idx="11">
                  <c:v>3.1110819446405733</c:v>
                </c:pt>
                <c:pt idx="12">
                  <c:v>3.265901198636771</c:v>
                </c:pt>
                <c:pt idx="13">
                  <c:v>3.608354180082741</c:v>
                </c:pt>
                <c:pt idx="14">
                  <c:v>3.7589548028744519</c:v>
                </c:pt>
                <c:pt idx="15">
                  <c:v>3.6481335220563968</c:v>
                </c:pt>
                <c:pt idx="16">
                  <c:v>3.7673443311216479</c:v>
                </c:pt>
                <c:pt idx="17">
                  <c:v>3.8346754092383897</c:v>
                </c:pt>
                <c:pt idx="18">
                  <c:v>3.4313519627421498</c:v>
                </c:pt>
                <c:pt idx="19">
                  <c:v>3.2386198461364404</c:v>
                </c:pt>
                <c:pt idx="20">
                  <c:v>3.3492111429590539</c:v>
                </c:pt>
                <c:pt idx="21">
                  <c:v>3.3762516246274332</c:v>
                </c:pt>
                <c:pt idx="22">
                  <c:v>3.2435071232267516</c:v>
                </c:pt>
                <c:pt idx="23">
                  <c:v>3.2310409252076551</c:v>
                </c:pt>
                <c:pt idx="24">
                  <c:v>2.8533403210835697</c:v>
                </c:pt>
                <c:pt idx="25">
                  <c:v>2.9918314976405433</c:v>
                </c:pt>
                <c:pt idx="26">
                  <c:v>3.0237589451946745</c:v>
                </c:pt>
                <c:pt idx="27">
                  <c:v>3.2703741341549195</c:v>
                </c:pt>
                <c:pt idx="28">
                  <c:v>3.3026425119018112</c:v>
                </c:pt>
                <c:pt idx="29">
                  <c:v>3.2064993802436623</c:v>
                </c:pt>
                <c:pt idx="30">
                  <c:v>3.3816682244514484</c:v>
                </c:pt>
                <c:pt idx="31">
                  <c:v>3.4289781943343303</c:v>
                </c:pt>
                <c:pt idx="32">
                  <c:v>3.3669747444533882</c:v>
                </c:pt>
                <c:pt idx="33">
                  <c:v>3.5460597135588947</c:v>
                </c:pt>
              </c:numCache>
            </c:numRef>
          </c:val>
          <c:extLst>
            <c:ext xmlns:c16="http://schemas.microsoft.com/office/drawing/2014/chart" uri="{C3380CC4-5D6E-409C-BE32-E72D297353CC}">
              <c16:uniqueId val="{00000001-D850-444D-893C-83E4319DF2C9}"/>
            </c:ext>
          </c:extLst>
        </c:ser>
        <c:dLbls>
          <c:showLegendKey val="0"/>
          <c:showVal val="0"/>
          <c:showCatName val="0"/>
          <c:showSerName val="0"/>
          <c:showPercent val="0"/>
          <c:showBubbleSize val="0"/>
        </c:dLbls>
        <c:axId val="1667264800"/>
        <c:axId val="1667261440"/>
      </c:areaChart>
      <c:catAx>
        <c:axId val="16672648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667261440"/>
        <c:crosses val="autoZero"/>
        <c:auto val="1"/>
        <c:lblAlgn val="ctr"/>
        <c:lblOffset val="100"/>
        <c:noMultiLvlLbl val="0"/>
      </c:catAx>
      <c:valAx>
        <c:axId val="1667261440"/>
        <c:scaling>
          <c:orientation val="minMax"/>
        </c:scaling>
        <c:delete val="0"/>
        <c:axPos val="l"/>
        <c:majorGridlines>
          <c:spPr>
            <a:ln w="6350"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tons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a-DK"/>
          </a:p>
        </c:txPr>
        <c:crossAx val="16672648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Fordeling af inputudledninger</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percentStacked"/>
        <c:varyColors val="0"/>
        <c:ser>
          <c:idx val="0"/>
          <c:order val="0"/>
          <c:tx>
            <c:strRef>
              <c:f>'Absolutte og pct-fordelinger'!$D$151</c:f>
              <c:strCache>
                <c:ptCount val="1"/>
                <c:pt idx="0">
                  <c:v>Input rep. og vedligehold</c:v>
                </c:pt>
              </c:strCache>
            </c:strRef>
          </c:tx>
          <c:spPr>
            <a:solidFill>
              <a:schemeClr val="accent1"/>
            </a:solidFill>
            <a:ln>
              <a:noFill/>
            </a:ln>
            <a:effectLst/>
          </c:spPr>
          <c:cat>
            <c:numRef>
              <c:f>'Absolutte og pct-fordelinger'!$E$150:$AM$150</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pct-fordelinger'!$E$151:$AM$151</c:f>
              <c:numCache>
                <c:formatCode>0.00</c:formatCode>
                <c:ptCount val="34"/>
                <c:pt idx="0">
                  <c:v>1.3515230658042487</c:v>
                </c:pt>
                <c:pt idx="1">
                  <c:v>1.5398235502294995</c:v>
                </c:pt>
                <c:pt idx="2">
                  <c:v>1.6428874389166017</c:v>
                </c:pt>
                <c:pt idx="3">
                  <c:v>1.8399257265382851</c:v>
                </c:pt>
                <c:pt idx="4">
                  <c:v>1.9931751678377509</c:v>
                </c:pt>
                <c:pt idx="5">
                  <c:v>2.168063095812041</c:v>
                </c:pt>
                <c:pt idx="6">
                  <c:v>2.3718855463743544</c:v>
                </c:pt>
                <c:pt idx="7">
                  <c:v>2.3229125180798711</c:v>
                </c:pt>
                <c:pt idx="8">
                  <c:v>2.3744191672349899</c:v>
                </c:pt>
                <c:pt idx="9">
                  <c:v>2.5253484274519575</c:v>
                </c:pt>
                <c:pt idx="10">
                  <c:v>2.1678894574926124</c:v>
                </c:pt>
                <c:pt idx="11">
                  <c:v>2.2686614656922321</c:v>
                </c:pt>
                <c:pt idx="12">
                  <c:v>2.406992706474282</c:v>
                </c:pt>
                <c:pt idx="13">
                  <c:v>2.5787660998935187</c:v>
                </c:pt>
                <c:pt idx="14">
                  <c:v>2.6935267161124372</c:v>
                </c:pt>
                <c:pt idx="15">
                  <c:v>2.492965797779922</c:v>
                </c:pt>
                <c:pt idx="16">
                  <c:v>2.7346118215154931</c:v>
                </c:pt>
                <c:pt idx="17">
                  <c:v>2.8043733347642261</c:v>
                </c:pt>
                <c:pt idx="18">
                  <c:v>2.4924776172167995</c:v>
                </c:pt>
                <c:pt idx="19">
                  <c:v>2.3339359671941668</c:v>
                </c:pt>
                <c:pt idx="20">
                  <c:v>2.4087675294697681</c:v>
                </c:pt>
                <c:pt idx="21">
                  <c:v>2.5680754678008482</c:v>
                </c:pt>
                <c:pt idx="22">
                  <c:v>2.5128367810869396</c:v>
                </c:pt>
                <c:pt idx="23">
                  <c:v>2.5951096976333856</c:v>
                </c:pt>
                <c:pt idx="24">
                  <c:v>2.3016313784657014</c:v>
                </c:pt>
                <c:pt idx="25">
                  <c:v>2.4196936994940281</c:v>
                </c:pt>
                <c:pt idx="26">
                  <c:v>2.458837350657666</c:v>
                </c:pt>
                <c:pt idx="27">
                  <c:v>2.5262100755293657</c:v>
                </c:pt>
                <c:pt idx="28">
                  <c:v>2.4648634020861668</c:v>
                </c:pt>
                <c:pt idx="29">
                  <c:v>2.5164091541649194</c:v>
                </c:pt>
                <c:pt idx="30">
                  <c:v>2.7583242358830562</c:v>
                </c:pt>
                <c:pt idx="31">
                  <c:v>2.7644246706496647</c:v>
                </c:pt>
                <c:pt idx="32">
                  <c:v>2.7870605595903721</c:v>
                </c:pt>
                <c:pt idx="33">
                  <c:v>2.9739494003098583</c:v>
                </c:pt>
              </c:numCache>
            </c:numRef>
          </c:val>
          <c:extLst>
            <c:ext xmlns:c16="http://schemas.microsoft.com/office/drawing/2014/chart" uri="{C3380CC4-5D6E-409C-BE32-E72D297353CC}">
              <c16:uniqueId val="{00000000-659F-4B38-946E-B5A5321C9E9D}"/>
            </c:ext>
          </c:extLst>
        </c:ser>
        <c:ser>
          <c:idx val="1"/>
          <c:order val="1"/>
          <c:tx>
            <c:strRef>
              <c:f>'Absolutte og pct-fordelinger'!$D$152</c:f>
              <c:strCache>
                <c:ptCount val="1"/>
                <c:pt idx="0">
                  <c:v>Input anlægsvirksomhed</c:v>
                </c:pt>
              </c:strCache>
            </c:strRef>
          </c:tx>
          <c:spPr>
            <a:solidFill>
              <a:schemeClr val="accent2"/>
            </a:solidFill>
            <a:ln>
              <a:noFill/>
            </a:ln>
            <a:effectLst/>
          </c:spPr>
          <c:cat>
            <c:numRef>
              <c:f>'Absolutte og pct-fordelinger'!$E$150:$AM$150</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pct-fordelinger'!$E$152:$AM$152</c:f>
              <c:numCache>
                <c:formatCode>0.00</c:formatCode>
                <c:ptCount val="34"/>
                <c:pt idx="0">
                  <c:v>0.87639438473114462</c:v>
                </c:pt>
                <c:pt idx="1">
                  <c:v>0.79207658203154885</c:v>
                </c:pt>
                <c:pt idx="2">
                  <c:v>0.74222149751706412</c:v>
                </c:pt>
                <c:pt idx="3">
                  <c:v>0.64202437473796647</c:v>
                </c:pt>
                <c:pt idx="4">
                  <c:v>0.69900747757311932</c:v>
                </c:pt>
                <c:pt idx="5">
                  <c:v>0.71040368359333206</c:v>
                </c:pt>
                <c:pt idx="6">
                  <c:v>0.74999860680864328</c:v>
                </c:pt>
                <c:pt idx="7">
                  <c:v>0.71542459536868952</c:v>
                </c:pt>
                <c:pt idx="8">
                  <c:v>0.72724254257836185</c:v>
                </c:pt>
                <c:pt idx="9">
                  <c:v>0.68483018495141479</c:v>
                </c:pt>
                <c:pt idx="10">
                  <c:v>0.72607109273625969</c:v>
                </c:pt>
                <c:pt idx="11">
                  <c:v>0.84242047894834093</c:v>
                </c:pt>
                <c:pt idx="12">
                  <c:v>0.85890849216248899</c:v>
                </c:pt>
                <c:pt idx="13">
                  <c:v>1.0295880801892223</c:v>
                </c:pt>
                <c:pt idx="14">
                  <c:v>1.0654280867620147</c:v>
                </c:pt>
                <c:pt idx="15">
                  <c:v>1.1551677242764748</c:v>
                </c:pt>
                <c:pt idx="16">
                  <c:v>1.0327325096061546</c:v>
                </c:pt>
                <c:pt idx="17">
                  <c:v>1.0303020744741636</c:v>
                </c:pt>
                <c:pt idx="18">
                  <c:v>0.93887434552535021</c:v>
                </c:pt>
                <c:pt idx="19">
                  <c:v>0.90468387894227353</c:v>
                </c:pt>
                <c:pt idx="20">
                  <c:v>0.94044361348928596</c:v>
                </c:pt>
                <c:pt idx="21">
                  <c:v>0.80817615682658495</c:v>
                </c:pt>
                <c:pt idx="22">
                  <c:v>0.73067034213981219</c:v>
                </c:pt>
                <c:pt idx="23">
                  <c:v>0.63593122757426934</c:v>
                </c:pt>
                <c:pt idx="24">
                  <c:v>0.55170894261786818</c:v>
                </c:pt>
                <c:pt idx="25">
                  <c:v>0.57213779814651511</c:v>
                </c:pt>
                <c:pt idx="26">
                  <c:v>0.56492159453700852</c:v>
                </c:pt>
                <c:pt idx="27">
                  <c:v>0.7441640586255539</c:v>
                </c:pt>
                <c:pt idx="28">
                  <c:v>0.83777910981564419</c:v>
                </c:pt>
                <c:pt idx="29">
                  <c:v>0.69009022607874315</c:v>
                </c:pt>
                <c:pt idx="30">
                  <c:v>0.62334398856839224</c:v>
                </c:pt>
                <c:pt idx="31">
                  <c:v>0.66455352368466569</c:v>
                </c:pt>
                <c:pt idx="32">
                  <c:v>0.57991418486301605</c:v>
                </c:pt>
                <c:pt idx="33">
                  <c:v>0.57211031324903627</c:v>
                </c:pt>
              </c:numCache>
            </c:numRef>
          </c:val>
          <c:extLst>
            <c:ext xmlns:c16="http://schemas.microsoft.com/office/drawing/2014/chart" uri="{C3380CC4-5D6E-409C-BE32-E72D297353CC}">
              <c16:uniqueId val="{00000001-659F-4B38-946E-B5A5321C9E9D}"/>
            </c:ext>
          </c:extLst>
        </c:ser>
        <c:dLbls>
          <c:showLegendKey val="0"/>
          <c:showVal val="0"/>
          <c:showCatName val="0"/>
          <c:showSerName val="0"/>
          <c:showPercent val="0"/>
          <c:showBubbleSize val="0"/>
        </c:dLbls>
        <c:axId val="1507796048"/>
        <c:axId val="1507808048"/>
      </c:areaChart>
      <c:catAx>
        <c:axId val="15077960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507808048"/>
        <c:crosses val="autoZero"/>
        <c:auto val="1"/>
        <c:lblAlgn val="ctr"/>
        <c:lblOffset val="100"/>
        <c:noMultiLvlLbl val="0"/>
      </c:catAx>
      <c:valAx>
        <c:axId val="1507808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a-DK"/>
          </a:p>
        </c:txPr>
        <c:crossAx val="150779604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 fordelt (bolig,</a:t>
            </a:r>
            <a:r>
              <a:rPr lang="en-US" baseline="0"/>
              <a:t> andet byggeri, anlæg)</a:t>
            </a:r>
            <a:r>
              <a:rPr lang="en-US"/>
              <a:t> inkl. nybyg og R&amp;V (både input og slutudledninger)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percentStacked"/>
        <c:varyColors val="0"/>
        <c:ser>
          <c:idx val="0"/>
          <c:order val="0"/>
          <c:tx>
            <c:strRef>
              <c:f>'Absolutte og pct-fordelinger'!$D$179</c:f>
              <c:strCache>
                <c:ptCount val="1"/>
                <c:pt idx="0">
                  <c:v>Bolig</c:v>
                </c:pt>
              </c:strCache>
            </c:strRef>
          </c:tx>
          <c:spPr>
            <a:solidFill>
              <a:schemeClr val="accent1"/>
            </a:solidFill>
            <a:ln>
              <a:noFill/>
            </a:ln>
            <a:effectLst/>
          </c:spP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pct-fordelinger'!$E$179:$AM$179</c:f>
              <c:numCache>
                <c:formatCode>0.00</c:formatCode>
                <c:ptCount val="34"/>
                <c:pt idx="0">
                  <c:v>3.3368203765260018</c:v>
                </c:pt>
                <c:pt idx="1">
                  <c:v>3.2769013921687127</c:v>
                </c:pt>
                <c:pt idx="2">
                  <c:v>3.1993220431524967</c:v>
                </c:pt>
                <c:pt idx="3">
                  <c:v>3.0823534504936623</c:v>
                </c:pt>
                <c:pt idx="4">
                  <c:v>3.3626144060151564</c:v>
                </c:pt>
                <c:pt idx="5">
                  <c:v>3.5548511579117292</c:v>
                </c:pt>
                <c:pt idx="6">
                  <c:v>3.873936344935685</c:v>
                </c:pt>
                <c:pt idx="7">
                  <c:v>4.0957246250666364</c:v>
                </c:pt>
                <c:pt idx="8">
                  <c:v>4.0850823418497706</c:v>
                </c:pt>
                <c:pt idx="9">
                  <c:v>4.1014284044461178</c:v>
                </c:pt>
                <c:pt idx="10">
                  <c:v>4.1375095482744619</c:v>
                </c:pt>
                <c:pt idx="11">
                  <c:v>3.8971558621031859</c:v>
                </c:pt>
                <c:pt idx="12">
                  <c:v>4.040556166269873</c:v>
                </c:pt>
                <c:pt idx="13">
                  <c:v>4.8225004592135319</c:v>
                </c:pt>
                <c:pt idx="14">
                  <c:v>5.2408622357361834</c:v>
                </c:pt>
                <c:pt idx="15">
                  <c:v>5.5895465313761719</c:v>
                </c:pt>
                <c:pt idx="16">
                  <c:v>6.609514493167401</c:v>
                </c:pt>
                <c:pt idx="17">
                  <c:v>6.3950191604218798</c:v>
                </c:pt>
                <c:pt idx="18">
                  <c:v>5.0321551502978439</c:v>
                </c:pt>
                <c:pt idx="19">
                  <c:v>3.7212433210710825</c:v>
                </c:pt>
                <c:pt idx="20">
                  <c:v>3.583742509928312</c:v>
                </c:pt>
                <c:pt idx="21">
                  <c:v>4.2192859540477414</c:v>
                </c:pt>
                <c:pt idx="22">
                  <c:v>3.7481956911350363</c:v>
                </c:pt>
                <c:pt idx="23">
                  <c:v>3.5501267374394243</c:v>
                </c:pt>
                <c:pt idx="24">
                  <c:v>3.3862993093432419</c:v>
                </c:pt>
                <c:pt idx="25">
                  <c:v>3.541732405719618</c:v>
                </c:pt>
                <c:pt idx="26">
                  <c:v>3.7960076697921181</c:v>
                </c:pt>
                <c:pt idx="27">
                  <c:v>3.9554249240219317</c:v>
                </c:pt>
                <c:pt idx="28">
                  <c:v>3.8968455825299153</c:v>
                </c:pt>
                <c:pt idx="29">
                  <c:v>4.0504616016059778</c:v>
                </c:pt>
                <c:pt idx="30">
                  <c:v>4.4088703152820239</c:v>
                </c:pt>
                <c:pt idx="31">
                  <c:v>4.3166677652449739</c:v>
                </c:pt>
                <c:pt idx="32">
                  <c:v>3.8711066753465335</c:v>
                </c:pt>
                <c:pt idx="33">
                  <c:v>3.6852042353383019</c:v>
                </c:pt>
              </c:numCache>
            </c:numRef>
          </c:val>
          <c:extLst>
            <c:ext xmlns:c16="http://schemas.microsoft.com/office/drawing/2014/chart" uri="{C3380CC4-5D6E-409C-BE32-E72D297353CC}">
              <c16:uniqueId val="{00000000-19B5-4BA1-B8A8-EAECD85AE5B2}"/>
            </c:ext>
          </c:extLst>
        </c:ser>
        <c:ser>
          <c:idx val="1"/>
          <c:order val="1"/>
          <c:tx>
            <c:strRef>
              <c:f>'Absolutte og pct-fordelinger'!$D$180</c:f>
              <c:strCache>
                <c:ptCount val="1"/>
                <c:pt idx="0">
                  <c:v>Øvrigt byggeri</c:v>
                </c:pt>
              </c:strCache>
            </c:strRef>
          </c:tx>
          <c:spPr>
            <a:solidFill>
              <a:schemeClr val="accent2"/>
            </a:solidFill>
            <a:ln>
              <a:noFill/>
            </a:ln>
            <a:effectLst/>
          </c:spP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pct-fordelinger'!$E$180:$AM$180</c:f>
              <c:numCache>
                <c:formatCode>0.00</c:formatCode>
                <c:ptCount val="34"/>
                <c:pt idx="0">
                  <c:v>2.7274386892782467</c:v>
                </c:pt>
                <c:pt idx="1">
                  <c:v>2.7700481580607867</c:v>
                </c:pt>
                <c:pt idx="2">
                  <c:v>2.7959173957641053</c:v>
                </c:pt>
                <c:pt idx="3">
                  <c:v>2.4320862760446227</c:v>
                </c:pt>
                <c:pt idx="4">
                  <c:v>2.4815703143797849</c:v>
                </c:pt>
                <c:pt idx="5">
                  <c:v>3.1262552537341453</c:v>
                </c:pt>
                <c:pt idx="6">
                  <c:v>3.5226972014386693</c:v>
                </c:pt>
                <c:pt idx="7">
                  <c:v>3.5168822890501565</c:v>
                </c:pt>
                <c:pt idx="8">
                  <c:v>3.8836048959137957</c:v>
                </c:pt>
                <c:pt idx="9">
                  <c:v>3.8242208972092779</c:v>
                </c:pt>
                <c:pt idx="10">
                  <c:v>3.9303739874632448</c:v>
                </c:pt>
                <c:pt idx="11">
                  <c:v>4.1074980912477264</c:v>
                </c:pt>
                <c:pt idx="12">
                  <c:v>3.8526511538428059</c:v>
                </c:pt>
                <c:pt idx="13">
                  <c:v>4.0129371516884271</c:v>
                </c:pt>
                <c:pt idx="14">
                  <c:v>4.1095320744180164</c:v>
                </c:pt>
                <c:pt idx="15">
                  <c:v>3.8829952664037504</c:v>
                </c:pt>
                <c:pt idx="16">
                  <c:v>4.2708513283480922</c:v>
                </c:pt>
                <c:pt idx="17">
                  <c:v>4.5703871743423452</c:v>
                </c:pt>
                <c:pt idx="18">
                  <c:v>4.3027684669189554</c:v>
                </c:pt>
                <c:pt idx="19">
                  <c:v>3.3703949281508141</c:v>
                </c:pt>
                <c:pt idx="20">
                  <c:v>3.0079647923973907</c:v>
                </c:pt>
                <c:pt idx="21">
                  <c:v>3.2329494093044051</c:v>
                </c:pt>
                <c:pt idx="22">
                  <c:v>3.1128559529506208</c:v>
                </c:pt>
                <c:pt idx="23">
                  <c:v>3.1984535290872156</c:v>
                </c:pt>
                <c:pt idx="24">
                  <c:v>3.0886519578404865</c:v>
                </c:pt>
                <c:pt idx="25">
                  <c:v>3.3837102507469146</c:v>
                </c:pt>
                <c:pt idx="26">
                  <c:v>3.4896120165046076</c:v>
                </c:pt>
                <c:pt idx="27">
                  <c:v>3.6771531318383199</c:v>
                </c:pt>
                <c:pt idx="28">
                  <c:v>3.5433457030019468</c:v>
                </c:pt>
                <c:pt idx="29">
                  <c:v>3.4600819591437411</c:v>
                </c:pt>
                <c:pt idx="30">
                  <c:v>3.8201464395537332</c:v>
                </c:pt>
                <c:pt idx="31">
                  <c:v>4.2350688790568434</c:v>
                </c:pt>
                <c:pt idx="32">
                  <c:v>4.184165559062202</c:v>
                </c:pt>
                <c:pt idx="33">
                  <c:v>4.4835349749772222</c:v>
                </c:pt>
              </c:numCache>
            </c:numRef>
          </c:val>
          <c:extLst>
            <c:ext xmlns:c16="http://schemas.microsoft.com/office/drawing/2014/chart" uri="{C3380CC4-5D6E-409C-BE32-E72D297353CC}">
              <c16:uniqueId val="{00000001-19B5-4BA1-B8A8-EAECD85AE5B2}"/>
            </c:ext>
          </c:extLst>
        </c:ser>
        <c:ser>
          <c:idx val="2"/>
          <c:order val="2"/>
          <c:tx>
            <c:strRef>
              <c:f>'Absolutte og pct-fordelinger'!$D$181</c:f>
              <c:strCache>
                <c:ptCount val="1"/>
                <c:pt idx="0">
                  <c:v>Anlæg</c:v>
                </c:pt>
              </c:strCache>
            </c:strRef>
          </c:tx>
          <c:spPr>
            <a:solidFill>
              <a:schemeClr val="accent3"/>
            </a:solidFill>
            <a:ln>
              <a:noFill/>
            </a:ln>
            <a:effectLst/>
          </c:spP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pct-fordelinger'!$E$181:$AM$181</c:f>
              <c:numCache>
                <c:formatCode>0.00</c:formatCode>
                <c:ptCount val="34"/>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2.8109029426178682</c:v>
                </c:pt>
                <c:pt idx="25">
                  <c:v>2.7813077981465151</c:v>
                </c:pt>
                <c:pt idx="26">
                  <c:v>2.4827385945370084</c:v>
                </c:pt>
                <c:pt idx="27">
                  <c:v>2.6821430586255537</c:v>
                </c:pt>
                <c:pt idx="28">
                  <c:v>3.0946431098156442</c:v>
                </c:pt>
                <c:pt idx="29">
                  <c:v>3.1762972260787432</c:v>
                </c:pt>
                <c:pt idx="30">
                  <c:v>3.4511819885683921</c:v>
                </c:pt>
                <c:pt idx="31">
                  <c:v>3.3065915236846655</c:v>
                </c:pt>
                <c:pt idx="32">
                  <c:v>3.3244471848630162</c:v>
                </c:pt>
                <c:pt idx="33">
                  <c:v>3.5559993132490364</c:v>
                </c:pt>
              </c:numCache>
            </c:numRef>
          </c:val>
          <c:extLst>
            <c:ext xmlns:c16="http://schemas.microsoft.com/office/drawing/2014/chart" uri="{C3380CC4-5D6E-409C-BE32-E72D297353CC}">
              <c16:uniqueId val="{00000002-19B5-4BA1-B8A8-EAECD85AE5B2}"/>
            </c:ext>
          </c:extLst>
        </c:ser>
        <c:dLbls>
          <c:showLegendKey val="0"/>
          <c:showVal val="0"/>
          <c:showCatName val="0"/>
          <c:showSerName val="0"/>
          <c:showPercent val="0"/>
          <c:showBubbleSize val="0"/>
        </c:dLbls>
        <c:axId val="300960943"/>
        <c:axId val="300961423"/>
      </c:areaChart>
      <c:catAx>
        <c:axId val="3009609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1423"/>
        <c:crosses val="autoZero"/>
        <c:auto val="1"/>
        <c:lblAlgn val="ctr"/>
        <c:lblOffset val="100"/>
        <c:noMultiLvlLbl val="0"/>
      </c:catAx>
      <c:valAx>
        <c:axId val="3009614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09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CO2 fordelt (bolig,</a:t>
            </a:r>
            <a:r>
              <a:rPr lang="en-US" baseline="0">
                <a:solidFill>
                  <a:schemeClr val="tx1"/>
                </a:solidFill>
              </a:rPr>
              <a:t> andet byggeri, anlæg)</a:t>
            </a:r>
            <a:r>
              <a:rPr lang="en-US">
                <a:solidFill>
                  <a:schemeClr val="tx1"/>
                </a:solidFill>
              </a:rPr>
              <a:t> inkl. nybyg og R&amp;V (både input og slutudledninger)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'Absolutte og pct-fordelinger'!$D$179</c:f>
              <c:strCache>
                <c:ptCount val="1"/>
                <c:pt idx="0">
                  <c:v>Bolig</c:v>
                </c:pt>
              </c:strCache>
            </c:strRef>
          </c:tx>
          <c:spPr>
            <a:ln w="28575" cap="rnd">
              <a:solidFill>
                <a:schemeClr val="accent1"/>
              </a:solidFill>
              <a:round/>
            </a:ln>
            <a:effectLst/>
          </c:spPr>
          <c:marker>
            <c:symbol val="none"/>
          </c:marke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pct-fordelinger'!$E$179:$AM$179</c:f>
              <c:numCache>
                <c:formatCode>0.00</c:formatCode>
                <c:ptCount val="34"/>
                <c:pt idx="0">
                  <c:v>3.3368203765260018</c:v>
                </c:pt>
                <c:pt idx="1">
                  <c:v>3.2769013921687127</c:v>
                </c:pt>
                <c:pt idx="2">
                  <c:v>3.1993220431524967</c:v>
                </c:pt>
                <c:pt idx="3">
                  <c:v>3.0823534504936623</c:v>
                </c:pt>
                <c:pt idx="4">
                  <c:v>3.3626144060151564</c:v>
                </c:pt>
                <c:pt idx="5">
                  <c:v>3.5548511579117292</c:v>
                </c:pt>
                <c:pt idx="6">
                  <c:v>3.873936344935685</c:v>
                </c:pt>
                <c:pt idx="7">
                  <c:v>4.0957246250666364</c:v>
                </c:pt>
                <c:pt idx="8">
                  <c:v>4.0850823418497706</c:v>
                </c:pt>
                <c:pt idx="9">
                  <c:v>4.1014284044461178</c:v>
                </c:pt>
                <c:pt idx="10">
                  <c:v>4.1375095482744619</c:v>
                </c:pt>
                <c:pt idx="11">
                  <c:v>3.8971558621031859</c:v>
                </c:pt>
                <c:pt idx="12">
                  <c:v>4.040556166269873</c:v>
                </c:pt>
                <c:pt idx="13">
                  <c:v>4.8225004592135319</c:v>
                </c:pt>
                <c:pt idx="14">
                  <c:v>5.2408622357361834</c:v>
                </c:pt>
                <c:pt idx="15">
                  <c:v>5.5895465313761719</c:v>
                </c:pt>
                <c:pt idx="16">
                  <c:v>6.609514493167401</c:v>
                </c:pt>
                <c:pt idx="17">
                  <c:v>6.3950191604218798</c:v>
                </c:pt>
                <c:pt idx="18">
                  <c:v>5.0321551502978439</c:v>
                </c:pt>
                <c:pt idx="19">
                  <c:v>3.7212433210710825</c:v>
                </c:pt>
                <c:pt idx="20">
                  <c:v>3.583742509928312</c:v>
                </c:pt>
                <c:pt idx="21">
                  <c:v>4.2192859540477414</c:v>
                </c:pt>
                <c:pt idx="22">
                  <c:v>3.7481956911350363</c:v>
                </c:pt>
                <c:pt idx="23">
                  <c:v>3.5501267374394243</c:v>
                </c:pt>
                <c:pt idx="24">
                  <c:v>3.3862993093432419</c:v>
                </c:pt>
                <c:pt idx="25">
                  <c:v>3.541732405719618</c:v>
                </c:pt>
                <c:pt idx="26">
                  <c:v>3.7960076697921181</c:v>
                </c:pt>
                <c:pt idx="27">
                  <c:v>3.9554249240219317</c:v>
                </c:pt>
                <c:pt idx="28">
                  <c:v>3.8968455825299153</c:v>
                </c:pt>
                <c:pt idx="29">
                  <c:v>4.0504616016059778</c:v>
                </c:pt>
                <c:pt idx="30">
                  <c:v>4.4088703152820239</c:v>
                </c:pt>
                <c:pt idx="31">
                  <c:v>4.3166677652449739</c:v>
                </c:pt>
                <c:pt idx="32">
                  <c:v>3.8711066753465335</c:v>
                </c:pt>
                <c:pt idx="33">
                  <c:v>3.6852042353383019</c:v>
                </c:pt>
              </c:numCache>
            </c:numRef>
          </c:val>
          <c:smooth val="0"/>
          <c:extLst>
            <c:ext xmlns:c16="http://schemas.microsoft.com/office/drawing/2014/chart" uri="{C3380CC4-5D6E-409C-BE32-E72D297353CC}">
              <c16:uniqueId val="{00000000-6C8E-44E0-9DC4-46DCA1DDD7E2}"/>
            </c:ext>
          </c:extLst>
        </c:ser>
        <c:ser>
          <c:idx val="2"/>
          <c:order val="2"/>
          <c:tx>
            <c:strRef>
              <c:f>'Absolutte og pct-fordelinger'!$D$181</c:f>
              <c:strCache>
                <c:ptCount val="1"/>
                <c:pt idx="0">
                  <c:v>Anlæg</c:v>
                </c:pt>
              </c:strCache>
            </c:strRef>
          </c:tx>
          <c:spPr>
            <a:ln w="28575" cap="rnd">
              <a:solidFill>
                <a:schemeClr val="accent3"/>
              </a:solidFill>
              <a:round/>
            </a:ln>
            <a:effectLst/>
          </c:spPr>
          <c:marker>
            <c:symbol val="none"/>
          </c:marke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pct-fordelinger'!$E$181:$AM$181</c:f>
              <c:numCache>
                <c:formatCode>0.00</c:formatCode>
                <c:ptCount val="34"/>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2.8109029426178682</c:v>
                </c:pt>
                <c:pt idx="25">
                  <c:v>2.7813077981465151</c:v>
                </c:pt>
                <c:pt idx="26">
                  <c:v>2.4827385945370084</c:v>
                </c:pt>
                <c:pt idx="27">
                  <c:v>2.6821430586255537</c:v>
                </c:pt>
                <c:pt idx="28">
                  <c:v>3.0946431098156442</c:v>
                </c:pt>
                <c:pt idx="29">
                  <c:v>3.1762972260787432</c:v>
                </c:pt>
                <c:pt idx="30">
                  <c:v>3.4511819885683921</c:v>
                </c:pt>
                <c:pt idx="31">
                  <c:v>3.3065915236846655</c:v>
                </c:pt>
                <c:pt idx="32">
                  <c:v>3.3244471848630162</c:v>
                </c:pt>
                <c:pt idx="33">
                  <c:v>3.5559993132490364</c:v>
                </c:pt>
              </c:numCache>
            </c:numRef>
          </c:val>
          <c:smooth val="0"/>
          <c:extLst>
            <c:ext xmlns:c16="http://schemas.microsoft.com/office/drawing/2014/chart" uri="{C3380CC4-5D6E-409C-BE32-E72D297353CC}">
              <c16:uniqueId val="{00000002-6C8E-44E0-9DC4-46DCA1DDD7E2}"/>
            </c:ext>
          </c:extLst>
        </c:ser>
        <c:dLbls>
          <c:showLegendKey val="0"/>
          <c:showVal val="0"/>
          <c:showCatName val="0"/>
          <c:showSerName val="0"/>
          <c:showPercent val="0"/>
          <c:showBubbleSize val="0"/>
        </c:dLbls>
        <c:marker val="1"/>
        <c:smooth val="0"/>
        <c:axId val="300960943"/>
        <c:axId val="300961423"/>
      </c:lineChart>
      <c:lineChart>
        <c:grouping val="standard"/>
        <c:varyColors val="0"/>
        <c:ser>
          <c:idx val="1"/>
          <c:order val="1"/>
          <c:tx>
            <c:strRef>
              <c:f>'Absolutte og pct-fordelinger'!$D$180</c:f>
              <c:strCache>
                <c:ptCount val="1"/>
                <c:pt idx="0">
                  <c:v>Øvrigt byggeri</c:v>
                </c:pt>
              </c:strCache>
            </c:strRef>
          </c:tx>
          <c:spPr>
            <a:ln w="28575" cap="rnd">
              <a:solidFill>
                <a:schemeClr val="accent2"/>
              </a:solidFill>
              <a:round/>
            </a:ln>
            <a:effectLst/>
          </c:spPr>
          <c:marker>
            <c:symbol val="none"/>
          </c:marker>
          <c:cat>
            <c:numRef>
              <c:f>'Absolutte og pct-fordelinger'!$E$178:$AM$178</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2015</c:v>
                </c:pt>
                <c:pt idx="25">
                  <c:v>2016</c:v>
                </c:pt>
                <c:pt idx="26">
                  <c:v>2017</c:v>
                </c:pt>
                <c:pt idx="27">
                  <c:v>2018</c:v>
                </c:pt>
                <c:pt idx="28">
                  <c:v>2019</c:v>
                </c:pt>
                <c:pt idx="29">
                  <c:v>2020</c:v>
                </c:pt>
                <c:pt idx="30">
                  <c:v>2021</c:v>
                </c:pt>
                <c:pt idx="31">
                  <c:v>2022</c:v>
                </c:pt>
                <c:pt idx="32">
                  <c:v>2023</c:v>
                </c:pt>
                <c:pt idx="33">
                  <c:v>2024</c:v>
                </c:pt>
              </c:numCache>
            </c:numRef>
          </c:cat>
          <c:val>
            <c:numRef>
              <c:f>'Absolutte og pct-fordelinger'!$E$180:$AM$180</c:f>
              <c:numCache>
                <c:formatCode>0.00</c:formatCode>
                <c:ptCount val="34"/>
                <c:pt idx="0">
                  <c:v>2.7274386892782467</c:v>
                </c:pt>
                <c:pt idx="1">
                  <c:v>2.7700481580607867</c:v>
                </c:pt>
                <c:pt idx="2">
                  <c:v>2.7959173957641053</c:v>
                </c:pt>
                <c:pt idx="3">
                  <c:v>2.4320862760446227</c:v>
                </c:pt>
                <c:pt idx="4">
                  <c:v>2.4815703143797849</c:v>
                </c:pt>
                <c:pt idx="5">
                  <c:v>3.1262552537341453</c:v>
                </c:pt>
                <c:pt idx="6">
                  <c:v>3.5226972014386693</c:v>
                </c:pt>
                <c:pt idx="7">
                  <c:v>3.5168822890501565</c:v>
                </c:pt>
                <c:pt idx="8">
                  <c:v>3.8836048959137957</c:v>
                </c:pt>
                <c:pt idx="9">
                  <c:v>3.8242208972092779</c:v>
                </c:pt>
                <c:pt idx="10">
                  <c:v>3.9303739874632448</c:v>
                </c:pt>
                <c:pt idx="11">
                  <c:v>4.1074980912477264</c:v>
                </c:pt>
                <c:pt idx="12">
                  <c:v>3.8526511538428059</c:v>
                </c:pt>
                <c:pt idx="13">
                  <c:v>4.0129371516884271</c:v>
                </c:pt>
                <c:pt idx="14">
                  <c:v>4.1095320744180164</c:v>
                </c:pt>
                <c:pt idx="15">
                  <c:v>3.8829952664037504</c:v>
                </c:pt>
                <c:pt idx="16">
                  <c:v>4.2708513283480922</c:v>
                </c:pt>
                <c:pt idx="17">
                  <c:v>4.5703871743423452</c:v>
                </c:pt>
                <c:pt idx="18">
                  <c:v>4.3027684669189554</c:v>
                </c:pt>
                <c:pt idx="19">
                  <c:v>3.3703949281508141</c:v>
                </c:pt>
                <c:pt idx="20">
                  <c:v>3.0079647923973907</c:v>
                </c:pt>
                <c:pt idx="21">
                  <c:v>3.2329494093044051</c:v>
                </c:pt>
                <c:pt idx="22">
                  <c:v>3.1128559529506208</c:v>
                </c:pt>
                <c:pt idx="23">
                  <c:v>3.1984535290872156</c:v>
                </c:pt>
                <c:pt idx="24">
                  <c:v>3.0886519578404865</c:v>
                </c:pt>
                <c:pt idx="25">
                  <c:v>3.3837102507469146</c:v>
                </c:pt>
                <c:pt idx="26">
                  <c:v>3.4896120165046076</c:v>
                </c:pt>
                <c:pt idx="27">
                  <c:v>3.6771531318383199</c:v>
                </c:pt>
                <c:pt idx="28">
                  <c:v>3.5433457030019468</c:v>
                </c:pt>
                <c:pt idx="29">
                  <c:v>3.4600819591437411</c:v>
                </c:pt>
                <c:pt idx="30">
                  <c:v>3.8201464395537332</c:v>
                </c:pt>
                <c:pt idx="31">
                  <c:v>4.2350688790568434</c:v>
                </c:pt>
                <c:pt idx="32">
                  <c:v>4.184165559062202</c:v>
                </c:pt>
                <c:pt idx="33">
                  <c:v>4.4835349749772222</c:v>
                </c:pt>
              </c:numCache>
            </c:numRef>
          </c:val>
          <c:smooth val="0"/>
          <c:extLst>
            <c:ext xmlns:c16="http://schemas.microsoft.com/office/drawing/2014/chart" uri="{C3380CC4-5D6E-409C-BE32-E72D297353CC}">
              <c16:uniqueId val="{00000001-6C8E-44E0-9DC4-46DCA1DDD7E2}"/>
            </c:ext>
          </c:extLst>
        </c:ser>
        <c:dLbls>
          <c:showLegendKey val="0"/>
          <c:showVal val="0"/>
          <c:showCatName val="0"/>
          <c:showSerName val="0"/>
          <c:showPercent val="0"/>
          <c:showBubbleSize val="0"/>
        </c:dLbls>
        <c:marker val="1"/>
        <c:smooth val="0"/>
        <c:axId val="289277743"/>
        <c:axId val="289282063"/>
      </c:lineChart>
      <c:catAx>
        <c:axId val="3009609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1423"/>
        <c:crosses val="autoZero"/>
        <c:auto val="1"/>
        <c:lblAlgn val="ctr"/>
        <c:lblOffset val="100"/>
        <c:noMultiLvlLbl val="0"/>
      </c:catAx>
      <c:valAx>
        <c:axId val="3009614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CO2e</a:t>
                </a:r>
              </a:p>
            </c:rich>
          </c:tx>
          <c:layout>
            <c:manualLayout>
              <c:xMode val="edge"/>
              <c:yMode val="edge"/>
              <c:x val="1.6666683070882288E-2"/>
              <c:y val="0.37014548312809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300960943"/>
        <c:crosses val="autoZero"/>
        <c:crossBetween val="between"/>
      </c:valAx>
      <c:valAx>
        <c:axId val="289282063"/>
        <c:scaling>
          <c:orientation val="minMax"/>
          <c:max val="7"/>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89277743"/>
        <c:crosses val="max"/>
        <c:crossBetween val="between"/>
      </c:valAx>
      <c:catAx>
        <c:axId val="289277743"/>
        <c:scaling>
          <c:orientation val="minMax"/>
        </c:scaling>
        <c:delete val="1"/>
        <c:axPos val="b"/>
        <c:numFmt formatCode="General" sourceLinked="1"/>
        <c:majorTickMark val="out"/>
        <c:minorTickMark val="none"/>
        <c:tickLblPos val="nextTo"/>
        <c:crossAx val="2892820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CO2-udledninger fra nybyggeri</a:t>
            </a:r>
            <a:r>
              <a:rPr lang="da-DK" baseline="0"/>
              <a:t> af boliger og øvrigt byggeri</a:t>
            </a:r>
            <a:endParaRPr lang="da-DK"/>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'Absolutte og pct-fordelinger'!$D$210</c:f>
              <c:strCache>
                <c:ptCount val="1"/>
                <c:pt idx="0">
                  <c:v>Nybyggeri, boligbyggeri</c:v>
                </c:pt>
              </c:strCache>
            </c:strRef>
          </c:tx>
          <c:spPr>
            <a:ln w="28575" cap="rnd">
              <a:solidFill>
                <a:schemeClr val="accent1"/>
              </a:solidFill>
              <a:round/>
            </a:ln>
            <a:effectLst/>
          </c:spPr>
          <c:marker>
            <c:symbol val="none"/>
          </c:marker>
          <c:cat>
            <c:numRef>
              <c:f>'Absolutte og pct-fordelinger'!$Y$209:$AM$209</c:f>
              <c:numCache>
                <c:formatCode>General</c:formatCode>
                <c:ptCount val="14"/>
                <c:pt idx="0">
                  <c:v>2010</c:v>
                </c:pt>
                <c:pt idx="1">
                  <c:v>2011</c:v>
                </c:pt>
                <c:pt idx="2">
                  <c:v>2012</c:v>
                </c:pt>
                <c:pt idx="3">
                  <c:v>2013</c:v>
                </c:pt>
                <c:pt idx="4">
                  <c:v>2015</c:v>
                </c:pt>
                <c:pt idx="5">
                  <c:v>2016</c:v>
                </c:pt>
                <c:pt idx="6">
                  <c:v>2017</c:v>
                </c:pt>
                <c:pt idx="7">
                  <c:v>2018</c:v>
                </c:pt>
                <c:pt idx="8">
                  <c:v>2019</c:v>
                </c:pt>
                <c:pt idx="9">
                  <c:v>2020</c:v>
                </c:pt>
                <c:pt idx="10">
                  <c:v>2021</c:v>
                </c:pt>
                <c:pt idx="11">
                  <c:v>2022</c:v>
                </c:pt>
                <c:pt idx="12">
                  <c:v>2023</c:v>
                </c:pt>
                <c:pt idx="13">
                  <c:v>2024</c:v>
                </c:pt>
              </c:numCache>
            </c:numRef>
          </c:cat>
          <c:val>
            <c:numRef>
              <c:f>'Absolutte og pct-fordelinger'!$Y$210:$AM$210</c:f>
              <c:numCache>
                <c:formatCode>0.00</c:formatCode>
                <c:ptCount val="14"/>
                <c:pt idx="0">
                  <c:v>0.72902423800937866</c:v>
                </c:pt>
                <c:pt idx="1">
                  <c:v>1.0083545393887201</c:v>
                </c:pt>
                <c:pt idx="2">
                  <c:v>0.76432226813810045</c:v>
                </c:pt>
                <c:pt idx="3">
                  <c:v>0.65432734720892383</c:v>
                </c:pt>
                <c:pt idx="4">
                  <c:v>0.80094810683129902</c:v>
                </c:pt>
                <c:pt idx="5">
                  <c:v>0.82824291287979823</c:v>
                </c:pt>
                <c:pt idx="6">
                  <c:v>1.0484190018915938</c:v>
                </c:pt>
                <c:pt idx="7">
                  <c:v>1.156187473249892</c:v>
                </c:pt>
                <c:pt idx="8">
                  <c:v>1.1830025407558451</c:v>
                </c:pt>
                <c:pt idx="9">
                  <c:v>1.4761442089046837</c:v>
                </c:pt>
                <c:pt idx="10">
                  <c:v>1.4675874595566407</c:v>
                </c:pt>
                <c:pt idx="11">
                  <c:v>1.2834967258518728</c:v>
                </c:pt>
                <c:pt idx="12">
                  <c:v>1.1200094229692452</c:v>
                </c:pt>
                <c:pt idx="13">
                  <c:v>0.99970417136892864</c:v>
                </c:pt>
              </c:numCache>
            </c:numRef>
          </c:val>
          <c:smooth val="0"/>
          <c:extLst>
            <c:ext xmlns:c16="http://schemas.microsoft.com/office/drawing/2014/chart" uri="{C3380CC4-5D6E-409C-BE32-E72D297353CC}">
              <c16:uniqueId val="{00000000-206A-41D6-99BD-461BD3C25975}"/>
            </c:ext>
          </c:extLst>
        </c:ser>
        <c:ser>
          <c:idx val="1"/>
          <c:order val="1"/>
          <c:tx>
            <c:strRef>
              <c:f>'Absolutte og pct-fordelinger'!$D$211</c:f>
              <c:strCache>
                <c:ptCount val="1"/>
                <c:pt idx="0">
                  <c:v>Nybyggeri, øvrigt byggeri</c:v>
                </c:pt>
              </c:strCache>
            </c:strRef>
          </c:tx>
          <c:spPr>
            <a:ln w="28575" cap="rnd">
              <a:solidFill>
                <a:schemeClr val="accent2"/>
              </a:solidFill>
              <a:round/>
            </a:ln>
            <a:effectLst/>
          </c:spPr>
          <c:marker>
            <c:symbol val="none"/>
          </c:marker>
          <c:cat>
            <c:numRef>
              <c:f>'Absolutte og pct-fordelinger'!$Y$209:$AM$209</c:f>
              <c:numCache>
                <c:formatCode>General</c:formatCode>
                <c:ptCount val="14"/>
                <c:pt idx="0">
                  <c:v>2010</c:v>
                </c:pt>
                <c:pt idx="1">
                  <c:v>2011</c:v>
                </c:pt>
                <c:pt idx="2">
                  <c:v>2012</c:v>
                </c:pt>
                <c:pt idx="3">
                  <c:v>2013</c:v>
                </c:pt>
                <c:pt idx="4">
                  <c:v>2015</c:v>
                </c:pt>
                <c:pt idx="5">
                  <c:v>2016</c:v>
                </c:pt>
                <c:pt idx="6">
                  <c:v>2017</c:v>
                </c:pt>
                <c:pt idx="7">
                  <c:v>2018</c:v>
                </c:pt>
                <c:pt idx="8">
                  <c:v>2019</c:v>
                </c:pt>
                <c:pt idx="9">
                  <c:v>2020</c:v>
                </c:pt>
                <c:pt idx="10">
                  <c:v>2021</c:v>
                </c:pt>
                <c:pt idx="11">
                  <c:v>2022</c:v>
                </c:pt>
                <c:pt idx="12">
                  <c:v>2023</c:v>
                </c:pt>
                <c:pt idx="13">
                  <c:v>2024</c:v>
                </c:pt>
              </c:numCache>
            </c:numRef>
          </c:cat>
          <c:val>
            <c:numRef>
              <c:f>'Absolutte og pct-fordelinger'!$Y$211:$AM$211</c:f>
              <c:numCache>
                <c:formatCode>0.00</c:formatCode>
                <c:ptCount val="14"/>
                <c:pt idx="0">
                  <c:v>1.2965165348465564</c:v>
                </c:pt>
                <c:pt idx="1">
                  <c:v>1.3927963561625791</c:v>
                </c:pt>
                <c:pt idx="2">
                  <c:v>1.3203175948606169</c:v>
                </c:pt>
                <c:pt idx="3">
                  <c:v>1.2992742216843296</c:v>
                </c:pt>
                <c:pt idx="4">
                  <c:v>1.2974117818867281</c:v>
                </c:pt>
                <c:pt idx="5">
                  <c:v>1.4822760440927065</c:v>
                </c:pt>
                <c:pt idx="6">
                  <c:v>1.563905333747466</c:v>
                </c:pt>
                <c:pt idx="7">
                  <c:v>1.6515175070809935</c:v>
                </c:pt>
                <c:pt idx="8">
                  <c:v>1.6461663426898494</c:v>
                </c:pt>
                <c:pt idx="9">
                  <c:v>1.4688251976801145</c:v>
                </c:pt>
                <c:pt idx="10">
                  <c:v>1.5756660593960596</c:v>
                </c:pt>
                <c:pt idx="11">
                  <c:v>1.9232152478002789</c:v>
                </c:pt>
                <c:pt idx="12">
                  <c:v>1.875371251849119</c:v>
                </c:pt>
                <c:pt idx="13">
                  <c:v>2.0035926386367362</c:v>
                </c:pt>
              </c:numCache>
            </c:numRef>
          </c:val>
          <c:smooth val="0"/>
          <c:extLst>
            <c:ext xmlns:c16="http://schemas.microsoft.com/office/drawing/2014/chart" uri="{C3380CC4-5D6E-409C-BE32-E72D297353CC}">
              <c16:uniqueId val="{00000001-206A-41D6-99BD-461BD3C25975}"/>
            </c:ext>
          </c:extLst>
        </c:ser>
        <c:dLbls>
          <c:showLegendKey val="0"/>
          <c:showVal val="0"/>
          <c:showCatName val="0"/>
          <c:showSerName val="0"/>
          <c:showPercent val="0"/>
          <c:showBubbleSize val="0"/>
        </c:dLbls>
        <c:smooth val="0"/>
        <c:axId val="1716116127"/>
        <c:axId val="1716114207"/>
      </c:lineChart>
      <c:catAx>
        <c:axId val="1716116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4207"/>
        <c:crosses val="autoZero"/>
        <c:auto val="1"/>
        <c:lblAlgn val="ctr"/>
        <c:lblOffset val="100"/>
        <c:noMultiLvlLbl val="0"/>
      </c:catAx>
      <c:valAx>
        <c:axId val="17161142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6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Reduktion i CO2 af samlet DK forbrugsbaseret</a:t>
            </a:r>
            <a:r>
              <a:rPr lang="da-DK" baseline="0"/>
              <a:t> klimaaftryk</a:t>
            </a:r>
            <a:endParaRPr lang="da-DK"/>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'Absolutte og pct-fordelinger'!$D$236</c:f>
              <c:strCache>
                <c:ptCount val="1"/>
                <c:pt idx="0">
                  <c:v>Nybyggeri, boligbyggeri</c:v>
                </c:pt>
              </c:strCache>
            </c:strRef>
          </c:tx>
          <c:spPr>
            <a:ln w="28575" cap="rnd">
              <a:solidFill>
                <a:schemeClr val="accent1"/>
              </a:solidFill>
              <a:round/>
            </a:ln>
            <a:effectLst/>
          </c:spPr>
          <c:marker>
            <c:symbol val="none"/>
          </c:marker>
          <c:cat>
            <c:numRef>
              <c:f>'Absolutte og pct-fordelinger'!$Y$209:$AM$209</c:f>
              <c:numCache>
                <c:formatCode>General</c:formatCode>
                <c:ptCount val="14"/>
                <c:pt idx="0">
                  <c:v>2010</c:v>
                </c:pt>
                <c:pt idx="1">
                  <c:v>2011</c:v>
                </c:pt>
                <c:pt idx="2">
                  <c:v>2012</c:v>
                </c:pt>
                <c:pt idx="3">
                  <c:v>2013</c:v>
                </c:pt>
                <c:pt idx="4">
                  <c:v>2015</c:v>
                </c:pt>
                <c:pt idx="5">
                  <c:v>2016</c:v>
                </c:pt>
                <c:pt idx="6">
                  <c:v>2017</c:v>
                </c:pt>
                <c:pt idx="7">
                  <c:v>2018</c:v>
                </c:pt>
                <c:pt idx="8">
                  <c:v>2019</c:v>
                </c:pt>
                <c:pt idx="9">
                  <c:v>2020</c:v>
                </c:pt>
                <c:pt idx="10">
                  <c:v>2021</c:v>
                </c:pt>
                <c:pt idx="11">
                  <c:v>2022</c:v>
                </c:pt>
                <c:pt idx="12">
                  <c:v>2023</c:v>
                </c:pt>
                <c:pt idx="13">
                  <c:v>2024</c:v>
                </c:pt>
              </c:numCache>
            </c:numRef>
          </c:cat>
          <c:val>
            <c:numRef>
              <c:f>'Absolutte og pct-fordelinger'!$Y$236:$AM$236</c:f>
              <c:numCache>
                <c:formatCode>0.00%</c:formatCode>
                <c:ptCount val="14"/>
                <c:pt idx="0">
                  <c:v>3.2118910190387256E-3</c:v>
                </c:pt>
                <c:pt idx="1">
                  <c:v>4.5527552604107758E-3</c:v>
                </c:pt>
                <c:pt idx="2">
                  <c:v>3.7443445205311561E-3</c:v>
                </c:pt>
                <c:pt idx="3">
                  <c:v>3.1066370388295392E-3</c:v>
                </c:pt>
                <c:pt idx="4">
                  <c:v>4.1615951811936292E-3</c:v>
                </c:pt>
                <c:pt idx="5">
                  <c:v>4.0788313727381344E-3</c:v>
                </c:pt>
                <c:pt idx="6">
                  <c:v>5.3361162730767436E-3</c:v>
                </c:pt>
                <c:pt idx="7">
                  <c:v>5.7715180950388828E-3</c:v>
                </c:pt>
                <c:pt idx="8">
                  <c:v>6.2580977294278348E-3</c:v>
                </c:pt>
                <c:pt idx="9">
                  <c:v>8.3823249259230778E-3</c:v>
                </c:pt>
                <c:pt idx="10">
                  <c:v>7.6724096402056635E-3</c:v>
                </c:pt>
                <c:pt idx="11">
                  <c:v>6.8940742453043515E-3</c:v>
                </c:pt>
                <c:pt idx="12">
                  <c:v>6.6283054550079082E-3</c:v>
                </c:pt>
                <c:pt idx="13">
                  <c:v>5.8262975046514754E-3</c:v>
                </c:pt>
              </c:numCache>
            </c:numRef>
          </c:val>
          <c:smooth val="0"/>
          <c:extLst>
            <c:ext xmlns:c16="http://schemas.microsoft.com/office/drawing/2014/chart" uri="{C3380CC4-5D6E-409C-BE32-E72D297353CC}">
              <c16:uniqueId val="{00000000-063D-45C6-8860-0DB0DAAD765F}"/>
            </c:ext>
          </c:extLst>
        </c:ser>
        <c:ser>
          <c:idx val="1"/>
          <c:order val="1"/>
          <c:tx>
            <c:strRef>
              <c:f>'Absolutte og pct-fordelinger'!$D$237</c:f>
              <c:strCache>
                <c:ptCount val="1"/>
                <c:pt idx="0">
                  <c:v>Nybyggeri, øvrigt byggeri</c:v>
                </c:pt>
              </c:strCache>
            </c:strRef>
          </c:tx>
          <c:spPr>
            <a:ln w="28575" cap="rnd">
              <a:solidFill>
                <a:schemeClr val="accent2"/>
              </a:solidFill>
              <a:round/>
            </a:ln>
            <a:effectLst/>
          </c:spPr>
          <c:marker>
            <c:symbol val="none"/>
          </c:marker>
          <c:cat>
            <c:numRef>
              <c:f>'Absolutte og pct-fordelinger'!$Y$209:$AM$209</c:f>
              <c:numCache>
                <c:formatCode>General</c:formatCode>
                <c:ptCount val="14"/>
                <c:pt idx="0">
                  <c:v>2010</c:v>
                </c:pt>
                <c:pt idx="1">
                  <c:v>2011</c:v>
                </c:pt>
                <c:pt idx="2">
                  <c:v>2012</c:v>
                </c:pt>
                <c:pt idx="3">
                  <c:v>2013</c:v>
                </c:pt>
                <c:pt idx="4">
                  <c:v>2015</c:v>
                </c:pt>
                <c:pt idx="5">
                  <c:v>2016</c:v>
                </c:pt>
                <c:pt idx="6">
                  <c:v>2017</c:v>
                </c:pt>
                <c:pt idx="7">
                  <c:v>2018</c:v>
                </c:pt>
                <c:pt idx="8">
                  <c:v>2019</c:v>
                </c:pt>
                <c:pt idx="9">
                  <c:v>2020</c:v>
                </c:pt>
                <c:pt idx="10">
                  <c:v>2021</c:v>
                </c:pt>
                <c:pt idx="11">
                  <c:v>2022</c:v>
                </c:pt>
                <c:pt idx="12">
                  <c:v>2023</c:v>
                </c:pt>
                <c:pt idx="13">
                  <c:v>2024</c:v>
                </c:pt>
              </c:numCache>
            </c:numRef>
          </c:cat>
          <c:val>
            <c:numRef>
              <c:f>'Absolutte og pct-fordelinger'!$Y$237:$AM$237</c:f>
              <c:numCache>
                <c:formatCode>0.00%</c:formatCode>
                <c:ptCount val="14"/>
                <c:pt idx="0">
                  <c:v>6.083908779352153E-3</c:v>
                </c:pt>
                <c:pt idx="1">
                  <c:v>6.6978353846375484E-3</c:v>
                </c:pt>
                <c:pt idx="2">
                  <c:v>6.8891160445054209E-3</c:v>
                </c:pt>
                <c:pt idx="3">
                  <c:v>6.5702525950645579E-3</c:v>
                </c:pt>
                <c:pt idx="4">
                  <c:v>7.1799114933760568E-3</c:v>
                </c:pt>
                <c:pt idx="5">
                  <c:v>7.7748660046037645E-3</c:v>
                </c:pt>
                <c:pt idx="6">
                  <c:v>8.4778682253937553E-3</c:v>
                </c:pt>
                <c:pt idx="7">
                  <c:v>8.7807332566954555E-3</c:v>
                </c:pt>
                <c:pt idx="8">
                  <c:v>9.2750483459892296E-3</c:v>
                </c:pt>
                <c:pt idx="9">
                  <c:v>8.8836536685938192E-3</c:v>
                </c:pt>
                <c:pt idx="10">
                  <c:v>8.7735987978937134E-3</c:v>
                </c:pt>
                <c:pt idx="11">
                  <c:v>1.1002588869287452E-2</c:v>
                </c:pt>
                <c:pt idx="12">
                  <c:v>1.1820991151046491E-2</c:v>
                </c:pt>
                <c:pt idx="13">
                  <c:v>1.2437021371083205E-2</c:v>
                </c:pt>
              </c:numCache>
            </c:numRef>
          </c:val>
          <c:smooth val="0"/>
          <c:extLst>
            <c:ext xmlns:c16="http://schemas.microsoft.com/office/drawing/2014/chart" uri="{C3380CC4-5D6E-409C-BE32-E72D297353CC}">
              <c16:uniqueId val="{00000001-063D-45C6-8860-0DB0DAAD765F}"/>
            </c:ext>
          </c:extLst>
        </c:ser>
        <c:ser>
          <c:idx val="2"/>
          <c:order val="2"/>
          <c:tx>
            <c:strRef>
              <c:f>'Absolutte og pct-fordelinger'!$D$238</c:f>
              <c:strCache>
                <c:ptCount val="1"/>
                <c:pt idx="0">
                  <c:v>Tilsammen</c:v>
                </c:pt>
              </c:strCache>
            </c:strRef>
          </c:tx>
          <c:spPr>
            <a:ln w="28575" cap="rnd">
              <a:solidFill>
                <a:schemeClr val="accent3"/>
              </a:solidFill>
              <a:round/>
            </a:ln>
            <a:effectLst/>
          </c:spPr>
          <c:marker>
            <c:symbol val="none"/>
          </c:marker>
          <c:cat>
            <c:numRef>
              <c:f>'Absolutte og pct-fordelinger'!$Y$209:$AM$209</c:f>
              <c:numCache>
                <c:formatCode>General</c:formatCode>
                <c:ptCount val="14"/>
                <c:pt idx="0">
                  <c:v>2010</c:v>
                </c:pt>
                <c:pt idx="1">
                  <c:v>2011</c:v>
                </c:pt>
                <c:pt idx="2">
                  <c:v>2012</c:v>
                </c:pt>
                <c:pt idx="3">
                  <c:v>2013</c:v>
                </c:pt>
                <c:pt idx="4">
                  <c:v>2015</c:v>
                </c:pt>
                <c:pt idx="5">
                  <c:v>2016</c:v>
                </c:pt>
                <c:pt idx="6">
                  <c:v>2017</c:v>
                </c:pt>
                <c:pt idx="7">
                  <c:v>2018</c:v>
                </c:pt>
                <c:pt idx="8">
                  <c:v>2019</c:v>
                </c:pt>
                <c:pt idx="9">
                  <c:v>2020</c:v>
                </c:pt>
                <c:pt idx="10">
                  <c:v>2021</c:v>
                </c:pt>
                <c:pt idx="11">
                  <c:v>2022</c:v>
                </c:pt>
                <c:pt idx="12">
                  <c:v>2023</c:v>
                </c:pt>
                <c:pt idx="13">
                  <c:v>2024</c:v>
                </c:pt>
              </c:numCache>
            </c:numRef>
          </c:cat>
          <c:val>
            <c:numRef>
              <c:f>'Absolutte og pct-fordelinger'!$Y$238:$AM$238</c:f>
              <c:numCache>
                <c:formatCode>0.00%</c:formatCode>
                <c:ptCount val="14"/>
                <c:pt idx="0">
                  <c:v>9.2957997983908781E-3</c:v>
                </c:pt>
                <c:pt idx="1">
                  <c:v>1.1250590645048325E-2</c:v>
                </c:pt>
                <c:pt idx="2">
                  <c:v>1.0633460565036577E-2</c:v>
                </c:pt>
                <c:pt idx="3">
                  <c:v>9.676889633894098E-3</c:v>
                </c:pt>
                <c:pt idx="4">
                  <c:v>1.1341506674569686E-2</c:v>
                </c:pt>
                <c:pt idx="5">
                  <c:v>1.1853697377341899E-2</c:v>
                </c:pt>
                <c:pt idx="6">
                  <c:v>1.3813984498470499E-2</c:v>
                </c:pt>
                <c:pt idx="7">
                  <c:v>1.4552251351734338E-2</c:v>
                </c:pt>
                <c:pt idx="8">
                  <c:v>1.5533146075417064E-2</c:v>
                </c:pt>
                <c:pt idx="9">
                  <c:v>1.7265978594516895E-2</c:v>
                </c:pt>
                <c:pt idx="10">
                  <c:v>1.6446008438099378E-2</c:v>
                </c:pt>
                <c:pt idx="11">
                  <c:v>1.7896663114591801E-2</c:v>
                </c:pt>
                <c:pt idx="12">
                  <c:v>1.8449296606054398E-2</c:v>
                </c:pt>
                <c:pt idx="13">
                  <c:v>1.826331887573468E-2</c:v>
                </c:pt>
              </c:numCache>
            </c:numRef>
          </c:val>
          <c:smooth val="0"/>
          <c:extLst>
            <c:ext xmlns:c16="http://schemas.microsoft.com/office/drawing/2014/chart" uri="{C3380CC4-5D6E-409C-BE32-E72D297353CC}">
              <c16:uniqueId val="{00000000-44BE-4268-AD6F-F63F12CE4C5E}"/>
            </c:ext>
          </c:extLst>
        </c:ser>
        <c:dLbls>
          <c:showLegendKey val="0"/>
          <c:showVal val="0"/>
          <c:showCatName val="0"/>
          <c:showSerName val="0"/>
          <c:showPercent val="0"/>
          <c:showBubbleSize val="0"/>
        </c:dLbls>
        <c:smooth val="0"/>
        <c:axId val="1716116127"/>
        <c:axId val="1716114207"/>
      </c:lineChart>
      <c:catAx>
        <c:axId val="1716116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4207"/>
        <c:crosses val="autoZero"/>
        <c:auto val="1"/>
        <c:lblAlgn val="ctr"/>
        <c:lblOffset val="100"/>
        <c:noMultiLvlLbl val="0"/>
      </c:catAx>
      <c:valAx>
        <c:axId val="17161142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6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da-DK" b="1"/>
              <a:t>BBK</a:t>
            </a:r>
            <a:r>
              <a:rPr lang="da-DK" b="1" baseline="0"/>
              <a:t> inkl. input- og slutudledninger absolut og relativt</a:t>
            </a:r>
            <a:endParaRPr lang="da-DK"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'Figur 3.7+3.8+3.14+5.1+5.2'!$D$98</c:f>
              <c:strCache>
                <c:ptCount val="1"/>
                <c:pt idx="0">
                  <c:v>Byggeri CO2e (venstre akse)</c:v>
                </c:pt>
              </c:strCache>
            </c:strRef>
          </c:tx>
          <c:spPr>
            <a:ln w="28575" cap="rnd">
              <a:solidFill>
                <a:schemeClr val="accent1"/>
              </a:solidFill>
              <a:round/>
            </a:ln>
            <a:effectLst/>
          </c:spPr>
          <c:marker>
            <c:symbol val="none"/>
          </c:marker>
          <c:cat>
            <c:numRef>
              <c:f>'Figur 3.7+3.8+3.14+5.1+5.2'!$E$97:$AM$97</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3.7+3.8+3.14+5.1+5.2'!$E$98:$AM$98</c:f>
              <c:numCache>
                <c:formatCode>0.00</c:formatCode>
                <c:ptCount val="35"/>
                <c:pt idx="0">
                  <c:v>9.5248604505353942</c:v>
                </c:pt>
                <c:pt idx="1">
                  <c:v>9.479017132261049</c:v>
                </c:pt>
                <c:pt idx="2">
                  <c:v>9.4245809364336672</c:v>
                </c:pt>
                <c:pt idx="3">
                  <c:v>9.0954811012762526</c:v>
                </c:pt>
                <c:pt idx="4">
                  <c:v>9.2298171979680603</c:v>
                </c:pt>
                <c:pt idx="5">
                  <c:v>10.371994095239208</c:v>
                </c:pt>
                <c:pt idx="6">
                  <c:v>11.484918153182999</c:v>
                </c:pt>
                <c:pt idx="7">
                  <c:v>11.363866509485481</c:v>
                </c:pt>
                <c:pt idx="8">
                  <c:v>11.891289780341928</c:v>
                </c:pt>
                <c:pt idx="9">
                  <c:v>11.007412486606812</c:v>
                </c:pt>
                <c:pt idx="10">
                  <c:v>10.949300628473965</c:v>
                </c:pt>
                <c:pt idx="11">
                  <c:v>11.260876432299252</c:v>
                </c:pt>
                <c:pt idx="12">
                  <c:v>11.078688812275168</c:v>
                </c:pt>
                <c:pt idx="13">
                  <c:v>12.36686069109118</c:v>
                </c:pt>
                <c:pt idx="14">
                  <c:v>12.873415396916215</c:v>
                </c:pt>
                <c:pt idx="15">
                  <c:v>12.766085522056398</c:v>
                </c:pt>
                <c:pt idx="16">
                  <c:v>14.180448331121648</c:v>
                </c:pt>
                <c:pt idx="17">
                  <c:v>14.141747409238391</c:v>
                </c:pt>
                <c:pt idx="18">
                  <c:v>12.481234962742151</c:v>
                </c:pt>
                <c:pt idx="19">
                  <c:v>9.9335531281641707</c:v>
                </c:pt>
                <c:pt idx="20">
                  <c:v>9.5444899158149887</c:v>
                </c:pt>
                <c:pt idx="21">
                  <c:v>10.421576520178732</c:v>
                </c:pt>
                <c:pt idx="22">
                  <c:v>9.8495739862254688</c:v>
                </c:pt>
                <c:pt idx="23">
                  <c:v>9.7499864941009093</c:v>
                </c:pt>
                <c:pt idx="24">
                  <c:v>9.8368744469391114</c:v>
                </c:pt>
                <c:pt idx="25">
                  <c:v>9.285854209801597</c:v>
                </c:pt>
                <c:pt idx="26">
                  <c:v>9.706750454613049</c:v>
                </c:pt>
                <c:pt idx="27">
                  <c:v>9.7683582808337341</c:v>
                </c:pt>
                <c:pt idx="28">
                  <c:v>10.314721114485804</c:v>
                </c:pt>
                <c:pt idx="29">
                  <c:v>10.534834395347506</c:v>
                </c:pt>
                <c:pt idx="30">
                  <c:v>10.686840786828462</c:v>
                </c:pt>
                <c:pt idx="31">
                  <c:v>11.68019874340415</c:v>
                </c:pt>
                <c:pt idx="32">
                  <c:v>11.858328167986482</c:v>
                </c:pt>
                <c:pt idx="33">
                  <c:v>11.379719419271751</c:v>
                </c:pt>
                <c:pt idx="34">
                  <c:v>11.724738523564561</c:v>
                </c:pt>
              </c:numCache>
            </c:numRef>
          </c:val>
          <c:smooth val="0"/>
          <c:extLst>
            <c:ext xmlns:c16="http://schemas.microsoft.com/office/drawing/2014/chart" uri="{C3380CC4-5D6E-409C-BE32-E72D297353CC}">
              <c16:uniqueId val="{00000000-7262-4FA6-A4EC-384F657950B9}"/>
            </c:ext>
          </c:extLst>
        </c:ser>
        <c:dLbls>
          <c:showLegendKey val="0"/>
          <c:showVal val="0"/>
          <c:showCatName val="0"/>
          <c:showSerName val="0"/>
          <c:showPercent val="0"/>
          <c:showBubbleSize val="0"/>
        </c:dLbls>
        <c:marker val="1"/>
        <c:smooth val="0"/>
        <c:axId val="1444830672"/>
        <c:axId val="1444828752"/>
      </c:lineChart>
      <c:lineChart>
        <c:grouping val="standard"/>
        <c:varyColors val="0"/>
        <c:ser>
          <c:idx val="1"/>
          <c:order val="1"/>
          <c:tx>
            <c:strRef>
              <c:f>'Figur 3.7+3.8+3.14+5.1+5.2'!$D$99</c:f>
              <c:strCache>
                <c:ptCount val="1"/>
                <c:pt idx="0">
                  <c:v>Byggeri andel af DK-CO2e (højre akse)</c:v>
                </c:pt>
              </c:strCache>
            </c:strRef>
          </c:tx>
          <c:spPr>
            <a:ln w="28575" cap="rnd">
              <a:solidFill>
                <a:schemeClr val="accent2"/>
              </a:solidFill>
              <a:round/>
            </a:ln>
            <a:effectLst/>
          </c:spPr>
          <c:marker>
            <c:symbol val="none"/>
          </c:marker>
          <c:cat>
            <c:numRef>
              <c:f>'Figur 3.7+3.8+3.14+5.1+5.2'!$E$97:$AM$97</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3.7+3.8+3.14+5.1+5.2'!$E$99:$AM$99</c:f>
              <c:numCache>
                <c:formatCode>0.00%</c:formatCode>
                <c:ptCount val="35"/>
                <c:pt idx="0">
                  <c:v>0.12375714916592234</c:v>
                </c:pt>
                <c:pt idx="1">
                  <c:v>0.11324713367842465</c:v>
                </c:pt>
                <c:pt idx="2">
                  <c:v>0.11843513372334177</c:v>
                </c:pt>
                <c:pt idx="3">
                  <c:v>0.11471101335944039</c:v>
                </c:pt>
                <c:pt idx="4">
                  <c:v>0.11004854569955402</c:v>
                </c:pt>
                <c:pt idx="5">
                  <c:v>0.11941488944991312</c:v>
                </c:pt>
                <c:pt idx="6">
                  <c:v>0.12627282516523744</c:v>
                </c:pt>
                <c:pt idx="7">
                  <c:v>0.13039312255042992</c:v>
                </c:pt>
                <c:pt idx="8">
                  <c:v>0.13642553703516508</c:v>
                </c:pt>
                <c:pt idx="9">
                  <c:v>0.1376494984429672</c:v>
                </c:pt>
                <c:pt idx="10">
                  <c:v>0.14025115999567722</c:v>
                </c:pt>
                <c:pt idx="11">
                  <c:v>0.14387509772363299</c:v>
                </c:pt>
                <c:pt idx="12">
                  <c:v>0.14513808427826069</c:v>
                </c:pt>
                <c:pt idx="13">
                  <c:v>0.15131199686271751</c:v>
                </c:pt>
                <c:pt idx="14">
                  <c:v>0.15407930801911274</c:v>
                </c:pt>
                <c:pt idx="15">
                  <c:v>0.15047512824696621</c:v>
                </c:pt>
                <c:pt idx="16">
                  <c:v>0.15774385465137208</c:v>
                </c:pt>
                <c:pt idx="17">
                  <c:v>0.1579750790949436</c:v>
                </c:pt>
                <c:pt idx="18">
                  <c:v>0.14744726015864146</c:v>
                </c:pt>
                <c:pt idx="19">
                  <c:v>0.12761948893744879</c:v>
                </c:pt>
                <c:pt idx="20">
                  <c:v>0.12440987581503724</c:v>
                </c:pt>
                <c:pt idx="21">
                  <c:v>0.13921235121247344</c:v>
                </c:pt>
                <c:pt idx="22">
                  <c:v>0.14275786212384836</c:v>
                </c:pt>
                <c:pt idx="23">
                  <c:v>0.13695653439003583</c:v>
                </c:pt>
                <c:pt idx="24">
                  <c:v>0.14088439877125683</c:v>
                </c:pt>
                <c:pt idx="25">
                  <c:v>0.14274490416136518</c:v>
                </c:pt>
                <c:pt idx="26">
                  <c:v>0.1414279307253857</c:v>
                </c:pt>
                <c:pt idx="27">
                  <c:v>0.14709410917279936</c:v>
                </c:pt>
                <c:pt idx="28">
                  <c:v>0.15233601543761319</c:v>
                </c:pt>
                <c:pt idx="29">
                  <c:v>0.16487988519464766</c:v>
                </c:pt>
                <c:pt idx="30">
                  <c:v>0.17954294453889177</c:v>
                </c:pt>
                <c:pt idx="31">
                  <c:v>0.1806597157281768</c:v>
                </c:pt>
                <c:pt idx="32">
                  <c:v>0.18844644788731413</c:v>
                </c:pt>
                <c:pt idx="33">
                  <c:v>0.1992487893678041</c:v>
                </c:pt>
                <c:pt idx="34">
                  <c:v>0.20216576737645867</c:v>
                </c:pt>
              </c:numCache>
            </c:numRef>
          </c:val>
          <c:smooth val="0"/>
          <c:extLst>
            <c:ext xmlns:c16="http://schemas.microsoft.com/office/drawing/2014/chart" uri="{C3380CC4-5D6E-409C-BE32-E72D297353CC}">
              <c16:uniqueId val="{00000001-7262-4FA6-A4EC-384F657950B9}"/>
            </c:ext>
          </c:extLst>
        </c:ser>
        <c:dLbls>
          <c:showLegendKey val="0"/>
          <c:showVal val="0"/>
          <c:showCatName val="0"/>
          <c:showSerName val="0"/>
          <c:showPercent val="0"/>
          <c:showBubbleSize val="0"/>
        </c:dLbls>
        <c:marker val="1"/>
        <c:smooth val="0"/>
        <c:axId val="1448157936"/>
        <c:axId val="1448159856"/>
      </c:lineChart>
      <c:catAx>
        <c:axId val="1444830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4828752"/>
        <c:crosses val="autoZero"/>
        <c:auto val="1"/>
        <c:lblAlgn val="ctr"/>
        <c:lblOffset val="100"/>
        <c:noMultiLvlLbl val="0"/>
      </c:catAx>
      <c:valAx>
        <c:axId val="14448287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tons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4830672"/>
        <c:crosses val="autoZero"/>
        <c:crossBetween val="between"/>
      </c:valAx>
      <c:valAx>
        <c:axId val="1448159856"/>
        <c:scaling>
          <c:orientation val="minMax"/>
          <c:max val="0.2400000000000000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Andel af DK-samlet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448157936"/>
        <c:crosses val="max"/>
        <c:crossBetween val="between"/>
        <c:majorUnit val="3.0000000000000006E-2"/>
      </c:valAx>
      <c:catAx>
        <c:axId val="1448157936"/>
        <c:scaling>
          <c:orientation val="minMax"/>
        </c:scaling>
        <c:delete val="1"/>
        <c:axPos val="b"/>
        <c:numFmt formatCode="General" sourceLinked="1"/>
        <c:majorTickMark val="out"/>
        <c:minorTickMark val="none"/>
        <c:tickLblPos val="nextTo"/>
        <c:crossAx val="144815985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da-DK" b="1"/>
              <a:t>Forbrugsbaseret klimaaftryk fra byggeriet med</a:t>
            </a:r>
            <a:r>
              <a:rPr lang="da-DK" b="1" baseline="0"/>
              <a:t> og uden inputudledninger</a:t>
            </a:r>
            <a:endParaRPr lang="da-DK"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stacked"/>
        <c:varyColors val="0"/>
        <c:ser>
          <c:idx val="0"/>
          <c:order val="0"/>
          <c:tx>
            <c:strRef>
              <c:f>'Figur 3.7+3.8+3.14+5.1+5.2'!$D$122</c:f>
              <c:strCache>
                <c:ptCount val="1"/>
                <c:pt idx="0">
                  <c:v>Slutudledninger</c:v>
                </c:pt>
              </c:strCache>
            </c:strRef>
          </c:tx>
          <c:spPr>
            <a:solidFill>
              <a:schemeClr val="accent1"/>
            </a:solidFill>
            <a:ln>
              <a:noFill/>
            </a:ln>
            <a:effectLst/>
          </c:spPr>
          <c:cat>
            <c:numRef>
              <c:f>'Figur 3.7+3.8+3.14+5.1+5.2'!$E$121:$AM$121</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3.7+3.8+3.14+5.1+5.2'!$E$122:$AM$122</c:f>
              <c:numCache>
                <c:formatCode>0.00</c:formatCode>
                <c:ptCount val="35"/>
                <c:pt idx="0">
                  <c:v>7.2969430000000006</c:v>
                </c:pt>
                <c:pt idx="1">
                  <c:v>7.1471170000000006</c:v>
                </c:pt>
                <c:pt idx="2">
                  <c:v>7.0394720000000008</c:v>
                </c:pt>
                <c:pt idx="3">
                  <c:v>6.613531</c:v>
                </c:pt>
                <c:pt idx="4">
                  <c:v>6.5376345525571908</c:v>
                </c:pt>
                <c:pt idx="5">
                  <c:v>7.493527315833834</c:v>
                </c:pt>
                <c:pt idx="6">
                  <c:v>8.363033999999999</c:v>
                </c:pt>
                <c:pt idx="7">
                  <c:v>8.3255293960369219</c:v>
                </c:pt>
                <c:pt idx="8">
                  <c:v>8.7896280705285772</c:v>
                </c:pt>
                <c:pt idx="9">
                  <c:v>7.7972338742034371</c:v>
                </c:pt>
                <c:pt idx="10">
                  <c:v>8.0553400782450932</c:v>
                </c:pt>
                <c:pt idx="11">
                  <c:v>8.1497944876586796</c:v>
                </c:pt>
                <c:pt idx="12">
                  <c:v>7.8127876136383971</c:v>
                </c:pt>
                <c:pt idx="13">
                  <c:v>8.7585065110084415</c:v>
                </c:pt>
                <c:pt idx="14">
                  <c:v>9.1144605940417627</c:v>
                </c:pt>
                <c:pt idx="15">
                  <c:v>9.1179519999999989</c:v>
                </c:pt>
                <c:pt idx="16">
                  <c:v>10.413104000000001</c:v>
                </c:pt>
                <c:pt idx="17">
                  <c:v>10.307072</c:v>
                </c:pt>
                <c:pt idx="18">
                  <c:v>9.0498830000000012</c:v>
                </c:pt>
                <c:pt idx="19">
                  <c:v>6.6949332820277281</c:v>
                </c:pt>
                <c:pt idx="20">
                  <c:v>6.1952787728559358</c:v>
                </c:pt>
                <c:pt idx="21">
                  <c:v>7.0453248955512997</c:v>
                </c:pt>
                <c:pt idx="22">
                  <c:v>6.606066862998718</c:v>
                </c:pt>
                <c:pt idx="23">
                  <c:v>6.5189455688932529</c:v>
                </c:pt>
                <c:pt idx="24">
                  <c:v>6.6768075276441206</c:v>
                </c:pt>
                <c:pt idx="25">
                  <c:v>6.4325138887180273</c:v>
                </c:pt>
                <c:pt idx="26">
                  <c:v>6.7149189569725056</c:v>
                </c:pt>
                <c:pt idx="27">
                  <c:v>6.7445993356390597</c:v>
                </c:pt>
                <c:pt idx="28">
                  <c:v>7.044346980330884</c:v>
                </c:pt>
                <c:pt idx="29">
                  <c:v>7.2321918834456946</c:v>
                </c:pt>
                <c:pt idx="30">
                  <c:v>7.4803414065847971</c:v>
                </c:pt>
                <c:pt idx="31">
                  <c:v>8.298530518952699</c:v>
                </c:pt>
                <c:pt idx="32">
                  <c:v>8.4293499736521511</c:v>
                </c:pt>
                <c:pt idx="33">
                  <c:v>8.0127446748183644</c:v>
                </c:pt>
                <c:pt idx="34">
                  <c:v>8.1786788100056658</c:v>
                </c:pt>
              </c:numCache>
            </c:numRef>
          </c:val>
          <c:extLst>
            <c:ext xmlns:c16="http://schemas.microsoft.com/office/drawing/2014/chart" uri="{C3380CC4-5D6E-409C-BE32-E72D297353CC}">
              <c16:uniqueId val="{00000000-5E0A-4F3D-B273-A594D79E3F8B}"/>
            </c:ext>
          </c:extLst>
        </c:ser>
        <c:ser>
          <c:idx val="1"/>
          <c:order val="1"/>
          <c:tx>
            <c:strRef>
              <c:f>'Figur 3.7+3.8+3.14+5.1+5.2'!$D$123</c:f>
              <c:strCache>
                <c:ptCount val="1"/>
                <c:pt idx="0">
                  <c:v>Inputudledninger</c:v>
                </c:pt>
              </c:strCache>
            </c:strRef>
          </c:tx>
          <c:spPr>
            <a:solidFill>
              <a:schemeClr val="accent2"/>
            </a:solidFill>
            <a:ln>
              <a:noFill/>
            </a:ln>
            <a:effectLst/>
          </c:spPr>
          <c:cat>
            <c:numRef>
              <c:f>'Figur 3.7+3.8+3.14+5.1+5.2'!$E$121:$AM$121</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3.7+3.8+3.14+5.1+5.2'!$E$123:$AM$123</c:f>
              <c:numCache>
                <c:formatCode>0.00</c:formatCode>
                <c:ptCount val="35"/>
                <c:pt idx="0">
                  <c:v>2.2279174505353936</c:v>
                </c:pt>
                <c:pt idx="1">
                  <c:v>2.3319001322610484</c:v>
                </c:pt>
                <c:pt idx="2">
                  <c:v>2.3851089364336659</c:v>
                </c:pt>
                <c:pt idx="3">
                  <c:v>2.4819501012762517</c:v>
                </c:pt>
                <c:pt idx="4">
                  <c:v>2.6921826454108704</c:v>
                </c:pt>
                <c:pt idx="5">
                  <c:v>2.8784667794053731</c:v>
                </c:pt>
                <c:pt idx="6">
                  <c:v>3.1218841531829975</c:v>
                </c:pt>
                <c:pt idx="7">
                  <c:v>3.0383371134485606</c:v>
                </c:pt>
                <c:pt idx="8">
                  <c:v>3.1016617098133517</c:v>
                </c:pt>
                <c:pt idx="9">
                  <c:v>3.2101786124033724</c:v>
                </c:pt>
                <c:pt idx="10">
                  <c:v>2.8939605502288721</c:v>
                </c:pt>
                <c:pt idx="11">
                  <c:v>3.1110819446405733</c:v>
                </c:pt>
                <c:pt idx="12">
                  <c:v>3.265901198636771</c:v>
                </c:pt>
                <c:pt idx="13">
                  <c:v>3.608354180082741</c:v>
                </c:pt>
                <c:pt idx="14">
                  <c:v>3.7589548028744519</c:v>
                </c:pt>
                <c:pt idx="15">
                  <c:v>3.6481335220563968</c:v>
                </c:pt>
                <c:pt idx="16">
                  <c:v>3.7673443311216479</c:v>
                </c:pt>
                <c:pt idx="17">
                  <c:v>3.8346754092383897</c:v>
                </c:pt>
                <c:pt idx="18">
                  <c:v>3.4313519627421498</c:v>
                </c:pt>
                <c:pt idx="19">
                  <c:v>3.2386198461364404</c:v>
                </c:pt>
                <c:pt idx="20">
                  <c:v>3.3492111429590539</c:v>
                </c:pt>
                <c:pt idx="21">
                  <c:v>3.3762516246274332</c:v>
                </c:pt>
                <c:pt idx="22">
                  <c:v>3.2435071232267516</c:v>
                </c:pt>
                <c:pt idx="23">
                  <c:v>3.2310409252076551</c:v>
                </c:pt>
                <c:pt idx="24">
                  <c:v>3.1600669192949913</c:v>
                </c:pt>
                <c:pt idx="25">
                  <c:v>2.8533403210835697</c:v>
                </c:pt>
                <c:pt idx="26">
                  <c:v>2.9918314976405433</c:v>
                </c:pt>
                <c:pt idx="27">
                  <c:v>3.0237589451946745</c:v>
                </c:pt>
                <c:pt idx="28">
                  <c:v>3.2703741341549195</c:v>
                </c:pt>
                <c:pt idx="29">
                  <c:v>3.3026425119018112</c:v>
                </c:pt>
                <c:pt idx="30">
                  <c:v>3.2064993802436623</c:v>
                </c:pt>
                <c:pt idx="31">
                  <c:v>3.3816682244514484</c:v>
                </c:pt>
                <c:pt idx="32">
                  <c:v>3.4289781943343303</c:v>
                </c:pt>
                <c:pt idx="33">
                  <c:v>3.3669747444533882</c:v>
                </c:pt>
                <c:pt idx="34">
                  <c:v>3.5460597135588947</c:v>
                </c:pt>
              </c:numCache>
            </c:numRef>
          </c:val>
          <c:extLst>
            <c:ext xmlns:c16="http://schemas.microsoft.com/office/drawing/2014/chart" uri="{C3380CC4-5D6E-409C-BE32-E72D297353CC}">
              <c16:uniqueId val="{00000001-5E0A-4F3D-B273-A594D79E3F8B}"/>
            </c:ext>
          </c:extLst>
        </c:ser>
        <c:dLbls>
          <c:showLegendKey val="0"/>
          <c:showVal val="0"/>
          <c:showCatName val="0"/>
          <c:showSerName val="0"/>
          <c:showPercent val="0"/>
          <c:showBubbleSize val="0"/>
        </c:dLbls>
        <c:axId val="1667264800"/>
        <c:axId val="1667261440"/>
      </c:areaChart>
      <c:catAx>
        <c:axId val="16672648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667261440"/>
        <c:crosses val="autoZero"/>
        <c:auto val="1"/>
        <c:lblAlgn val="ctr"/>
        <c:lblOffset val="100"/>
        <c:noMultiLvlLbl val="0"/>
      </c:catAx>
      <c:valAx>
        <c:axId val="1667261440"/>
        <c:scaling>
          <c:orientation val="minMax"/>
        </c:scaling>
        <c:delete val="0"/>
        <c:axPos val="l"/>
        <c:majorGridlines>
          <c:spPr>
            <a:ln w="6350"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tons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a-DK"/>
          </a:p>
        </c:txPr>
        <c:crossAx val="16672648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Fordeling af inputudledninger</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percentStacked"/>
        <c:varyColors val="0"/>
        <c:ser>
          <c:idx val="0"/>
          <c:order val="0"/>
          <c:tx>
            <c:strRef>
              <c:f>'Figur 3.7+3.8+3.14+5.1+5.2'!$D$151</c:f>
              <c:strCache>
                <c:ptCount val="1"/>
                <c:pt idx="0">
                  <c:v>Input rep. og vedligehold</c:v>
                </c:pt>
              </c:strCache>
            </c:strRef>
          </c:tx>
          <c:spPr>
            <a:solidFill>
              <a:schemeClr val="accent1"/>
            </a:solidFill>
            <a:ln>
              <a:noFill/>
            </a:ln>
            <a:effectLst/>
          </c:spPr>
          <c:cat>
            <c:numRef>
              <c:f>'Figur 3.7+3.8+3.14+5.1+5.2'!$E$150:$AM$150</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3.7+3.8+3.14+5.1+5.2'!$E$151:$AM$151</c:f>
              <c:numCache>
                <c:formatCode>0.00</c:formatCode>
                <c:ptCount val="35"/>
                <c:pt idx="0">
                  <c:v>1.3515230658042487</c:v>
                </c:pt>
                <c:pt idx="1">
                  <c:v>1.5398235502294995</c:v>
                </c:pt>
                <c:pt idx="2">
                  <c:v>1.6428874389166017</c:v>
                </c:pt>
                <c:pt idx="3">
                  <c:v>1.8399257265382851</c:v>
                </c:pt>
                <c:pt idx="4">
                  <c:v>1.9931751678377509</c:v>
                </c:pt>
                <c:pt idx="5">
                  <c:v>2.168063095812041</c:v>
                </c:pt>
                <c:pt idx="6">
                  <c:v>2.3718855463743544</c:v>
                </c:pt>
                <c:pt idx="7">
                  <c:v>2.3229125180798711</c:v>
                </c:pt>
                <c:pt idx="8">
                  <c:v>2.3744191672349899</c:v>
                </c:pt>
                <c:pt idx="9">
                  <c:v>2.5253484274519575</c:v>
                </c:pt>
                <c:pt idx="10">
                  <c:v>2.1678894574926124</c:v>
                </c:pt>
                <c:pt idx="11">
                  <c:v>2.2686614656922321</c:v>
                </c:pt>
                <c:pt idx="12">
                  <c:v>2.406992706474282</c:v>
                </c:pt>
                <c:pt idx="13">
                  <c:v>2.5787660998935187</c:v>
                </c:pt>
                <c:pt idx="14">
                  <c:v>2.6935267161124372</c:v>
                </c:pt>
                <c:pt idx="15">
                  <c:v>2.492965797779922</c:v>
                </c:pt>
                <c:pt idx="16">
                  <c:v>2.7346118215154931</c:v>
                </c:pt>
                <c:pt idx="17">
                  <c:v>2.8043733347642261</c:v>
                </c:pt>
                <c:pt idx="18">
                  <c:v>2.4924776172167995</c:v>
                </c:pt>
                <c:pt idx="19">
                  <c:v>2.3339359671941668</c:v>
                </c:pt>
                <c:pt idx="20">
                  <c:v>2.4087675294697681</c:v>
                </c:pt>
                <c:pt idx="21">
                  <c:v>2.5680754678008482</c:v>
                </c:pt>
                <c:pt idx="22">
                  <c:v>2.5128367810869396</c:v>
                </c:pt>
                <c:pt idx="23">
                  <c:v>2.5951096976333856</c:v>
                </c:pt>
                <c:pt idx="24">
                  <c:v>2.525984111599656</c:v>
                </c:pt>
                <c:pt idx="25">
                  <c:v>2.3016313784657014</c:v>
                </c:pt>
                <c:pt idx="26">
                  <c:v>2.4196936994940281</c:v>
                </c:pt>
                <c:pt idx="27">
                  <c:v>2.458837350657666</c:v>
                </c:pt>
                <c:pt idx="28">
                  <c:v>2.5262100755293657</c:v>
                </c:pt>
                <c:pt idx="29">
                  <c:v>2.4648634020861668</c:v>
                </c:pt>
                <c:pt idx="30">
                  <c:v>2.5164091541649194</c:v>
                </c:pt>
                <c:pt idx="31">
                  <c:v>2.7583242358830562</c:v>
                </c:pt>
                <c:pt idx="32">
                  <c:v>2.7644246706496647</c:v>
                </c:pt>
                <c:pt idx="33">
                  <c:v>2.7870605595903721</c:v>
                </c:pt>
                <c:pt idx="34">
                  <c:v>2.9739494003098583</c:v>
                </c:pt>
              </c:numCache>
            </c:numRef>
          </c:val>
          <c:extLst>
            <c:ext xmlns:c16="http://schemas.microsoft.com/office/drawing/2014/chart" uri="{C3380CC4-5D6E-409C-BE32-E72D297353CC}">
              <c16:uniqueId val="{00000000-43A3-4C9B-8140-85D4B58FF982}"/>
            </c:ext>
          </c:extLst>
        </c:ser>
        <c:ser>
          <c:idx val="1"/>
          <c:order val="1"/>
          <c:tx>
            <c:strRef>
              <c:f>'Figur 3.7+3.8+3.14+5.1+5.2'!$D$152</c:f>
              <c:strCache>
                <c:ptCount val="1"/>
                <c:pt idx="0">
                  <c:v>Input anlægsvirksomhed</c:v>
                </c:pt>
              </c:strCache>
            </c:strRef>
          </c:tx>
          <c:spPr>
            <a:solidFill>
              <a:schemeClr val="accent2"/>
            </a:solidFill>
            <a:ln>
              <a:noFill/>
            </a:ln>
            <a:effectLst/>
          </c:spPr>
          <c:cat>
            <c:numRef>
              <c:f>'Figur 3.7+3.8+3.14+5.1+5.2'!$E$150:$AM$150</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3.7+3.8+3.14+5.1+5.2'!$E$152:$AM$152</c:f>
              <c:numCache>
                <c:formatCode>0.00</c:formatCode>
                <c:ptCount val="35"/>
                <c:pt idx="0">
                  <c:v>0.87639438473114462</c:v>
                </c:pt>
                <c:pt idx="1">
                  <c:v>0.79207658203154885</c:v>
                </c:pt>
                <c:pt idx="2">
                  <c:v>0.74222149751706412</c:v>
                </c:pt>
                <c:pt idx="3">
                  <c:v>0.64202437473796647</c:v>
                </c:pt>
                <c:pt idx="4">
                  <c:v>0.69900747757311932</c:v>
                </c:pt>
                <c:pt idx="5">
                  <c:v>0.71040368359333206</c:v>
                </c:pt>
                <c:pt idx="6">
                  <c:v>0.74999860680864328</c:v>
                </c:pt>
                <c:pt idx="7">
                  <c:v>0.71542459536868952</c:v>
                </c:pt>
                <c:pt idx="8">
                  <c:v>0.72724254257836185</c:v>
                </c:pt>
                <c:pt idx="9">
                  <c:v>0.68483018495141479</c:v>
                </c:pt>
                <c:pt idx="10">
                  <c:v>0.72607109273625969</c:v>
                </c:pt>
                <c:pt idx="11">
                  <c:v>0.84242047894834093</c:v>
                </c:pt>
                <c:pt idx="12">
                  <c:v>0.85890849216248899</c:v>
                </c:pt>
                <c:pt idx="13">
                  <c:v>1.0295880801892223</c:v>
                </c:pt>
                <c:pt idx="14">
                  <c:v>1.0654280867620147</c:v>
                </c:pt>
                <c:pt idx="15">
                  <c:v>1.1551677242764748</c:v>
                </c:pt>
                <c:pt idx="16">
                  <c:v>1.0327325096061546</c:v>
                </c:pt>
                <c:pt idx="17">
                  <c:v>1.0303020744741636</c:v>
                </c:pt>
                <c:pt idx="18">
                  <c:v>0.93887434552535021</c:v>
                </c:pt>
                <c:pt idx="19">
                  <c:v>0.90468387894227353</c:v>
                </c:pt>
                <c:pt idx="20">
                  <c:v>0.94044361348928596</c:v>
                </c:pt>
                <c:pt idx="21">
                  <c:v>0.80817615682658495</c:v>
                </c:pt>
                <c:pt idx="22">
                  <c:v>0.73067034213981219</c:v>
                </c:pt>
                <c:pt idx="23">
                  <c:v>0.63593122757426934</c:v>
                </c:pt>
                <c:pt idx="24">
                  <c:v>0.63408280769533543</c:v>
                </c:pt>
                <c:pt idx="25">
                  <c:v>0.55170894261786818</c:v>
                </c:pt>
                <c:pt idx="26">
                  <c:v>0.57213779814651511</c:v>
                </c:pt>
                <c:pt idx="27">
                  <c:v>0.56492159453700852</c:v>
                </c:pt>
                <c:pt idx="28">
                  <c:v>0.7441640586255539</c:v>
                </c:pt>
                <c:pt idx="29">
                  <c:v>0.83777910981564419</c:v>
                </c:pt>
                <c:pt idx="30">
                  <c:v>0.69009022607874315</c:v>
                </c:pt>
                <c:pt idx="31">
                  <c:v>0.62334398856839224</c:v>
                </c:pt>
                <c:pt idx="32">
                  <c:v>0.66455352368466569</c:v>
                </c:pt>
                <c:pt idx="33">
                  <c:v>0.57991418486301605</c:v>
                </c:pt>
                <c:pt idx="34">
                  <c:v>0.57211031324903627</c:v>
                </c:pt>
              </c:numCache>
            </c:numRef>
          </c:val>
          <c:extLst>
            <c:ext xmlns:c16="http://schemas.microsoft.com/office/drawing/2014/chart" uri="{C3380CC4-5D6E-409C-BE32-E72D297353CC}">
              <c16:uniqueId val="{00000001-43A3-4C9B-8140-85D4B58FF982}"/>
            </c:ext>
          </c:extLst>
        </c:ser>
        <c:dLbls>
          <c:showLegendKey val="0"/>
          <c:showVal val="0"/>
          <c:showCatName val="0"/>
          <c:showSerName val="0"/>
          <c:showPercent val="0"/>
          <c:showBubbleSize val="0"/>
        </c:dLbls>
        <c:axId val="1507796048"/>
        <c:axId val="1507808048"/>
      </c:areaChart>
      <c:catAx>
        <c:axId val="15077960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507808048"/>
        <c:crosses val="autoZero"/>
        <c:auto val="1"/>
        <c:lblAlgn val="ctr"/>
        <c:lblOffset val="100"/>
        <c:noMultiLvlLbl val="0"/>
      </c:catAx>
      <c:valAx>
        <c:axId val="1507808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a-DK"/>
          </a:p>
        </c:txPr>
        <c:crossAx val="150779604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 fordelt (bolig,</a:t>
            </a:r>
            <a:r>
              <a:rPr lang="en-US" baseline="0"/>
              <a:t> andet byggeri, anlæg)</a:t>
            </a:r>
            <a:r>
              <a:rPr lang="en-US"/>
              <a:t> inkl. nybyg og R&amp;V (både input og slutudledninger)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areaChart>
        <c:grouping val="percentStacked"/>
        <c:varyColors val="0"/>
        <c:ser>
          <c:idx val="0"/>
          <c:order val="0"/>
          <c:tx>
            <c:strRef>
              <c:f>'Figur 3.7+3.8+3.14+5.1+5.2'!$D$179</c:f>
              <c:strCache>
                <c:ptCount val="1"/>
                <c:pt idx="0">
                  <c:v>Bolig</c:v>
                </c:pt>
              </c:strCache>
            </c:strRef>
          </c:tx>
          <c:spPr>
            <a:solidFill>
              <a:schemeClr val="accent1"/>
            </a:solidFill>
            <a:ln>
              <a:noFill/>
            </a:ln>
            <a:effectLst/>
          </c:spP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3.7+3.8+3.14+5.1+5.2'!$E$179:$AM$179</c:f>
              <c:numCache>
                <c:formatCode>0.00</c:formatCode>
                <c:ptCount val="35"/>
                <c:pt idx="0">
                  <c:v>3.3368203765260018</c:v>
                </c:pt>
                <c:pt idx="1">
                  <c:v>3.2769013921687127</c:v>
                </c:pt>
                <c:pt idx="2">
                  <c:v>3.1993220431524967</c:v>
                </c:pt>
                <c:pt idx="3">
                  <c:v>3.0823534504936623</c:v>
                </c:pt>
                <c:pt idx="4">
                  <c:v>3.3626144060151564</c:v>
                </c:pt>
                <c:pt idx="5">
                  <c:v>3.5548511579117292</c:v>
                </c:pt>
                <c:pt idx="6">
                  <c:v>3.873936344935685</c:v>
                </c:pt>
                <c:pt idx="7">
                  <c:v>4.0957246250666364</c:v>
                </c:pt>
                <c:pt idx="8">
                  <c:v>4.0850823418497706</c:v>
                </c:pt>
                <c:pt idx="9">
                  <c:v>4.1014284044461178</c:v>
                </c:pt>
                <c:pt idx="10">
                  <c:v>4.1375095482744619</c:v>
                </c:pt>
                <c:pt idx="11">
                  <c:v>3.8971558621031859</c:v>
                </c:pt>
                <c:pt idx="12">
                  <c:v>4.040556166269873</c:v>
                </c:pt>
                <c:pt idx="13">
                  <c:v>4.8225004592135319</c:v>
                </c:pt>
                <c:pt idx="14">
                  <c:v>5.2408622357361834</c:v>
                </c:pt>
                <c:pt idx="15">
                  <c:v>5.5895465313761719</c:v>
                </c:pt>
                <c:pt idx="16">
                  <c:v>6.609514493167401</c:v>
                </c:pt>
                <c:pt idx="17">
                  <c:v>6.3950191604218798</c:v>
                </c:pt>
                <c:pt idx="18">
                  <c:v>5.0321551502978439</c:v>
                </c:pt>
                <c:pt idx="19">
                  <c:v>3.7212433210710825</c:v>
                </c:pt>
                <c:pt idx="20">
                  <c:v>3.583742509928312</c:v>
                </c:pt>
                <c:pt idx="21">
                  <c:v>4.2192859540477414</c:v>
                </c:pt>
                <c:pt idx="22">
                  <c:v>3.7481956911350363</c:v>
                </c:pt>
                <c:pt idx="23">
                  <c:v>3.5501267374394243</c:v>
                </c:pt>
                <c:pt idx="24">
                  <c:v>3.497160590949663</c:v>
                </c:pt>
                <c:pt idx="25">
                  <c:v>3.3862993093432419</c:v>
                </c:pt>
                <c:pt idx="26">
                  <c:v>3.541732405719618</c:v>
                </c:pt>
                <c:pt idx="27">
                  <c:v>3.7960076697921181</c:v>
                </c:pt>
                <c:pt idx="28">
                  <c:v>3.9554249240219317</c:v>
                </c:pt>
                <c:pt idx="29">
                  <c:v>3.8968455825299153</c:v>
                </c:pt>
                <c:pt idx="30">
                  <c:v>4.0504616016059778</c:v>
                </c:pt>
                <c:pt idx="31">
                  <c:v>4.4088703152820239</c:v>
                </c:pt>
                <c:pt idx="32">
                  <c:v>4.3166677652449739</c:v>
                </c:pt>
                <c:pt idx="33">
                  <c:v>3.8711066753465335</c:v>
                </c:pt>
                <c:pt idx="34">
                  <c:v>3.6852042353383019</c:v>
                </c:pt>
              </c:numCache>
            </c:numRef>
          </c:val>
          <c:extLst>
            <c:ext xmlns:c16="http://schemas.microsoft.com/office/drawing/2014/chart" uri="{C3380CC4-5D6E-409C-BE32-E72D297353CC}">
              <c16:uniqueId val="{00000000-4CEC-420A-B8A8-F5DB802AD660}"/>
            </c:ext>
          </c:extLst>
        </c:ser>
        <c:ser>
          <c:idx val="1"/>
          <c:order val="1"/>
          <c:tx>
            <c:strRef>
              <c:f>'Figur 3.7+3.8+3.14+5.1+5.2'!$D$180</c:f>
              <c:strCache>
                <c:ptCount val="1"/>
                <c:pt idx="0">
                  <c:v>Øvrigt byggeri</c:v>
                </c:pt>
              </c:strCache>
            </c:strRef>
          </c:tx>
          <c:spPr>
            <a:solidFill>
              <a:schemeClr val="accent2"/>
            </a:solidFill>
            <a:ln>
              <a:noFill/>
            </a:ln>
            <a:effectLst/>
          </c:spP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3.7+3.8+3.14+5.1+5.2'!$E$180:$AM$180</c:f>
              <c:numCache>
                <c:formatCode>0.00</c:formatCode>
                <c:ptCount val="35"/>
                <c:pt idx="0">
                  <c:v>2.7274386892782467</c:v>
                </c:pt>
                <c:pt idx="1">
                  <c:v>2.7700481580607867</c:v>
                </c:pt>
                <c:pt idx="2">
                  <c:v>2.7959173957641053</c:v>
                </c:pt>
                <c:pt idx="3">
                  <c:v>2.4320862760446227</c:v>
                </c:pt>
                <c:pt idx="4">
                  <c:v>2.4815703143797849</c:v>
                </c:pt>
                <c:pt idx="5">
                  <c:v>3.1262552537341453</c:v>
                </c:pt>
                <c:pt idx="6">
                  <c:v>3.5226972014386693</c:v>
                </c:pt>
                <c:pt idx="7">
                  <c:v>3.5168822890501565</c:v>
                </c:pt>
                <c:pt idx="8">
                  <c:v>3.8836048959137957</c:v>
                </c:pt>
                <c:pt idx="9">
                  <c:v>3.8242208972092779</c:v>
                </c:pt>
                <c:pt idx="10">
                  <c:v>3.9303739874632448</c:v>
                </c:pt>
                <c:pt idx="11">
                  <c:v>4.1074980912477264</c:v>
                </c:pt>
                <c:pt idx="12">
                  <c:v>3.8526511538428059</c:v>
                </c:pt>
                <c:pt idx="13">
                  <c:v>4.0129371516884271</c:v>
                </c:pt>
                <c:pt idx="14">
                  <c:v>4.1095320744180164</c:v>
                </c:pt>
                <c:pt idx="15">
                  <c:v>3.8829952664037504</c:v>
                </c:pt>
                <c:pt idx="16">
                  <c:v>4.2708513283480922</c:v>
                </c:pt>
                <c:pt idx="17">
                  <c:v>4.5703871743423452</c:v>
                </c:pt>
                <c:pt idx="18">
                  <c:v>4.3027684669189554</c:v>
                </c:pt>
                <c:pt idx="19">
                  <c:v>3.3703949281508141</c:v>
                </c:pt>
                <c:pt idx="20">
                  <c:v>3.0079647923973907</c:v>
                </c:pt>
                <c:pt idx="21">
                  <c:v>3.2329494093044051</c:v>
                </c:pt>
                <c:pt idx="22">
                  <c:v>3.1128559529506208</c:v>
                </c:pt>
                <c:pt idx="23">
                  <c:v>3.1984535290872156</c:v>
                </c:pt>
                <c:pt idx="24">
                  <c:v>3.3824500482941136</c:v>
                </c:pt>
                <c:pt idx="25">
                  <c:v>3.0886519578404865</c:v>
                </c:pt>
                <c:pt idx="26">
                  <c:v>3.3837102507469146</c:v>
                </c:pt>
                <c:pt idx="27">
                  <c:v>3.4896120165046076</c:v>
                </c:pt>
                <c:pt idx="28">
                  <c:v>3.6771531318383199</c:v>
                </c:pt>
                <c:pt idx="29">
                  <c:v>3.5433457030019468</c:v>
                </c:pt>
                <c:pt idx="30">
                  <c:v>3.4600819591437411</c:v>
                </c:pt>
                <c:pt idx="31">
                  <c:v>3.8201464395537332</c:v>
                </c:pt>
                <c:pt idx="32">
                  <c:v>4.2350688790568434</c:v>
                </c:pt>
                <c:pt idx="33">
                  <c:v>4.184165559062202</c:v>
                </c:pt>
                <c:pt idx="34">
                  <c:v>4.4835349749772222</c:v>
                </c:pt>
              </c:numCache>
            </c:numRef>
          </c:val>
          <c:extLst>
            <c:ext xmlns:c16="http://schemas.microsoft.com/office/drawing/2014/chart" uri="{C3380CC4-5D6E-409C-BE32-E72D297353CC}">
              <c16:uniqueId val="{00000001-4CEC-420A-B8A8-F5DB802AD660}"/>
            </c:ext>
          </c:extLst>
        </c:ser>
        <c:ser>
          <c:idx val="2"/>
          <c:order val="2"/>
          <c:tx>
            <c:strRef>
              <c:f>'Figur 3.7+3.8+3.14+5.1+5.2'!$D$181</c:f>
              <c:strCache>
                <c:ptCount val="1"/>
                <c:pt idx="0">
                  <c:v>Anlæg</c:v>
                </c:pt>
              </c:strCache>
            </c:strRef>
          </c:tx>
          <c:spPr>
            <a:solidFill>
              <a:schemeClr val="accent3"/>
            </a:solidFill>
            <a:ln>
              <a:noFill/>
            </a:ln>
            <a:effectLst/>
          </c:spP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3.7+3.8+3.14+5.1+5.2'!$E$181:$AM$181</c:f>
              <c:numCache>
                <c:formatCode>0.00</c:formatCode>
                <c:ptCount val="35"/>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2.9572638076953353</c:v>
                </c:pt>
                <c:pt idx="25">
                  <c:v>2.8109029426178682</c:v>
                </c:pt>
                <c:pt idx="26">
                  <c:v>2.7813077981465151</c:v>
                </c:pt>
                <c:pt idx="27">
                  <c:v>2.4827385945370084</c:v>
                </c:pt>
                <c:pt idx="28">
                  <c:v>2.6821430586255537</c:v>
                </c:pt>
                <c:pt idx="29">
                  <c:v>3.0946431098156442</c:v>
                </c:pt>
                <c:pt idx="30">
                  <c:v>3.1762972260787432</c:v>
                </c:pt>
                <c:pt idx="31">
                  <c:v>3.4511819885683921</c:v>
                </c:pt>
                <c:pt idx="32">
                  <c:v>3.3065915236846655</c:v>
                </c:pt>
                <c:pt idx="33">
                  <c:v>3.3244471848630162</c:v>
                </c:pt>
                <c:pt idx="34">
                  <c:v>3.5559993132490364</c:v>
                </c:pt>
              </c:numCache>
            </c:numRef>
          </c:val>
          <c:extLst>
            <c:ext xmlns:c16="http://schemas.microsoft.com/office/drawing/2014/chart" uri="{C3380CC4-5D6E-409C-BE32-E72D297353CC}">
              <c16:uniqueId val="{00000002-4CEC-420A-B8A8-F5DB802AD660}"/>
            </c:ext>
          </c:extLst>
        </c:ser>
        <c:dLbls>
          <c:showLegendKey val="0"/>
          <c:showVal val="0"/>
          <c:showCatName val="0"/>
          <c:showSerName val="0"/>
          <c:showPercent val="0"/>
          <c:showBubbleSize val="0"/>
        </c:dLbls>
        <c:axId val="300960943"/>
        <c:axId val="300961423"/>
      </c:areaChart>
      <c:catAx>
        <c:axId val="3009609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1423"/>
        <c:crosses val="autoZero"/>
        <c:auto val="1"/>
        <c:lblAlgn val="ctr"/>
        <c:lblOffset val="100"/>
        <c:noMultiLvlLbl val="0"/>
      </c:catAx>
      <c:valAx>
        <c:axId val="3009614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09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CO2 fordelt (bolig,</a:t>
            </a:r>
            <a:r>
              <a:rPr lang="en-US" baseline="0">
                <a:solidFill>
                  <a:schemeClr val="tx1"/>
                </a:solidFill>
              </a:rPr>
              <a:t> andet byggeri, anlæg)</a:t>
            </a:r>
            <a:r>
              <a:rPr lang="en-US">
                <a:solidFill>
                  <a:schemeClr val="tx1"/>
                </a:solidFill>
              </a:rPr>
              <a:t> inkl. nybyg og R&amp;V (både input og slutudledninger)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'Figur 3.7+3.8+3.14+5.1+5.2'!$D$179</c:f>
              <c:strCache>
                <c:ptCount val="1"/>
                <c:pt idx="0">
                  <c:v>Bolig</c:v>
                </c:pt>
              </c:strCache>
            </c:strRef>
          </c:tx>
          <c:spPr>
            <a:ln w="28575" cap="rnd">
              <a:solidFill>
                <a:schemeClr val="accent1"/>
              </a:solidFill>
              <a:round/>
            </a:ln>
            <a:effectLst/>
          </c:spPr>
          <c:marker>
            <c:symbol val="none"/>
          </c:marke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3.7+3.8+3.14+5.1+5.2'!$E$179:$AM$179</c:f>
              <c:numCache>
                <c:formatCode>0.00</c:formatCode>
                <c:ptCount val="35"/>
                <c:pt idx="0">
                  <c:v>3.3368203765260018</c:v>
                </c:pt>
                <c:pt idx="1">
                  <c:v>3.2769013921687127</c:v>
                </c:pt>
                <c:pt idx="2">
                  <c:v>3.1993220431524967</c:v>
                </c:pt>
                <c:pt idx="3">
                  <c:v>3.0823534504936623</c:v>
                </c:pt>
                <c:pt idx="4">
                  <c:v>3.3626144060151564</c:v>
                </c:pt>
                <c:pt idx="5">
                  <c:v>3.5548511579117292</c:v>
                </c:pt>
                <c:pt idx="6">
                  <c:v>3.873936344935685</c:v>
                </c:pt>
                <c:pt idx="7">
                  <c:v>4.0957246250666364</c:v>
                </c:pt>
                <c:pt idx="8">
                  <c:v>4.0850823418497706</c:v>
                </c:pt>
                <c:pt idx="9">
                  <c:v>4.1014284044461178</c:v>
                </c:pt>
                <c:pt idx="10">
                  <c:v>4.1375095482744619</c:v>
                </c:pt>
                <c:pt idx="11">
                  <c:v>3.8971558621031859</c:v>
                </c:pt>
                <c:pt idx="12">
                  <c:v>4.040556166269873</c:v>
                </c:pt>
                <c:pt idx="13">
                  <c:v>4.8225004592135319</c:v>
                </c:pt>
                <c:pt idx="14">
                  <c:v>5.2408622357361834</c:v>
                </c:pt>
                <c:pt idx="15">
                  <c:v>5.5895465313761719</c:v>
                </c:pt>
                <c:pt idx="16">
                  <c:v>6.609514493167401</c:v>
                </c:pt>
                <c:pt idx="17">
                  <c:v>6.3950191604218798</c:v>
                </c:pt>
                <c:pt idx="18">
                  <c:v>5.0321551502978439</c:v>
                </c:pt>
                <c:pt idx="19">
                  <c:v>3.7212433210710825</c:v>
                </c:pt>
                <c:pt idx="20">
                  <c:v>3.583742509928312</c:v>
                </c:pt>
                <c:pt idx="21">
                  <c:v>4.2192859540477414</c:v>
                </c:pt>
                <c:pt idx="22">
                  <c:v>3.7481956911350363</c:v>
                </c:pt>
                <c:pt idx="23">
                  <c:v>3.5501267374394243</c:v>
                </c:pt>
                <c:pt idx="24">
                  <c:v>3.497160590949663</c:v>
                </c:pt>
                <c:pt idx="25">
                  <c:v>3.3862993093432419</c:v>
                </c:pt>
                <c:pt idx="26">
                  <c:v>3.541732405719618</c:v>
                </c:pt>
                <c:pt idx="27">
                  <c:v>3.7960076697921181</c:v>
                </c:pt>
                <c:pt idx="28">
                  <c:v>3.9554249240219317</c:v>
                </c:pt>
                <c:pt idx="29">
                  <c:v>3.8968455825299153</c:v>
                </c:pt>
                <c:pt idx="30">
                  <c:v>4.0504616016059778</c:v>
                </c:pt>
                <c:pt idx="31">
                  <c:v>4.4088703152820239</c:v>
                </c:pt>
                <c:pt idx="32">
                  <c:v>4.3166677652449739</c:v>
                </c:pt>
                <c:pt idx="33">
                  <c:v>3.8711066753465335</c:v>
                </c:pt>
                <c:pt idx="34">
                  <c:v>3.6852042353383019</c:v>
                </c:pt>
              </c:numCache>
            </c:numRef>
          </c:val>
          <c:smooth val="0"/>
          <c:extLst>
            <c:ext xmlns:c16="http://schemas.microsoft.com/office/drawing/2014/chart" uri="{C3380CC4-5D6E-409C-BE32-E72D297353CC}">
              <c16:uniqueId val="{00000000-5885-45AE-8483-F1406DA242EE}"/>
            </c:ext>
          </c:extLst>
        </c:ser>
        <c:ser>
          <c:idx val="2"/>
          <c:order val="2"/>
          <c:tx>
            <c:strRef>
              <c:f>'Figur 3.7+3.8+3.14+5.1+5.2'!$D$181</c:f>
              <c:strCache>
                <c:ptCount val="1"/>
                <c:pt idx="0">
                  <c:v>Anlæg</c:v>
                </c:pt>
              </c:strCache>
            </c:strRef>
          </c:tx>
          <c:spPr>
            <a:ln w="28575" cap="rnd">
              <a:solidFill>
                <a:schemeClr val="accent3"/>
              </a:solidFill>
              <a:round/>
            </a:ln>
            <a:effectLst/>
          </c:spPr>
          <c:marker>
            <c:symbol val="none"/>
          </c:marke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3.7+3.8+3.14+5.1+5.2'!$E$181:$AM$181</c:f>
              <c:numCache>
                <c:formatCode>0.00</c:formatCode>
                <c:ptCount val="35"/>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2.9572638076953353</c:v>
                </c:pt>
                <c:pt idx="25">
                  <c:v>2.8109029426178682</c:v>
                </c:pt>
                <c:pt idx="26">
                  <c:v>2.7813077981465151</c:v>
                </c:pt>
                <c:pt idx="27">
                  <c:v>2.4827385945370084</c:v>
                </c:pt>
                <c:pt idx="28">
                  <c:v>2.6821430586255537</c:v>
                </c:pt>
                <c:pt idx="29">
                  <c:v>3.0946431098156442</c:v>
                </c:pt>
                <c:pt idx="30">
                  <c:v>3.1762972260787432</c:v>
                </c:pt>
                <c:pt idx="31">
                  <c:v>3.4511819885683921</c:v>
                </c:pt>
                <c:pt idx="32">
                  <c:v>3.3065915236846655</c:v>
                </c:pt>
                <c:pt idx="33">
                  <c:v>3.3244471848630162</c:v>
                </c:pt>
                <c:pt idx="34">
                  <c:v>3.5559993132490364</c:v>
                </c:pt>
              </c:numCache>
            </c:numRef>
          </c:val>
          <c:smooth val="0"/>
          <c:extLst>
            <c:ext xmlns:c16="http://schemas.microsoft.com/office/drawing/2014/chart" uri="{C3380CC4-5D6E-409C-BE32-E72D297353CC}">
              <c16:uniqueId val="{00000001-5885-45AE-8483-F1406DA242EE}"/>
            </c:ext>
          </c:extLst>
        </c:ser>
        <c:dLbls>
          <c:showLegendKey val="0"/>
          <c:showVal val="0"/>
          <c:showCatName val="0"/>
          <c:showSerName val="0"/>
          <c:showPercent val="0"/>
          <c:showBubbleSize val="0"/>
        </c:dLbls>
        <c:marker val="1"/>
        <c:smooth val="0"/>
        <c:axId val="300960943"/>
        <c:axId val="300961423"/>
      </c:lineChart>
      <c:lineChart>
        <c:grouping val="standard"/>
        <c:varyColors val="0"/>
        <c:ser>
          <c:idx val="1"/>
          <c:order val="1"/>
          <c:tx>
            <c:strRef>
              <c:f>'Figur 3.7+3.8+3.14+5.1+5.2'!$D$180</c:f>
              <c:strCache>
                <c:ptCount val="1"/>
                <c:pt idx="0">
                  <c:v>Øvrigt byggeri</c:v>
                </c:pt>
              </c:strCache>
            </c:strRef>
          </c:tx>
          <c:spPr>
            <a:ln w="28575" cap="rnd">
              <a:solidFill>
                <a:schemeClr val="accent2"/>
              </a:solidFill>
              <a:round/>
            </a:ln>
            <a:effectLst/>
          </c:spPr>
          <c:marker>
            <c:symbol val="none"/>
          </c:marker>
          <c:cat>
            <c:numRef>
              <c:f>'Figur 3.7+3.8+3.14+5.1+5.2'!$E$178:$AM$178</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'Figur 3.7+3.8+3.14+5.1+5.2'!$E$180:$AM$180</c:f>
              <c:numCache>
                <c:formatCode>0.00</c:formatCode>
                <c:ptCount val="35"/>
                <c:pt idx="0">
                  <c:v>2.7274386892782467</c:v>
                </c:pt>
                <c:pt idx="1">
                  <c:v>2.7700481580607867</c:v>
                </c:pt>
                <c:pt idx="2">
                  <c:v>2.7959173957641053</c:v>
                </c:pt>
                <c:pt idx="3">
                  <c:v>2.4320862760446227</c:v>
                </c:pt>
                <c:pt idx="4">
                  <c:v>2.4815703143797849</c:v>
                </c:pt>
                <c:pt idx="5">
                  <c:v>3.1262552537341453</c:v>
                </c:pt>
                <c:pt idx="6">
                  <c:v>3.5226972014386693</c:v>
                </c:pt>
                <c:pt idx="7">
                  <c:v>3.5168822890501565</c:v>
                </c:pt>
                <c:pt idx="8">
                  <c:v>3.8836048959137957</c:v>
                </c:pt>
                <c:pt idx="9">
                  <c:v>3.8242208972092779</c:v>
                </c:pt>
                <c:pt idx="10">
                  <c:v>3.9303739874632448</c:v>
                </c:pt>
                <c:pt idx="11">
                  <c:v>4.1074980912477264</c:v>
                </c:pt>
                <c:pt idx="12">
                  <c:v>3.8526511538428059</c:v>
                </c:pt>
                <c:pt idx="13">
                  <c:v>4.0129371516884271</c:v>
                </c:pt>
                <c:pt idx="14">
                  <c:v>4.1095320744180164</c:v>
                </c:pt>
                <c:pt idx="15">
                  <c:v>3.8829952664037504</c:v>
                </c:pt>
                <c:pt idx="16">
                  <c:v>4.2708513283480922</c:v>
                </c:pt>
                <c:pt idx="17">
                  <c:v>4.5703871743423452</c:v>
                </c:pt>
                <c:pt idx="18">
                  <c:v>4.3027684669189554</c:v>
                </c:pt>
                <c:pt idx="19">
                  <c:v>3.3703949281508141</c:v>
                </c:pt>
                <c:pt idx="20">
                  <c:v>3.0079647923973907</c:v>
                </c:pt>
                <c:pt idx="21">
                  <c:v>3.2329494093044051</c:v>
                </c:pt>
                <c:pt idx="22">
                  <c:v>3.1128559529506208</c:v>
                </c:pt>
                <c:pt idx="23">
                  <c:v>3.1984535290872156</c:v>
                </c:pt>
                <c:pt idx="24">
                  <c:v>3.3824500482941136</c:v>
                </c:pt>
                <c:pt idx="25">
                  <c:v>3.0886519578404865</c:v>
                </c:pt>
                <c:pt idx="26">
                  <c:v>3.3837102507469146</c:v>
                </c:pt>
                <c:pt idx="27">
                  <c:v>3.4896120165046076</c:v>
                </c:pt>
                <c:pt idx="28">
                  <c:v>3.6771531318383199</c:v>
                </c:pt>
                <c:pt idx="29">
                  <c:v>3.5433457030019468</c:v>
                </c:pt>
                <c:pt idx="30">
                  <c:v>3.4600819591437411</c:v>
                </c:pt>
                <c:pt idx="31">
                  <c:v>3.8201464395537332</c:v>
                </c:pt>
                <c:pt idx="32">
                  <c:v>4.2350688790568434</c:v>
                </c:pt>
                <c:pt idx="33">
                  <c:v>4.184165559062202</c:v>
                </c:pt>
                <c:pt idx="34">
                  <c:v>4.4835349749772222</c:v>
                </c:pt>
              </c:numCache>
            </c:numRef>
          </c:val>
          <c:smooth val="0"/>
          <c:extLst>
            <c:ext xmlns:c16="http://schemas.microsoft.com/office/drawing/2014/chart" uri="{C3380CC4-5D6E-409C-BE32-E72D297353CC}">
              <c16:uniqueId val="{00000002-5885-45AE-8483-F1406DA242EE}"/>
            </c:ext>
          </c:extLst>
        </c:ser>
        <c:dLbls>
          <c:showLegendKey val="0"/>
          <c:showVal val="0"/>
          <c:showCatName val="0"/>
          <c:showSerName val="0"/>
          <c:showPercent val="0"/>
          <c:showBubbleSize val="0"/>
        </c:dLbls>
        <c:marker val="1"/>
        <c:smooth val="0"/>
        <c:axId val="289277743"/>
        <c:axId val="289282063"/>
      </c:lineChart>
      <c:catAx>
        <c:axId val="3009609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300961423"/>
        <c:crosses val="autoZero"/>
        <c:auto val="1"/>
        <c:lblAlgn val="ctr"/>
        <c:lblOffset val="100"/>
        <c:noMultiLvlLbl val="0"/>
      </c:catAx>
      <c:valAx>
        <c:axId val="3009614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CO2e</a:t>
                </a:r>
              </a:p>
            </c:rich>
          </c:tx>
          <c:layout>
            <c:manualLayout>
              <c:xMode val="edge"/>
              <c:yMode val="edge"/>
              <c:x val="1.6666683070882288E-2"/>
              <c:y val="0.37014548312809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300960943"/>
        <c:crosses val="autoZero"/>
        <c:crossBetween val="between"/>
      </c:valAx>
      <c:valAx>
        <c:axId val="289282063"/>
        <c:scaling>
          <c:orientation val="minMax"/>
          <c:max val="7"/>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89277743"/>
        <c:crosses val="max"/>
        <c:crossBetween val="between"/>
      </c:valAx>
      <c:catAx>
        <c:axId val="289277743"/>
        <c:scaling>
          <c:orientation val="minMax"/>
        </c:scaling>
        <c:delete val="1"/>
        <c:axPos val="b"/>
        <c:numFmt formatCode="General" sourceLinked="1"/>
        <c:majorTickMark val="out"/>
        <c:minorTickMark val="none"/>
        <c:tickLblPos val="nextTo"/>
        <c:crossAx val="2892820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CO2-udledninger fra nybyggeri</a:t>
            </a:r>
            <a:r>
              <a:rPr lang="da-DK" baseline="0"/>
              <a:t> af boliger og øvrigt byggeri</a:t>
            </a:r>
            <a:endParaRPr lang="da-DK"/>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'Figur 3.7+3.8+3.14+5.1+5.2'!$D$210</c:f>
              <c:strCache>
                <c:ptCount val="1"/>
                <c:pt idx="0">
                  <c:v>Nybyggeri, boligbyggeri</c:v>
                </c:pt>
              </c:strCache>
            </c:strRef>
          </c:tx>
          <c:spPr>
            <a:ln w="28575" cap="rnd">
              <a:solidFill>
                <a:schemeClr val="accent1"/>
              </a:solidFill>
              <a:round/>
            </a:ln>
            <a:effectLst/>
          </c:spPr>
          <c:marker>
            <c:symbol val="none"/>
          </c:marker>
          <c:cat>
            <c:numRef>
              <c:f>'Figur 3.7+3.8+3.14+5.1+5.2'!$Y$209:$AM$209</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'Figur 3.7+3.8+3.14+5.1+5.2'!$Y$210:$AM$210</c:f>
              <c:numCache>
                <c:formatCode>0.00</c:formatCode>
                <c:ptCount val="15"/>
                <c:pt idx="0">
                  <c:v>0.72902423800937866</c:v>
                </c:pt>
                <c:pt idx="1">
                  <c:v>1.0083545393887201</c:v>
                </c:pt>
                <c:pt idx="2">
                  <c:v>0.76432226813810045</c:v>
                </c:pt>
                <c:pt idx="3">
                  <c:v>0.65432734720892383</c:v>
                </c:pt>
                <c:pt idx="4">
                  <c:v>0.68344908038766794</c:v>
                </c:pt>
                <c:pt idx="5">
                  <c:v>0.80094810683129902</c:v>
                </c:pt>
                <c:pt idx="6">
                  <c:v>0.82824291287979823</c:v>
                </c:pt>
                <c:pt idx="7">
                  <c:v>1.0484190018915938</c:v>
                </c:pt>
                <c:pt idx="8">
                  <c:v>1.156187473249892</c:v>
                </c:pt>
                <c:pt idx="9">
                  <c:v>1.1830025407558451</c:v>
                </c:pt>
                <c:pt idx="10">
                  <c:v>1.4761442089046837</c:v>
                </c:pt>
                <c:pt idx="11">
                  <c:v>1.4675874595566407</c:v>
                </c:pt>
                <c:pt idx="12">
                  <c:v>1.2834967258518728</c:v>
                </c:pt>
                <c:pt idx="13">
                  <c:v>1.1200094229692452</c:v>
                </c:pt>
                <c:pt idx="14">
                  <c:v>0.99970417136892864</c:v>
                </c:pt>
              </c:numCache>
            </c:numRef>
          </c:val>
          <c:smooth val="0"/>
          <c:extLst>
            <c:ext xmlns:c16="http://schemas.microsoft.com/office/drawing/2014/chart" uri="{C3380CC4-5D6E-409C-BE32-E72D297353CC}">
              <c16:uniqueId val="{00000000-E364-427A-853B-E65F40192E19}"/>
            </c:ext>
          </c:extLst>
        </c:ser>
        <c:ser>
          <c:idx val="1"/>
          <c:order val="1"/>
          <c:tx>
            <c:strRef>
              <c:f>'Figur 3.7+3.8+3.14+5.1+5.2'!$D$211</c:f>
              <c:strCache>
                <c:ptCount val="1"/>
                <c:pt idx="0">
                  <c:v>Nybyggeri, øvrigt byggeri</c:v>
                </c:pt>
              </c:strCache>
            </c:strRef>
          </c:tx>
          <c:spPr>
            <a:ln w="28575" cap="rnd">
              <a:solidFill>
                <a:schemeClr val="accent2"/>
              </a:solidFill>
              <a:round/>
            </a:ln>
            <a:effectLst/>
          </c:spPr>
          <c:marker>
            <c:symbol val="none"/>
          </c:marker>
          <c:cat>
            <c:numRef>
              <c:f>'Figur 3.7+3.8+3.14+5.1+5.2'!$Y$209:$AM$209</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'Figur 3.7+3.8+3.14+5.1+5.2'!$Y$211:$AM$211</c:f>
              <c:numCache>
                <c:formatCode>0.00</c:formatCode>
                <c:ptCount val="15"/>
                <c:pt idx="0">
                  <c:v>1.2965165348465564</c:v>
                </c:pt>
                <c:pt idx="1">
                  <c:v>1.3927963561625791</c:v>
                </c:pt>
                <c:pt idx="2">
                  <c:v>1.3203175948606169</c:v>
                </c:pt>
                <c:pt idx="3">
                  <c:v>1.2992742216843296</c:v>
                </c:pt>
                <c:pt idx="4">
                  <c:v>1.4306304472564522</c:v>
                </c:pt>
                <c:pt idx="5">
                  <c:v>1.2974117818867281</c:v>
                </c:pt>
                <c:pt idx="6">
                  <c:v>1.4822760440927065</c:v>
                </c:pt>
                <c:pt idx="7">
                  <c:v>1.563905333747466</c:v>
                </c:pt>
                <c:pt idx="8">
                  <c:v>1.6515175070809935</c:v>
                </c:pt>
                <c:pt idx="9">
                  <c:v>1.6461663426898494</c:v>
                </c:pt>
                <c:pt idx="10">
                  <c:v>1.4688251976801145</c:v>
                </c:pt>
                <c:pt idx="11">
                  <c:v>1.5756660593960596</c:v>
                </c:pt>
                <c:pt idx="12">
                  <c:v>1.9232152478002789</c:v>
                </c:pt>
                <c:pt idx="13">
                  <c:v>1.875371251849119</c:v>
                </c:pt>
                <c:pt idx="14">
                  <c:v>2.0035926386367362</c:v>
                </c:pt>
              </c:numCache>
            </c:numRef>
          </c:val>
          <c:smooth val="0"/>
          <c:extLst>
            <c:ext xmlns:c16="http://schemas.microsoft.com/office/drawing/2014/chart" uri="{C3380CC4-5D6E-409C-BE32-E72D297353CC}">
              <c16:uniqueId val="{00000001-E364-427A-853B-E65F40192E19}"/>
            </c:ext>
          </c:extLst>
        </c:ser>
        <c:dLbls>
          <c:showLegendKey val="0"/>
          <c:showVal val="0"/>
          <c:showCatName val="0"/>
          <c:showSerName val="0"/>
          <c:showPercent val="0"/>
          <c:showBubbleSize val="0"/>
        </c:dLbls>
        <c:smooth val="0"/>
        <c:axId val="1716116127"/>
        <c:axId val="1716114207"/>
      </c:lineChart>
      <c:catAx>
        <c:axId val="1716116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4207"/>
        <c:crosses val="autoZero"/>
        <c:auto val="1"/>
        <c:lblAlgn val="ctr"/>
        <c:lblOffset val="100"/>
        <c:noMultiLvlLbl val="0"/>
      </c:catAx>
      <c:valAx>
        <c:axId val="17161142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6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Reduktion i CO2 af samlet DK forbrugsbaseret</a:t>
            </a:r>
            <a:r>
              <a:rPr lang="da-DK" baseline="0"/>
              <a:t> klimaaftryk</a:t>
            </a:r>
            <a:endParaRPr lang="da-DK"/>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'Figur 3.7+3.8+3.14+5.1+5.2'!$D$236</c:f>
              <c:strCache>
                <c:ptCount val="1"/>
                <c:pt idx="0">
                  <c:v>Nybyggeri, boligbyggeri</c:v>
                </c:pt>
              </c:strCache>
            </c:strRef>
          </c:tx>
          <c:spPr>
            <a:ln w="28575" cap="rnd">
              <a:solidFill>
                <a:schemeClr val="accent1"/>
              </a:solidFill>
              <a:round/>
            </a:ln>
            <a:effectLst/>
          </c:spPr>
          <c:marker>
            <c:symbol val="none"/>
          </c:marker>
          <c:cat>
            <c:numRef>
              <c:f>'Figur 3.7+3.8+3.14+5.1+5.2'!$Y$209:$AM$209</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'Figur 3.7+3.8+3.14+5.1+5.2'!$Y$236:$AM$236</c:f>
              <c:numCache>
                <c:formatCode>0.00%</c:formatCode>
                <c:ptCount val="15"/>
                <c:pt idx="0">
                  <c:v>3.2118910190387256E-3</c:v>
                </c:pt>
                <c:pt idx="1">
                  <c:v>4.5527552604107758E-3</c:v>
                </c:pt>
                <c:pt idx="2">
                  <c:v>3.7443445205311561E-3</c:v>
                </c:pt>
                <c:pt idx="3">
                  <c:v>3.1066370388295392E-3</c:v>
                </c:pt>
                <c:pt idx="4">
                  <c:v>3.3084809504880302E-3</c:v>
                </c:pt>
                <c:pt idx="5">
                  <c:v>4.1615951811936292E-3</c:v>
                </c:pt>
                <c:pt idx="6">
                  <c:v>4.0788313727381344E-3</c:v>
                </c:pt>
                <c:pt idx="7">
                  <c:v>5.3361162730767436E-3</c:v>
                </c:pt>
                <c:pt idx="8">
                  <c:v>5.7715180950388828E-3</c:v>
                </c:pt>
                <c:pt idx="9">
                  <c:v>6.2580977294278348E-3</c:v>
                </c:pt>
                <c:pt idx="10">
                  <c:v>8.3823249259230778E-3</c:v>
                </c:pt>
                <c:pt idx="11">
                  <c:v>7.6724096402056635E-3</c:v>
                </c:pt>
                <c:pt idx="12">
                  <c:v>6.8940742453043515E-3</c:v>
                </c:pt>
                <c:pt idx="13">
                  <c:v>6.6283054550079082E-3</c:v>
                </c:pt>
                <c:pt idx="14">
                  <c:v>5.8262975046514754E-3</c:v>
                </c:pt>
              </c:numCache>
            </c:numRef>
          </c:val>
          <c:smooth val="0"/>
          <c:extLst>
            <c:ext xmlns:c16="http://schemas.microsoft.com/office/drawing/2014/chart" uri="{C3380CC4-5D6E-409C-BE32-E72D297353CC}">
              <c16:uniqueId val="{00000000-9A26-408B-90EF-3DEDC878E0D1}"/>
            </c:ext>
          </c:extLst>
        </c:ser>
        <c:ser>
          <c:idx val="1"/>
          <c:order val="1"/>
          <c:tx>
            <c:strRef>
              <c:f>'Figur 3.7+3.8+3.14+5.1+5.2'!$D$237</c:f>
              <c:strCache>
                <c:ptCount val="1"/>
                <c:pt idx="0">
                  <c:v>Nybyggeri, øvrigt byggeri</c:v>
                </c:pt>
              </c:strCache>
            </c:strRef>
          </c:tx>
          <c:spPr>
            <a:ln w="28575" cap="rnd">
              <a:solidFill>
                <a:schemeClr val="accent2"/>
              </a:solidFill>
              <a:round/>
            </a:ln>
            <a:effectLst/>
          </c:spPr>
          <c:marker>
            <c:symbol val="none"/>
          </c:marker>
          <c:cat>
            <c:numRef>
              <c:f>'Figur 3.7+3.8+3.14+5.1+5.2'!$Y$209:$AM$209</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'Figur 3.7+3.8+3.14+5.1+5.2'!$Y$237:$AM$237</c:f>
              <c:numCache>
                <c:formatCode>0.00%</c:formatCode>
                <c:ptCount val="15"/>
                <c:pt idx="0">
                  <c:v>6.083908779352153E-3</c:v>
                </c:pt>
                <c:pt idx="1">
                  <c:v>6.6978353846375484E-3</c:v>
                </c:pt>
                <c:pt idx="2">
                  <c:v>6.8891160445054209E-3</c:v>
                </c:pt>
                <c:pt idx="3">
                  <c:v>6.5702525950645579E-3</c:v>
                </c:pt>
                <c:pt idx="4">
                  <c:v>7.3762518922650799E-3</c:v>
                </c:pt>
                <c:pt idx="5">
                  <c:v>7.1799114933760568E-3</c:v>
                </c:pt>
                <c:pt idx="6">
                  <c:v>7.7748660046037645E-3</c:v>
                </c:pt>
                <c:pt idx="7">
                  <c:v>8.4778682253937553E-3</c:v>
                </c:pt>
                <c:pt idx="8">
                  <c:v>8.7807332566954555E-3</c:v>
                </c:pt>
                <c:pt idx="9">
                  <c:v>9.2750483459892296E-3</c:v>
                </c:pt>
                <c:pt idx="10">
                  <c:v>8.8836536685938192E-3</c:v>
                </c:pt>
                <c:pt idx="11">
                  <c:v>8.7735987978937134E-3</c:v>
                </c:pt>
                <c:pt idx="12">
                  <c:v>1.1002588869287452E-2</c:v>
                </c:pt>
                <c:pt idx="13">
                  <c:v>1.1820991151046491E-2</c:v>
                </c:pt>
                <c:pt idx="14">
                  <c:v>1.2437021371083205E-2</c:v>
                </c:pt>
              </c:numCache>
            </c:numRef>
          </c:val>
          <c:smooth val="0"/>
          <c:extLst>
            <c:ext xmlns:c16="http://schemas.microsoft.com/office/drawing/2014/chart" uri="{C3380CC4-5D6E-409C-BE32-E72D297353CC}">
              <c16:uniqueId val="{00000001-9A26-408B-90EF-3DEDC878E0D1}"/>
            </c:ext>
          </c:extLst>
        </c:ser>
        <c:ser>
          <c:idx val="2"/>
          <c:order val="2"/>
          <c:tx>
            <c:strRef>
              <c:f>'Figur 3.7+3.8+3.14+5.1+5.2'!$D$238</c:f>
              <c:strCache>
                <c:ptCount val="1"/>
                <c:pt idx="0">
                  <c:v>Tilsammen</c:v>
                </c:pt>
              </c:strCache>
            </c:strRef>
          </c:tx>
          <c:spPr>
            <a:ln w="28575" cap="rnd">
              <a:solidFill>
                <a:schemeClr val="accent3"/>
              </a:solidFill>
              <a:round/>
            </a:ln>
            <a:effectLst/>
          </c:spPr>
          <c:marker>
            <c:symbol val="none"/>
          </c:marker>
          <c:cat>
            <c:numRef>
              <c:f>'Figur 3.7+3.8+3.14+5.1+5.2'!$Y$209:$AM$209</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'Figur 3.7+3.8+3.14+5.1+5.2'!$Y$238:$AM$238</c:f>
              <c:numCache>
                <c:formatCode>0.00%</c:formatCode>
                <c:ptCount val="15"/>
                <c:pt idx="0">
                  <c:v>9.2957997983908781E-3</c:v>
                </c:pt>
                <c:pt idx="1">
                  <c:v>1.1250590645048325E-2</c:v>
                </c:pt>
                <c:pt idx="2">
                  <c:v>1.0633460565036577E-2</c:v>
                </c:pt>
                <c:pt idx="3">
                  <c:v>9.676889633894098E-3</c:v>
                </c:pt>
                <c:pt idx="4">
                  <c:v>1.0684732842753109E-2</c:v>
                </c:pt>
                <c:pt idx="5">
                  <c:v>1.1341506674569686E-2</c:v>
                </c:pt>
                <c:pt idx="6">
                  <c:v>1.1853697377341899E-2</c:v>
                </c:pt>
                <c:pt idx="7">
                  <c:v>1.3813984498470499E-2</c:v>
                </c:pt>
                <c:pt idx="8">
                  <c:v>1.4552251351734338E-2</c:v>
                </c:pt>
                <c:pt idx="9">
                  <c:v>1.5533146075417064E-2</c:v>
                </c:pt>
                <c:pt idx="10">
                  <c:v>1.7265978594516895E-2</c:v>
                </c:pt>
                <c:pt idx="11">
                  <c:v>1.6446008438099378E-2</c:v>
                </c:pt>
                <c:pt idx="12">
                  <c:v>1.7896663114591801E-2</c:v>
                </c:pt>
                <c:pt idx="13">
                  <c:v>1.8449296606054398E-2</c:v>
                </c:pt>
                <c:pt idx="14">
                  <c:v>1.826331887573468E-2</c:v>
                </c:pt>
              </c:numCache>
            </c:numRef>
          </c:val>
          <c:smooth val="0"/>
          <c:extLst>
            <c:ext xmlns:c16="http://schemas.microsoft.com/office/drawing/2014/chart" uri="{C3380CC4-5D6E-409C-BE32-E72D297353CC}">
              <c16:uniqueId val="{00000002-9A26-408B-90EF-3DEDC878E0D1}"/>
            </c:ext>
          </c:extLst>
        </c:ser>
        <c:dLbls>
          <c:showLegendKey val="0"/>
          <c:showVal val="0"/>
          <c:showCatName val="0"/>
          <c:showSerName val="0"/>
          <c:showPercent val="0"/>
          <c:showBubbleSize val="0"/>
        </c:dLbls>
        <c:smooth val="0"/>
        <c:axId val="1716116127"/>
        <c:axId val="1716114207"/>
      </c:lineChart>
      <c:catAx>
        <c:axId val="1716116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4207"/>
        <c:crosses val="autoZero"/>
        <c:auto val="1"/>
        <c:lblAlgn val="ctr"/>
        <c:lblOffset val="100"/>
        <c:noMultiLvlLbl val="0"/>
      </c:catAx>
      <c:valAx>
        <c:axId val="17161142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716116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Slutudledninger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'3.2'!$A$3</c:f>
              <c:strCache>
                <c:ptCount val="1"/>
                <c:pt idx="0">
                  <c:v>Nybyggeri</c:v>
                </c:pt>
              </c:strCache>
            </c:strRef>
          </c:tx>
          <c:spPr>
            <a:ln w="28575" cap="rnd">
              <a:solidFill>
                <a:schemeClr val="accent1"/>
              </a:solidFill>
              <a:round/>
            </a:ln>
            <a:effectLst/>
          </c:spPr>
          <c:marker>
            <c:symbol val="none"/>
          </c:marker>
          <c:cat>
            <c:numRef>
              <c:f>'3.2'!$B$2:$AJ$2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'3.2'!$B$3:$AJ$3</c:f>
              <c:numCache>
                <c:formatCode>General</c:formatCode>
                <c:ptCount val="35"/>
                <c:pt idx="0">
                  <c:v>3.0138539999999998</c:v>
                </c:pt>
                <c:pt idx="1">
                  <c:v>2.7037939999999998</c:v>
                </c:pt>
                <c:pt idx="2">
                  <c:v>2.5398990000000001</c:v>
                </c:pt>
                <c:pt idx="3">
                  <c:v>1.9781439999999999</c:v>
                </c:pt>
                <c:pt idx="4">
                  <c:v>1.9921979999999999</c:v>
                </c:pt>
                <c:pt idx="5">
                  <c:v>2.4952390000000002</c:v>
                </c:pt>
                <c:pt idx="6">
                  <c:v>2.914936</c:v>
                </c:pt>
                <c:pt idx="7">
                  <c:v>3.1842350000000001</c:v>
                </c:pt>
                <c:pt idx="8">
                  <c:v>3.6773220000000002</c:v>
                </c:pt>
                <c:pt idx="9">
                  <c:v>3.1721349999999999</c:v>
                </c:pt>
                <c:pt idx="10">
                  <c:v>3.1669200000000002</c:v>
                </c:pt>
                <c:pt idx="11">
                  <c:v>3.3853800000000001</c:v>
                </c:pt>
                <c:pt idx="12">
                  <c:v>3.255852</c:v>
                </c:pt>
                <c:pt idx="13">
                  <c:v>3.6493869999999999</c:v>
                </c:pt>
                <c:pt idx="14">
                  <c:v>3.9613290000000001</c:v>
                </c:pt>
                <c:pt idx="15">
                  <c:v>3.9871129999999999</c:v>
                </c:pt>
                <c:pt idx="16">
                  <c:v>4.4930349999999999</c:v>
                </c:pt>
                <c:pt idx="17">
                  <c:v>4.7858270000000003</c:v>
                </c:pt>
                <c:pt idx="18">
                  <c:v>4.0129549999999998</c:v>
                </c:pt>
                <c:pt idx="19">
                  <c:v>2.450701</c:v>
                </c:pt>
                <c:pt idx="20">
                  <c:v>2.0250460000000001</c:v>
                </c:pt>
                <c:pt idx="21">
                  <c:v>2.4008949999999998</c:v>
                </c:pt>
                <c:pt idx="22">
                  <c:v>2.0843699999999998</c:v>
                </c:pt>
                <c:pt idx="23">
                  <c:v>1.9532989999999999</c:v>
                </c:pt>
                <c:pt idx="24">
                  <c:v>2.113334</c:v>
                </c:pt>
                <c:pt idx="25">
                  <c:v>2.097445</c:v>
                </c:pt>
                <c:pt idx="26">
                  <c:v>2.3097759999999998</c:v>
                </c:pt>
                <c:pt idx="27">
                  <c:v>2.6111689999999999</c:v>
                </c:pt>
                <c:pt idx="28">
                  <c:v>2.8061850000000002</c:v>
                </c:pt>
                <c:pt idx="29">
                  <c:v>2.8289089999999999</c:v>
                </c:pt>
                <c:pt idx="30">
                  <c:v>2.9447169999999998</c:v>
                </c:pt>
                <c:pt idx="31">
                  <c:v>3.0431279999999998</c:v>
                </c:pt>
                <c:pt idx="32">
                  <c:v>3.2067049999999999</c:v>
                </c:pt>
                <c:pt idx="33">
                  <c:v>2.9953729999999998</c:v>
                </c:pt>
                <c:pt idx="34">
                  <c:v>3.003288</c:v>
                </c:pt>
              </c:numCache>
            </c:numRef>
          </c:val>
          <c:smooth val="0"/>
          <c:extLst>
            <c:ext xmlns:c16="http://schemas.microsoft.com/office/drawing/2014/chart" uri="{C3380CC4-5D6E-409C-BE32-E72D297353CC}">
              <c16:uniqueId val="{00000000-0B97-431D-93DE-63F7694C330E}"/>
            </c:ext>
          </c:extLst>
        </c:ser>
        <c:ser>
          <c:idx val="2"/>
          <c:order val="2"/>
          <c:tx>
            <c:strRef>
              <c:f>'3.2'!$A$5</c:f>
              <c:strCache>
                <c:ptCount val="1"/>
                <c:pt idx="0">
                  <c:v>Prof. rep. og vedl.</c:v>
                </c:pt>
              </c:strCache>
            </c:strRef>
          </c:tx>
          <c:spPr>
            <a:ln w="28575" cap="rnd">
              <a:solidFill>
                <a:schemeClr val="accent6"/>
              </a:solidFill>
              <a:round/>
            </a:ln>
            <a:effectLst/>
          </c:spPr>
          <c:marker>
            <c:symbol val="none"/>
          </c:marker>
          <c:cat>
            <c:numRef>
              <c:f>'3.2'!$B$2:$AJ$2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'3.2'!$B$5:$AJ$5</c:f>
              <c:numCache>
                <c:formatCode>General</c:formatCode>
                <c:ptCount val="35"/>
                <c:pt idx="0">
                  <c:v>1.4066669999999999</c:v>
                </c:pt>
                <c:pt idx="1">
                  <c:v>1.496197</c:v>
                </c:pt>
                <c:pt idx="2">
                  <c:v>1.4991939999999999</c:v>
                </c:pt>
                <c:pt idx="3">
                  <c:v>1.3800380000000001</c:v>
                </c:pt>
                <c:pt idx="4">
                  <c:v>1.5338430000000001</c:v>
                </c:pt>
                <c:pt idx="5">
                  <c:v>1.6491</c:v>
                </c:pt>
                <c:pt idx="6">
                  <c:v>1.695171</c:v>
                </c:pt>
                <c:pt idx="7">
                  <c:v>1.6631290000000001</c:v>
                </c:pt>
                <c:pt idx="8">
                  <c:v>1.5319700000000001</c:v>
                </c:pt>
                <c:pt idx="9">
                  <c:v>1.7313229999999999</c:v>
                </c:pt>
                <c:pt idx="10">
                  <c:v>1.999301</c:v>
                </c:pt>
                <c:pt idx="11">
                  <c:v>1.796881</c:v>
                </c:pt>
                <c:pt idx="12">
                  <c:v>1.686774</c:v>
                </c:pt>
                <c:pt idx="13">
                  <c:v>1.8680939999999999</c:v>
                </c:pt>
                <c:pt idx="14">
                  <c:v>2.006087</c:v>
                </c:pt>
                <c:pt idx="15">
                  <c:v>2.129699</c:v>
                </c:pt>
                <c:pt idx="16">
                  <c:v>2.418269</c:v>
                </c:pt>
                <c:pt idx="17">
                  <c:v>2.3708429999999998</c:v>
                </c:pt>
                <c:pt idx="18">
                  <c:v>2.0745490000000002</c:v>
                </c:pt>
                <c:pt idx="19">
                  <c:v>1.721487</c:v>
                </c:pt>
                <c:pt idx="20">
                  <c:v>1.5985579999999999</c:v>
                </c:pt>
                <c:pt idx="21">
                  <c:v>1.8445640000000001</c:v>
                </c:pt>
                <c:pt idx="22">
                  <c:v>1.692869</c:v>
                </c:pt>
                <c:pt idx="23">
                  <c:v>1.7269300000000001</c:v>
                </c:pt>
                <c:pt idx="24">
                  <c:v>1.8543190000000001</c:v>
                </c:pt>
                <c:pt idx="25">
                  <c:v>1.716426</c:v>
                </c:pt>
                <c:pt idx="26">
                  <c:v>1.7642519999999999</c:v>
                </c:pt>
                <c:pt idx="27">
                  <c:v>1.755533</c:v>
                </c:pt>
                <c:pt idx="28">
                  <c:v>1.8075749999999999</c:v>
                </c:pt>
                <c:pt idx="29">
                  <c:v>1.6770320000000001</c:v>
                </c:pt>
                <c:pt idx="30">
                  <c:v>1.647637</c:v>
                </c:pt>
                <c:pt idx="31">
                  <c:v>1.8015190000000001</c:v>
                </c:pt>
                <c:pt idx="32">
                  <c:v>1.881586</c:v>
                </c:pt>
                <c:pt idx="33">
                  <c:v>1.6918599999999999</c:v>
                </c:pt>
                <c:pt idx="34">
                  <c:v>1.635947</c:v>
                </c:pt>
              </c:numCache>
            </c:numRef>
          </c:val>
          <c:smooth val="0"/>
          <c:extLst>
            <c:ext xmlns:c16="http://schemas.microsoft.com/office/drawing/2014/chart" uri="{C3380CC4-5D6E-409C-BE32-E72D297353CC}">
              <c16:uniqueId val="{00000001-0B97-431D-93DE-63F7694C330E}"/>
            </c:ext>
          </c:extLst>
        </c:ser>
        <c:ser>
          <c:idx val="3"/>
          <c:order val="3"/>
          <c:tx>
            <c:strRef>
              <c:f>'3.2'!$A$6</c:f>
              <c:strCache>
                <c:ptCount val="1"/>
                <c:pt idx="0">
                  <c:v>Gør-det-selv rep. og vedl.</c:v>
                </c:pt>
              </c:strCache>
            </c:strRef>
          </c:tx>
          <c:spPr>
            <a:ln w="28575" cap="rnd">
              <a:solidFill>
                <a:schemeClr val="accent3"/>
              </a:solidFill>
              <a:round/>
            </a:ln>
            <a:effectLst/>
          </c:spPr>
          <c:marker>
            <c:symbol val="none"/>
          </c:marker>
          <c:cat>
            <c:numRef>
              <c:f>'3.2'!$B$2:$AJ$2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'3.2'!$B$6:$AJ$6</c:f>
              <c:numCache>
                <c:formatCode>General</c:formatCode>
                <c:ptCount val="35"/>
                <c:pt idx="0">
                  <c:v>0.292215</c:v>
                </c:pt>
                <c:pt idx="1">
                  <c:v>0.30713499999999999</c:v>
                </c:pt>
                <c:pt idx="2">
                  <c:v>0.31325900000000001</c:v>
                </c:pt>
                <c:pt idx="3">
                  <c:v>0.316332</c:v>
                </c:pt>
                <c:pt idx="4">
                  <c:v>0.32392300000000002</c:v>
                </c:pt>
                <c:pt idx="5">
                  <c:v>0.36607699999999999</c:v>
                </c:pt>
                <c:pt idx="6">
                  <c:v>0.41464099999999998</c:v>
                </c:pt>
                <c:pt idx="7">
                  <c:v>0.44190699999999999</c:v>
                </c:pt>
                <c:pt idx="8">
                  <c:v>0.38461600000000001</c:v>
                </c:pt>
                <c:pt idx="9">
                  <c:v>0.49584699999999998</c:v>
                </c:pt>
                <c:pt idx="10">
                  <c:v>0.73303000000000007</c:v>
                </c:pt>
                <c:pt idx="11">
                  <c:v>0.55311099999999991</c:v>
                </c:pt>
                <c:pt idx="12">
                  <c:v>0.54268300000000003</c:v>
                </c:pt>
                <c:pt idx="13">
                  <c:v>0.73843499999999995</c:v>
                </c:pt>
                <c:pt idx="14">
                  <c:v>0.68915300000000002</c:v>
                </c:pt>
                <c:pt idx="15">
                  <c:v>0.86276400000000009</c:v>
                </c:pt>
                <c:pt idx="16">
                  <c:v>1.23445</c:v>
                </c:pt>
                <c:pt idx="17">
                  <c:v>1.0043629999999999</c:v>
                </c:pt>
                <c:pt idx="18">
                  <c:v>0.754942</c:v>
                </c:pt>
                <c:pt idx="19">
                  <c:v>0.58514299999999997</c:v>
                </c:pt>
                <c:pt idx="20">
                  <c:v>0.55884099999999992</c:v>
                </c:pt>
                <c:pt idx="21">
                  <c:v>0.63844499999999993</c:v>
                </c:pt>
                <c:pt idx="22">
                  <c:v>0.57070600000000005</c:v>
                </c:pt>
                <c:pt idx="23">
                  <c:v>0.472939</c:v>
                </c:pt>
                <c:pt idx="24">
                  <c:v>0.38522800000000001</c:v>
                </c:pt>
                <c:pt idx="25">
                  <c:v>0.35853400000000002</c:v>
                </c:pt>
                <c:pt idx="26">
                  <c:v>0.43097800000000003</c:v>
                </c:pt>
                <c:pt idx="27">
                  <c:v>0.45892500000000003</c:v>
                </c:pt>
                <c:pt idx="28">
                  <c:v>0.49108800000000002</c:v>
                </c:pt>
                <c:pt idx="29">
                  <c:v>0.46912700000000002</c:v>
                </c:pt>
                <c:pt idx="30">
                  <c:v>0.401528</c:v>
                </c:pt>
                <c:pt idx="31">
                  <c:v>0.62592000000000003</c:v>
                </c:pt>
                <c:pt idx="32">
                  <c:v>0.69901400000000002</c:v>
                </c:pt>
                <c:pt idx="33">
                  <c:v>0.58097100000000002</c:v>
                </c:pt>
                <c:pt idx="34">
                  <c:v>0.55554599999999998</c:v>
                </c:pt>
              </c:numCache>
            </c:numRef>
          </c:val>
          <c:smooth val="0"/>
          <c:extLst>
            <c:ext xmlns:c16="http://schemas.microsoft.com/office/drawing/2014/chart" uri="{C3380CC4-5D6E-409C-BE32-E72D297353CC}">
              <c16:uniqueId val="{00000002-0B97-431D-93DE-63F7694C330E}"/>
            </c:ext>
          </c:extLst>
        </c:ser>
        <c:dLbls>
          <c:showLegendKey val="0"/>
          <c:showVal val="0"/>
          <c:showCatName val="0"/>
          <c:showSerName val="0"/>
          <c:showPercent val="0"/>
          <c:showBubbleSize val="0"/>
        </c:dLbls>
        <c:marker val="1"/>
        <c:smooth val="0"/>
        <c:axId val="1346158623"/>
        <c:axId val="1346153343"/>
      </c:lineChart>
      <c:lineChart>
        <c:grouping val="standard"/>
        <c:varyColors val="0"/>
        <c:ser>
          <c:idx val="1"/>
          <c:order val="1"/>
          <c:tx>
            <c:strRef>
              <c:f>'3.2'!$A$4</c:f>
              <c:strCache>
                <c:ptCount val="1"/>
                <c:pt idx="0">
                  <c:v>Anlægsvirksomhed</c:v>
                </c:pt>
              </c:strCache>
            </c:strRef>
          </c:tx>
          <c:spPr>
            <a:ln w="28575" cap="rnd">
              <a:solidFill>
                <a:schemeClr val="bg1">
                  <a:lumMod val="50000"/>
                </a:schemeClr>
              </a:solidFill>
              <a:round/>
            </a:ln>
            <a:effectLst/>
          </c:spPr>
          <c:marker>
            <c:symbol val="none"/>
          </c:marker>
          <c:cat>
            <c:numRef>
              <c:f>'3.2'!$B$2:$AJ$2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'3.2'!$B$4:$AJ$4</c:f>
              <c:numCache>
                <c:formatCode>General</c:formatCode>
                <c:ptCount val="35"/>
                <c:pt idx="0">
                  <c:v>2.5842070000000001</c:v>
                </c:pt>
                <c:pt idx="1">
                  <c:v>2.6399910000000002</c:v>
                </c:pt>
                <c:pt idx="2">
                  <c:v>2.6871200000000002</c:v>
                </c:pt>
                <c:pt idx="3">
                  <c:v>2.9390170000000002</c:v>
                </c:pt>
                <c:pt idx="4">
                  <c:v>2.6866249999999998</c:v>
                </c:pt>
                <c:pt idx="5">
                  <c:v>2.9804840000000001</c:v>
                </c:pt>
                <c:pt idx="6">
                  <c:v>3.3382860000000001</c:v>
                </c:pt>
                <c:pt idx="7">
                  <c:v>3.0358350000000001</c:v>
                </c:pt>
                <c:pt idx="8">
                  <c:v>3.19536</c:v>
                </c:pt>
                <c:pt idx="9">
                  <c:v>2.3969330000000002</c:v>
                </c:pt>
                <c:pt idx="10">
                  <c:v>2.1553460000000002</c:v>
                </c:pt>
                <c:pt idx="11">
                  <c:v>2.413802</c:v>
                </c:pt>
                <c:pt idx="12">
                  <c:v>2.3265729999999998</c:v>
                </c:pt>
                <c:pt idx="13">
                  <c:v>2.5018349999999998</c:v>
                </c:pt>
                <c:pt idx="14">
                  <c:v>2.4575930000000001</c:v>
                </c:pt>
                <c:pt idx="15">
                  <c:v>2.1383760000000001</c:v>
                </c:pt>
                <c:pt idx="16">
                  <c:v>2.26735</c:v>
                </c:pt>
                <c:pt idx="17">
                  <c:v>2.146039</c:v>
                </c:pt>
                <c:pt idx="18">
                  <c:v>2.2074370000000001</c:v>
                </c:pt>
                <c:pt idx="19">
                  <c:v>1.9372309999999999</c:v>
                </c:pt>
                <c:pt idx="20">
                  <c:v>2.0123389999999999</c:v>
                </c:pt>
                <c:pt idx="21">
                  <c:v>2.161165</c:v>
                </c:pt>
                <c:pt idx="22">
                  <c:v>2.2578520000000002</c:v>
                </c:pt>
                <c:pt idx="23">
                  <c:v>2.365475</c:v>
                </c:pt>
                <c:pt idx="24">
                  <c:v>2.3231809999999999</c:v>
                </c:pt>
                <c:pt idx="25">
                  <c:v>2.2591939999999999</c:v>
                </c:pt>
                <c:pt idx="26">
                  <c:v>2.2091699999999999</c:v>
                </c:pt>
                <c:pt idx="27">
                  <c:v>1.9178170000000001</c:v>
                </c:pt>
                <c:pt idx="28">
                  <c:v>1.9379789999999999</c:v>
                </c:pt>
                <c:pt idx="29">
                  <c:v>2.2568640000000002</c:v>
                </c:pt>
                <c:pt idx="30">
                  <c:v>2.4862069999999998</c:v>
                </c:pt>
                <c:pt idx="31">
                  <c:v>2.8278379999999999</c:v>
                </c:pt>
                <c:pt idx="32">
                  <c:v>2.6420379999999999</c:v>
                </c:pt>
                <c:pt idx="33">
                  <c:v>2.7445330000000001</c:v>
                </c:pt>
                <c:pt idx="34">
                  <c:v>2.983889</c:v>
                </c:pt>
              </c:numCache>
            </c:numRef>
          </c:val>
          <c:smooth val="0"/>
          <c:extLst>
            <c:ext xmlns:c16="http://schemas.microsoft.com/office/drawing/2014/chart" uri="{C3380CC4-5D6E-409C-BE32-E72D297353CC}">
              <c16:uniqueId val="{00000003-0B97-431D-93DE-63F7694C330E}"/>
            </c:ext>
          </c:extLst>
        </c:ser>
        <c:dLbls>
          <c:showLegendKey val="0"/>
          <c:showVal val="0"/>
          <c:showCatName val="0"/>
          <c:showSerName val="0"/>
          <c:showPercent val="0"/>
          <c:showBubbleSize val="0"/>
        </c:dLbls>
        <c:marker val="1"/>
        <c:smooth val="0"/>
        <c:axId val="1350048703"/>
        <c:axId val="1350047263"/>
      </c:line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max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between"/>
      </c:valAx>
      <c:valAx>
        <c:axId val="1350047263"/>
        <c:scaling>
          <c:orientation val="minMax"/>
          <c:max val="5"/>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000" b="0" i="0" u="none" strike="noStrike" kern="1200" baseline="0">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50048703"/>
        <c:crosses val="max"/>
        <c:crossBetween val="between"/>
      </c:valAx>
      <c:catAx>
        <c:axId val="1350048703"/>
        <c:scaling>
          <c:orientation val="minMax"/>
        </c:scaling>
        <c:delete val="1"/>
        <c:axPos val="b"/>
        <c:numFmt formatCode="General" sourceLinked="1"/>
        <c:majorTickMark val="out"/>
        <c:minorTickMark val="none"/>
        <c:tickLblPos val="nextTo"/>
        <c:crossAx val="13500472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CO2e pr. krone i</a:t>
            </a:r>
            <a:r>
              <a:rPr lang="en-US" baseline="0">
                <a:solidFill>
                  <a:schemeClr val="tx1"/>
                </a:solidFill>
              </a:rPr>
              <a:t> produktionsværdi</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1"/>
          <c:order val="1"/>
          <c:tx>
            <c:strRef>
              <c:f>'3.3'!$A$5</c:f>
              <c:strCache>
                <c:ptCount val="1"/>
                <c:pt idx="0">
                  <c:v>Anlægsvirksomhed</c:v>
                </c:pt>
              </c:strCache>
            </c:strRef>
          </c:tx>
          <c:spPr>
            <a:ln w="28575" cap="rnd">
              <a:solidFill>
                <a:schemeClr val="bg1">
                  <a:lumMod val="50000"/>
                </a:schemeClr>
              </a:solidFill>
              <a:round/>
            </a:ln>
            <a:effectLst/>
          </c:spPr>
          <c:marker>
            <c:symbol val="none"/>
          </c:marker>
          <c:cat>
            <c:numRef>
              <c:f>'3.3'!$B$3:$AJ$3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'3.3'!$B$5:$AJ$5</c:f>
              <c:numCache>
                <c:formatCode>0.000</c:formatCode>
                <c:ptCount val="35"/>
                <c:pt idx="0">
                  <c:v>0.10508029866438351</c:v>
                </c:pt>
                <c:pt idx="1">
                  <c:v>0.11258453784273473</c:v>
                </c:pt>
                <c:pt idx="2">
                  <c:v>0.11042704921896387</c:v>
                </c:pt>
                <c:pt idx="3">
                  <c:v>0.10930096764081568</c:v>
                </c:pt>
                <c:pt idx="4">
                  <c:v>0.10294665484728777</c:v>
                </c:pt>
                <c:pt idx="5">
                  <c:v>0.10780293828151898</c:v>
                </c:pt>
                <c:pt idx="6">
                  <c:v>0.10581356416844749</c:v>
                </c:pt>
                <c:pt idx="7">
                  <c:v>9.6481850447037804E-2</c:v>
                </c:pt>
                <c:pt idx="8">
                  <c:v>9.7659208982290219E-2</c:v>
                </c:pt>
                <c:pt idx="9">
                  <c:v>8.655908243218971E-2</c:v>
                </c:pt>
                <c:pt idx="10">
                  <c:v>7.9793977258553958E-2</c:v>
                </c:pt>
                <c:pt idx="11">
                  <c:v>8.0058761450395033E-2</c:v>
                </c:pt>
                <c:pt idx="12">
                  <c:v>7.3181274347187061E-2</c:v>
                </c:pt>
                <c:pt idx="13">
                  <c:v>7.808272239664725E-2</c:v>
                </c:pt>
                <c:pt idx="14">
                  <c:v>8.1152979217037957E-2</c:v>
                </c:pt>
                <c:pt idx="15">
                  <c:v>7.3840589761713288E-2</c:v>
                </c:pt>
                <c:pt idx="16">
                  <c:v>6.9647500433885789E-2</c:v>
                </c:pt>
                <c:pt idx="17">
                  <c:v>6.9074209974057416E-2</c:v>
                </c:pt>
                <c:pt idx="18">
                  <c:v>6.5622842763984002E-2</c:v>
                </c:pt>
                <c:pt idx="19">
                  <c:v>6.0075297592328394E-2</c:v>
                </c:pt>
                <c:pt idx="20">
                  <c:v>6.1159987633904733E-2</c:v>
                </c:pt>
                <c:pt idx="21">
                  <c:v>5.6006718012518157E-2</c:v>
                </c:pt>
                <c:pt idx="22">
                  <c:v>5.1142671948041084E-2</c:v>
                </c:pt>
                <c:pt idx="23">
                  <c:v>4.6777558700178017E-2</c:v>
                </c:pt>
                <c:pt idx="24">
                  <c:v>4.643137341116594E-2</c:v>
                </c:pt>
                <c:pt idx="25">
                  <c:v>4.4478430738835319E-2</c:v>
                </c:pt>
                <c:pt idx="26">
                  <c:v>4.2764463138998357E-2</c:v>
                </c:pt>
                <c:pt idx="27">
                  <c:v>4.0183492232164823E-2</c:v>
                </c:pt>
                <c:pt idx="28">
                  <c:v>3.8061178685383279E-2</c:v>
                </c:pt>
                <c:pt idx="29">
                  <c:v>4.3825877394215347E-2</c:v>
                </c:pt>
                <c:pt idx="30">
                  <c:v>4.5271847556341366E-2</c:v>
                </c:pt>
                <c:pt idx="31">
                  <c:v>4.4114956934752141E-2</c:v>
                </c:pt>
                <c:pt idx="32">
                  <c:v>3.758106910885671E-2</c:v>
                </c:pt>
                <c:pt idx="33">
                  <c:v>3.6904023498897459E-2</c:v>
                </c:pt>
                <c:pt idx="34">
                  <c:v>3.9016754840824404E-2</c:v>
                </c:pt>
              </c:numCache>
            </c:numRef>
          </c:val>
          <c:smooth val="0"/>
          <c:extLst>
            <c:ext xmlns:c16="http://schemas.microsoft.com/office/drawing/2014/chart" uri="{C3380CC4-5D6E-409C-BE32-E72D297353CC}">
              <c16:uniqueId val="{00000001-F9E6-4B7F-A74D-2880CBBB1228}"/>
            </c:ext>
          </c:extLst>
        </c:ser>
        <c:ser>
          <c:idx val="2"/>
          <c:order val="2"/>
          <c:tx>
            <c:strRef>
              <c:f>'3.3'!$A$6</c:f>
              <c:strCache>
                <c:ptCount val="1"/>
                <c:pt idx="0">
                  <c:v>Prof. rep. og vedl.</c:v>
                </c:pt>
              </c:strCache>
            </c:strRef>
          </c:tx>
          <c:spPr>
            <a:ln w="28575" cap="rnd">
              <a:solidFill>
                <a:schemeClr val="accent6"/>
              </a:solidFill>
              <a:round/>
            </a:ln>
            <a:effectLst/>
          </c:spPr>
          <c:marker>
            <c:symbol val="none"/>
          </c:marker>
          <c:cat>
            <c:numRef>
              <c:f>'3.3'!$B$3:$AJ$3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'3.3'!$B$6:$AJ$6</c:f>
              <c:numCache>
                <c:formatCode>0.000</c:formatCode>
                <c:ptCount val="35"/>
                <c:pt idx="0">
                  <c:v>7.859829034231372E-2</c:v>
                </c:pt>
                <c:pt idx="1">
                  <c:v>8.3360851978364459E-2</c:v>
                </c:pt>
                <c:pt idx="2">
                  <c:v>7.7217171020803027E-2</c:v>
                </c:pt>
                <c:pt idx="3">
                  <c:v>7.2473443153133948E-2</c:v>
                </c:pt>
                <c:pt idx="4">
                  <c:v>7.2391719880498973E-2</c:v>
                </c:pt>
                <c:pt idx="5">
                  <c:v>7.2190541003557512E-2</c:v>
                </c:pt>
                <c:pt idx="6">
                  <c:v>7.164661721759541E-2</c:v>
                </c:pt>
                <c:pt idx="7">
                  <c:v>6.707352902685311E-2</c:v>
                </c:pt>
                <c:pt idx="8">
                  <c:v>6.2005288685197439E-2</c:v>
                </c:pt>
                <c:pt idx="9">
                  <c:v>6.0129222104629565E-2</c:v>
                </c:pt>
                <c:pt idx="10">
                  <c:v>5.3954195871039362E-2</c:v>
                </c:pt>
                <c:pt idx="11">
                  <c:v>5.4570312779968495E-2</c:v>
                </c:pt>
                <c:pt idx="12">
                  <c:v>5.311523548112114E-2</c:v>
                </c:pt>
                <c:pt idx="13">
                  <c:v>5.6719334760617135E-2</c:v>
                </c:pt>
                <c:pt idx="14">
                  <c:v>5.692643984233025E-2</c:v>
                </c:pt>
                <c:pt idx="15">
                  <c:v>5.2024678719304586E-2</c:v>
                </c:pt>
                <c:pt idx="16">
                  <c:v>5.2512307370159793E-2</c:v>
                </c:pt>
                <c:pt idx="17">
                  <c:v>5.0521934023318435E-2</c:v>
                </c:pt>
                <c:pt idx="18">
                  <c:v>4.2590953558438879E-2</c:v>
                </c:pt>
                <c:pt idx="19">
                  <c:v>3.9663501665061725E-2</c:v>
                </c:pt>
                <c:pt idx="20">
                  <c:v>4.1125488001749408E-2</c:v>
                </c:pt>
                <c:pt idx="21">
                  <c:v>4.2810721948705228E-2</c:v>
                </c:pt>
                <c:pt idx="22">
                  <c:v>3.9474201193584219E-2</c:v>
                </c:pt>
                <c:pt idx="23">
                  <c:v>3.9102221879664521E-2</c:v>
                </c:pt>
                <c:pt idx="24">
                  <c:v>3.8834772730214254E-2</c:v>
                </c:pt>
                <c:pt idx="25">
                  <c:v>3.4989419754396088E-2</c:v>
                </c:pt>
                <c:pt idx="26">
                  <c:v>3.4174049841427162E-2</c:v>
                </c:pt>
                <c:pt idx="27">
                  <c:v>3.3458466854184299E-2</c:v>
                </c:pt>
                <c:pt idx="28">
                  <c:v>3.2642073628866765E-2</c:v>
                </c:pt>
                <c:pt idx="29">
                  <c:v>2.9974043009804063E-2</c:v>
                </c:pt>
                <c:pt idx="30">
                  <c:v>2.8850372277186877E-2</c:v>
                </c:pt>
                <c:pt idx="31">
                  <c:v>2.6688783679549057E-2</c:v>
                </c:pt>
                <c:pt idx="32">
                  <c:v>2.5090150731775507E-2</c:v>
                </c:pt>
                <c:pt idx="33">
                  <c:v>2.363272646785626E-2</c:v>
                </c:pt>
                <c:pt idx="34">
                  <c:v>2.4260419168152057E-2</c:v>
                </c:pt>
              </c:numCache>
            </c:numRef>
          </c:val>
          <c:smooth val="0"/>
          <c:extLst>
            <c:ext xmlns:c16="http://schemas.microsoft.com/office/drawing/2014/chart" uri="{C3380CC4-5D6E-409C-BE32-E72D297353CC}">
              <c16:uniqueId val="{00000002-F9E6-4B7F-A74D-2880CBBB1228}"/>
            </c:ext>
          </c:extLst>
        </c:ser>
        <c:ser>
          <c:idx val="3"/>
          <c:order val="3"/>
          <c:tx>
            <c:strRef>
              <c:f>'3.3'!$A$7</c:f>
              <c:strCache>
                <c:ptCount val="1"/>
                <c:pt idx="0">
                  <c:v>Gør-det-selv rep. og vedl.</c:v>
                </c:pt>
              </c:strCache>
            </c:strRef>
          </c:tx>
          <c:spPr>
            <a:ln w="28575" cap="rnd">
              <a:solidFill>
                <a:schemeClr val="accent3"/>
              </a:solidFill>
              <a:round/>
            </a:ln>
            <a:effectLst/>
          </c:spPr>
          <c:marker>
            <c:symbol val="none"/>
          </c:marker>
          <c:cat>
            <c:numRef>
              <c:f>'3.3'!$B$3:$AJ$3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'3.3'!$B$7:$AJ$7</c:f>
              <c:numCache>
                <c:formatCode>0.000</c:formatCode>
                <c:ptCount val="35"/>
                <c:pt idx="0">
                  <c:v>0.12721133716108646</c:v>
                </c:pt>
                <c:pt idx="1">
                  <c:v>0.13585229305896451</c:v>
                </c:pt>
                <c:pt idx="2">
                  <c:v>0.13152361479068089</c:v>
                </c:pt>
                <c:pt idx="3">
                  <c:v>0.13267757619276105</c:v>
                </c:pt>
                <c:pt idx="4">
                  <c:v>0.13011160927675294</c:v>
                </c:pt>
                <c:pt idx="5">
                  <c:v>0.12783803603855287</c:v>
                </c:pt>
                <c:pt idx="6">
                  <c:v>0.13206822404276725</c:v>
                </c:pt>
                <c:pt idx="7">
                  <c:v>0.11510347818499354</c:v>
                </c:pt>
                <c:pt idx="8">
                  <c:v>0.11301767862647213</c:v>
                </c:pt>
                <c:pt idx="9">
                  <c:v>0.11307198500056895</c:v>
                </c:pt>
                <c:pt idx="10">
                  <c:v>0.10713656722471378</c:v>
                </c:pt>
                <c:pt idx="11">
                  <c:v>0.10163044626656559</c:v>
                </c:pt>
                <c:pt idx="12">
                  <c:v>9.960708390622508E-2</c:v>
                </c:pt>
                <c:pt idx="13">
                  <c:v>0.10483704036233507</c:v>
                </c:pt>
                <c:pt idx="14">
                  <c:v>0.10657339157845772</c:v>
                </c:pt>
                <c:pt idx="15">
                  <c:v>9.7918664873005171E-2</c:v>
                </c:pt>
                <c:pt idx="16">
                  <c:v>9.2611195327735388E-2</c:v>
                </c:pt>
                <c:pt idx="17">
                  <c:v>8.914251398960639E-2</c:v>
                </c:pt>
                <c:pt idx="18">
                  <c:v>8.5157863223934108E-2</c:v>
                </c:pt>
                <c:pt idx="19">
                  <c:v>8.0004238504764888E-2</c:v>
                </c:pt>
                <c:pt idx="20">
                  <c:v>8.1812467024147822E-2</c:v>
                </c:pt>
                <c:pt idx="21">
                  <c:v>8.5646215110581667E-2</c:v>
                </c:pt>
                <c:pt idx="22">
                  <c:v>7.5312331086787615E-2</c:v>
                </c:pt>
                <c:pt idx="23">
                  <c:v>7.575262249201252E-2</c:v>
                </c:pt>
                <c:pt idx="24">
                  <c:v>7.2900768487053763E-2</c:v>
                </c:pt>
                <c:pt idx="25">
                  <c:v>6.9333728346625711E-2</c:v>
                </c:pt>
                <c:pt idx="26">
                  <c:v>6.9132142007555519E-2</c:v>
                </c:pt>
                <c:pt idx="27">
                  <c:v>6.6898775814720465E-2</c:v>
                </c:pt>
                <c:pt idx="28">
                  <c:v>6.6457163380355649E-2</c:v>
                </c:pt>
                <c:pt idx="29">
                  <c:v>6.4587831917742061E-2</c:v>
                </c:pt>
                <c:pt idx="30">
                  <c:v>5.7605794667094E-2</c:v>
                </c:pt>
                <c:pt idx="31">
                  <c:v>5.5967561847812985E-2</c:v>
                </c:pt>
                <c:pt idx="32">
                  <c:v>4.8901367776742796E-2</c:v>
                </c:pt>
                <c:pt idx="33">
                  <c:v>4.5144954187276723E-2</c:v>
                </c:pt>
                <c:pt idx="34">
                  <c:v>4.805718593414611E-2</c:v>
                </c:pt>
              </c:numCache>
            </c:numRef>
          </c:val>
          <c:smooth val="0"/>
          <c:extLst>
            <c:ext xmlns:c16="http://schemas.microsoft.com/office/drawing/2014/chart" uri="{C3380CC4-5D6E-409C-BE32-E72D297353CC}">
              <c16:uniqueId val="{00000003-F9E6-4B7F-A74D-2880CBBB1228}"/>
            </c:ext>
          </c:extLst>
        </c:ser>
        <c:dLbls>
          <c:showLegendKey val="0"/>
          <c:showVal val="0"/>
          <c:showCatName val="0"/>
          <c:showSerName val="0"/>
          <c:showPercent val="0"/>
          <c:showBubbleSize val="0"/>
        </c:dLbls>
        <c:marker val="1"/>
        <c:smooth val="0"/>
        <c:axId val="1440378287"/>
        <c:axId val="1440379247"/>
      </c:lineChart>
      <c:lineChart>
        <c:grouping val="standard"/>
        <c:varyColors val="0"/>
        <c:ser>
          <c:idx val="0"/>
          <c:order val="0"/>
          <c:tx>
            <c:strRef>
              <c:f>'3.3'!$A$4</c:f>
              <c:strCache>
                <c:ptCount val="1"/>
                <c:pt idx="0">
                  <c:v>Nybyggeri</c:v>
                </c:pt>
              </c:strCache>
            </c:strRef>
          </c:tx>
          <c:spPr>
            <a:ln w="28575" cap="rnd">
              <a:solidFill>
                <a:schemeClr val="accent1"/>
              </a:solidFill>
              <a:round/>
            </a:ln>
            <a:effectLst/>
          </c:spPr>
          <c:marker>
            <c:symbol val="none"/>
          </c:marker>
          <c:cat>
            <c:numRef>
              <c:f>'3.3'!$B$3:$AJ$3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'3.3'!$B$4:$AJ$4</c:f>
              <c:numCache>
                <c:formatCode>0.000</c:formatCode>
                <c:ptCount val="35"/>
                <c:pt idx="0">
                  <c:v>9.4165861109624382E-2</c:v>
                </c:pt>
                <c:pt idx="1">
                  <c:v>9.5344950035298651E-2</c:v>
                </c:pt>
                <c:pt idx="2">
                  <c:v>9.5253073102590222E-2</c:v>
                </c:pt>
                <c:pt idx="3">
                  <c:v>8.8044859195451422E-2</c:v>
                </c:pt>
                <c:pt idx="4">
                  <c:v>8.4942120171432989E-2</c:v>
                </c:pt>
                <c:pt idx="5">
                  <c:v>8.894697792109009E-2</c:v>
                </c:pt>
                <c:pt idx="6">
                  <c:v>8.5321754375550785E-2</c:v>
                </c:pt>
                <c:pt idx="7">
                  <c:v>7.8727414823545172E-2</c:v>
                </c:pt>
                <c:pt idx="8">
                  <c:v>8.2170362523245402E-2</c:v>
                </c:pt>
                <c:pt idx="9">
                  <c:v>7.0664457776063158E-2</c:v>
                </c:pt>
                <c:pt idx="10">
                  <c:v>6.8695409549189471E-2</c:v>
                </c:pt>
                <c:pt idx="11">
                  <c:v>6.6575929042942253E-2</c:v>
                </c:pt>
                <c:pt idx="12">
                  <c:v>6.5081828127709782E-2</c:v>
                </c:pt>
                <c:pt idx="13">
                  <c:v>6.7698119035918505E-2</c:v>
                </c:pt>
                <c:pt idx="14">
                  <c:v>6.6265877000037415E-2</c:v>
                </c:pt>
                <c:pt idx="15">
                  <c:v>6.2147438819513318E-2</c:v>
                </c:pt>
                <c:pt idx="16">
                  <c:v>5.7824618256568525E-2</c:v>
                </c:pt>
                <c:pt idx="17">
                  <c:v>5.813463883558305E-2</c:v>
                </c:pt>
                <c:pt idx="18">
                  <c:v>4.9807054763750074E-2</c:v>
                </c:pt>
                <c:pt idx="19">
                  <c:v>4.7808656673861014E-2</c:v>
                </c:pt>
                <c:pt idx="20">
                  <c:v>4.8289367161353167E-2</c:v>
                </c:pt>
                <c:pt idx="21">
                  <c:v>4.8844350314875717E-2</c:v>
                </c:pt>
                <c:pt idx="22">
                  <c:v>4.3937316626148158E-2</c:v>
                </c:pt>
                <c:pt idx="23">
                  <c:v>4.4054876711350603E-2</c:v>
                </c:pt>
                <c:pt idx="24">
                  <c:v>4.2065544440568307E-2</c:v>
                </c:pt>
                <c:pt idx="25">
                  <c:v>3.9641610036267691E-2</c:v>
                </c:pt>
                <c:pt idx="26">
                  <c:v>3.8174749383670055E-2</c:v>
                </c:pt>
                <c:pt idx="27">
                  <c:v>3.6322171751133253E-2</c:v>
                </c:pt>
                <c:pt idx="28">
                  <c:v>3.711161293272168E-2</c:v>
                </c:pt>
                <c:pt idx="29">
                  <c:v>3.3927342779965654E-2</c:v>
                </c:pt>
                <c:pt idx="30">
                  <c:v>3.248894127926142E-2</c:v>
                </c:pt>
                <c:pt idx="31">
                  <c:v>3.000692151578533E-2</c:v>
                </c:pt>
                <c:pt idx="32">
                  <c:v>2.8233409521246665E-2</c:v>
                </c:pt>
                <c:pt idx="33">
                  <c:v>2.6087651623379355E-2</c:v>
                </c:pt>
                <c:pt idx="34">
                  <c:v>2.6700963098790435E-2</c:v>
                </c:pt>
              </c:numCache>
            </c:numRef>
          </c:val>
          <c:smooth val="0"/>
          <c:extLst>
            <c:ext xmlns:c16="http://schemas.microsoft.com/office/drawing/2014/chart" uri="{C3380CC4-5D6E-409C-BE32-E72D297353CC}">
              <c16:uniqueId val="{00000000-F9E6-4B7F-A74D-2880CBBB1228}"/>
            </c:ext>
          </c:extLst>
        </c:ser>
        <c:dLbls>
          <c:showLegendKey val="0"/>
          <c:showVal val="0"/>
          <c:showCatName val="0"/>
          <c:showSerName val="0"/>
          <c:showPercent val="0"/>
          <c:showBubbleSize val="0"/>
        </c:dLbls>
        <c:marker val="1"/>
        <c:smooth val="0"/>
        <c:axId val="1520144607"/>
        <c:axId val="1520145567"/>
      </c:lineChart>
      <c:catAx>
        <c:axId val="1440378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440379247"/>
        <c:crosses val="autoZero"/>
        <c:auto val="1"/>
        <c:lblAlgn val="ctr"/>
        <c:lblOffset val="100"/>
        <c:noMultiLvlLbl val="0"/>
      </c:catAx>
      <c:valAx>
        <c:axId val="14403792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solidFill>
                      <a:schemeClr val="tx1"/>
                    </a:solidFill>
                  </a:rPr>
                  <a:t>CO2e pr. krone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440378287"/>
        <c:crosses val="autoZero"/>
        <c:crossBetween val="between"/>
      </c:valAx>
      <c:valAx>
        <c:axId val="1520145567"/>
        <c:scaling>
          <c:orientation val="minMax"/>
          <c:max val="0.14000000000000001"/>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da-DK">
                    <a:solidFill>
                      <a:schemeClr val="tx1"/>
                    </a:solidFill>
                  </a:rPr>
                  <a:t>CO2e pr. krone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520144607"/>
        <c:crosses val="max"/>
        <c:crossBetween val="between"/>
      </c:valAx>
      <c:catAx>
        <c:axId val="1520144607"/>
        <c:scaling>
          <c:orientation val="minMax"/>
        </c:scaling>
        <c:delete val="1"/>
        <c:axPos val="b"/>
        <c:numFmt formatCode="General" sourceLinked="1"/>
        <c:majorTickMark val="out"/>
        <c:minorTickMark val="none"/>
        <c:tickLblPos val="nextTo"/>
        <c:crossAx val="15201455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CO2e pr. krone i</a:t>
            </a:r>
            <a:r>
              <a:rPr lang="en-US" baseline="0">
                <a:solidFill>
                  <a:schemeClr val="tx1"/>
                </a:solidFill>
              </a:rPr>
              <a:t> produktionsværdi, nominelt og realt</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2556236226772203E-2"/>
          <c:y val="0.12157449778068417"/>
          <c:w val="0.82810507879700601"/>
          <c:h val="0.68766919926423986"/>
        </c:manualLayout>
      </c:layout>
      <c:lineChart>
        <c:grouping val="standard"/>
        <c:varyColors val="0"/>
        <c:ser>
          <c:idx val="0"/>
          <c:order val="0"/>
          <c:tx>
            <c:strRef>
              <c:f>'3.4'!$A$4</c:f>
              <c:strCache>
                <c:ptCount val="1"/>
                <c:pt idx="0">
                  <c:v>Nybyggeri nominelt</c:v>
                </c:pt>
              </c:strCache>
            </c:strRef>
          </c:tx>
          <c:spPr>
            <a:ln w="28575" cap="rnd">
              <a:solidFill>
                <a:schemeClr val="accent1"/>
              </a:solidFill>
              <a:round/>
            </a:ln>
            <a:effectLst/>
          </c:spPr>
          <c:marker>
            <c:symbol val="none"/>
          </c:marker>
          <c:cat>
            <c:numRef>
              <c:f>'3.4'!$B$3:$AJ$3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'3.4'!$B$4:$AJ$4</c:f>
              <c:numCache>
                <c:formatCode>0.000</c:formatCode>
                <c:ptCount val="35"/>
                <c:pt idx="0">
                  <c:v>9.4165861109624382E-2</c:v>
                </c:pt>
                <c:pt idx="1">
                  <c:v>9.5344950035298651E-2</c:v>
                </c:pt>
                <c:pt idx="2">
                  <c:v>9.5253073102590222E-2</c:v>
                </c:pt>
                <c:pt idx="3">
                  <c:v>8.8044859195451422E-2</c:v>
                </c:pt>
                <c:pt idx="4">
                  <c:v>8.4942120171432989E-2</c:v>
                </c:pt>
                <c:pt idx="5">
                  <c:v>8.894697792109009E-2</c:v>
                </c:pt>
                <c:pt idx="6">
                  <c:v>8.5321754375550785E-2</c:v>
                </c:pt>
                <c:pt idx="7">
                  <c:v>7.8727414823545172E-2</c:v>
                </c:pt>
                <c:pt idx="8">
                  <c:v>8.2170362523245402E-2</c:v>
                </c:pt>
                <c:pt idx="9">
                  <c:v>7.0664457776063158E-2</c:v>
                </c:pt>
                <c:pt idx="10">
                  <c:v>6.8695409549189471E-2</c:v>
                </c:pt>
                <c:pt idx="11">
                  <c:v>6.6575929042942253E-2</c:v>
                </c:pt>
                <c:pt idx="12">
                  <c:v>6.5081828127709782E-2</c:v>
                </c:pt>
                <c:pt idx="13">
                  <c:v>6.7698119035918505E-2</c:v>
                </c:pt>
                <c:pt idx="14">
                  <c:v>6.6265877000037415E-2</c:v>
                </c:pt>
                <c:pt idx="15">
                  <c:v>6.2147438819513318E-2</c:v>
                </c:pt>
                <c:pt idx="16">
                  <c:v>5.7824618256568525E-2</c:v>
                </c:pt>
                <c:pt idx="17">
                  <c:v>5.813463883558305E-2</c:v>
                </c:pt>
                <c:pt idx="18">
                  <c:v>4.9807054763750074E-2</c:v>
                </c:pt>
                <c:pt idx="19">
                  <c:v>4.7808656673861014E-2</c:v>
                </c:pt>
                <c:pt idx="20">
                  <c:v>4.8289367161353167E-2</c:v>
                </c:pt>
                <c:pt idx="21">
                  <c:v>4.8844350314875717E-2</c:v>
                </c:pt>
                <c:pt idx="22">
                  <c:v>4.3937316626148158E-2</c:v>
                </c:pt>
                <c:pt idx="23">
                  <c:v>4.4054876711350603E-2</c:v>
                </c:pt>
                <c:pt idx="24">
                  <c:v>4.2065544440568307E-2</c:v>
                </c:pt>
                <c:pt idx="25">
                  <c:v>3.9641610036267691E-2</c:v>
                </c:pt>
                <c:pt idx="26">
                  <c:v>3.8174749383670055E-2</c:v>
                </c:pt>
                <c:pt idx="27">
                  <c:v>3.6322171751133253E-2</c:v>
                </c:pt>
                <c:pt idx="28">
                  <c:v>3.711161293272168E-2</c:v>
                </c:pt>
                <c:pt idx="29">
                  <c:v>3.3927342779965654E-2</c:v>
                </c:pt>
                <c:pt idx="30">
                  <c:v>3.248894127926142E-2</c:v>
                </c:pt>
                <c:pt idx="31">
                  <c:v>3.000692151578533E-2</c:v>
                </c:pt>
                <c:pt idx="32">
                  <c:v>2.8233409521246665E-2</c:v>
                </c:pt>
                <c:pt idx="33">
                  <c:v>2.6087651623379355E-2</c:v>
                </c:pt>
                <c:pt idx="34">
                  <c:v>2.6700963098790435E-2</c:v>
                </c:pt>
              </c:numCache>
            </c:numRef>
          </c:val>
          <c:smooth val="0"/>
          <c:extLst>
            <c:ext xmlns:c16="http://schemas.microsoft.com/office/drawing/2014/chart" uri="{C3380CC4-5D6E-409C-BE32-E72D297353CC}">
              <c16:uniqueId val="{00000003-E921-4FC3-BE47-D4884FC600FD}"/>
            </c:ext>
          </c:extLst>
        </c:ser>
        <c:dLbls>
          <c:showLegendKey val="0"/>
          <c:showVal val="0"/>
          <c:showCatName val="0"/>
          <c:showSerName val="0"/>
          <c:showPercent val="0"/>
          <c:showBubbleSize val="0"/>
        </c:dLbls>
        <c:marker val="1"/>
        <c:smooth val="0"/>
        <c:axId val="1520144607"/>
        <c:axId val="1520145567"/>
      </c:lineChart>
      <c:lineChart>
        <c:grouping val="standard"/>
        <c:varyColors val="0"/>
        <c:ser>
          <c:idx val="1"/>
          <c:order val="1"/>
          <c:tx>
            <c:strRef>
              <c:f>'3.4'!$A$13</c:f>
              <c:strCache>
                <c:ptCount val="1"/>
                <c:pt idx="0">
                  <c:v>Nybyggeri realt</c:v>
                </c:pt>
              </c:strCache>
            </c:strRef>
          </c:tx>
          <c:spPr>
            <a:ln w="28575" cap="rnd">
              <a:solidFill>
                <a:schemeClr val="accent2"/>
              </a:solidFill>
              <a:round/>
            </a:ln>
            <a:effectLst/>
          </c:spPr>
          <c:marker>
            <c:symbol val="none"/>
          </c:marker>
          <c:val>
            <c:numRef>
              <c:f>'3.4'!$B$13:$AJ$13</c:f>
              <c:numCache>
                <c:formatCode>General</c:formatCode>
                <c:ptCount val="35"/>
                <c:pt idx="0">
                  <c:v>9.4165861109624382E-2</c:v>
                </c:pt>
                <c:pt idx="1">
                  <c:v>9.8677394890901327E-2</c:v>
                </c:pt>
                <c:pt idx="2">
                  <c:v>0.10135666807809601</c:v>
                </c:pt>
                <c:pt idx="3">
                  <c:v>9.5396177536042515E-2</c:v>
                </c:pt>
                <c:pt idx="4">
                  <c:v>9.4343481044776065E-2</c:v>
                </c:pt>
                <c:pt idx="5">
                  <c:v>0.10259127162160682</c:v>
                </c:pt>
                <c:pt idx="6">
                  <c:v>0.10122639208439133</c:v>
                </c:pt>
                <c:pt idx="7">
                  <c:v>9.6001585454730809E-2</c:v>
                </c:pt>
                <c:pt idx="8">
                  <c:v>0.10307194988352725</c:v>
                </c:pt>
                <c:pt idx="9">
                  <c:v>9.1657976299825597E-2</c:v>
                </c:pt>
                <c:pt idx="10">
                  <c:v>9.1238175012904085E-2</c:v>
                </c:pt>
                <c:pt idx="11">
                  <c:v>9.1655016876594303E-2</c:v>
                </c:pt>
                <c:pt idx="12">
                  <c:v>9.1493676824197845E-2</c:v>
                </c:pt>
                <c:pt idx="13">
                  <c:v>9.7800777791695867E-2</c:v>
                </c:pt>
                <c:pt idx="14">
                  <c:v>9.7711354861474045E-2</c:v>
                </c:pt>
                <c:pt idx="15">
                  <c:v>9.3362598887523213E-2</c:v>
                </c:pt>
                <c:pt idx="16">
                  <c:v>9.0940492117961028E-2</c:v>
                </c:pt>
                <c:pt idx="17">
                  <c:v>9.7258614659879394E-2</c:v>
                </c:pt>
                <c:pt idx="18">
                  <c:v>8.545233767007776E-2</c:v>
                </c:pt>
                <c:pt idx="19">
                  <c:v>8.1921731723274077E-2</c:v>
                </c:pt>
                <c:pt idx="20">
                  <c:v>8.3775899079669022E-2</c:v>
                </c:pt>
                <c:pt idx="21">
                  <c:v>8.7761384652602886E-2</c:v>
                </c:pt>
                <c:pt idx="22">
                  <c:v>8.1007328517744046E-2</c:v>
                </c:pt>
                <c:pt idx="23">
                  <c:v>8.244619579709378E-2</c:v>
                </c:pt>
                <c:pt idx="24">
                  <c:v>8.006973781214749E-2</c:v>
                </c:pt>
                <c:pt idx="25">
                  <c:v>7.6978548017251097E-2</c:v>
                </c:pt>
                <c:pt idx="26">
                  <c:v>7.5270569796217726E-2</c:v>
                </c:pt>
                <c:pt idx="27">
                  <c:v>7.2160332632048768E-2</c:v>
                </c:pt>
                <c:pt idx="28">
                  <c:v>7.4995783513163022E-2</c:v>
                </c:pt>
                <c:pt idx="29">
                  <c:v>6.9140140230374444E-2</c:v>
                </c:pt>
                <c:pt idx="30">
                  <c:v>6.6624810175134302E-2</c:v>
                </c:pt>
                <c:pt idx="31">
                  <c:v>6.4032208365703322E-2</c:v>
                </c:pt>
                <c:pt idx="32">
                  <c:v>6.6513444462071414E-2</c:v>
                </c:pt>
                <c:pt idx="33">
                  <c:v>6.4130481864820441E-2</c:v>
                </c:pt>
                <c:pt idx="34">
                  <c:v>6.711958380232351E-2</c:v>
                </c:pt>
              </c:numCache>
            </c:numRef>
          </c:val>
          <c:smooth val="0"/>
          <c:extLst>
            <c:ext xmlns:c16="http://schemas.microsoft.com/office/drawing/2014/chart" uri="{C3380CC4-5D6E-409C-BE32-E72D297353CC}">
              <c16:uniqueId val="{00000004-E921-4FC3-BE47-D4884FC600FD}"/>
            </c:ext>
          </c:extLst>
        </c:ser>
        <c:dLbls>
          <c:showLegendKey val="0"/>
          <c:showVal val="0"/>
          <c:showCatName val="0"/>
          <c:showSerName val="0"/>
          <c:showPercent val="0"/>
          <c:showBubbleSize val="0"/>
        </c:dLbls>
        <c:marker val="1"/>
        <c:smooth val="0"/>
        <c:axId val="1295811423"/>
        <c:axId val="1295810943"/>
      </c:lineChart>
      <c:valAx>
        <c:axId val="1520145567"/>
        <c:scaling>
          <c:orientation val="minMax"/>
          <c:max val="0.14000000000000001"/>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da-DK">
                    <a:solidFill>
                      <a:schemeClr val="tx1"/>
                    </a:solidFill>
                  </a:rPr>
                  <a:t>CO2e pr. krone</a:t>
                </a:r>
              </a:p>
            </c:rich>
          </c:tx>
          <c:layout>
            <c:manualLayout>
              <c:xMode val="edge"/>
              <c:yMode val="edge"/>
              <c:x val="0.97040219804485472"/>
              <c:y val="0.3302552690994686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520144607"/>
        <c:crosses val="max"/>
        <c:crossBetween val="between"/>
        <c:majorUnit val="1.0000000000000002E-2"/>
      </c:valAx>
      <c:catAx>
        <c:axId val="152014460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520145567"/>
        <c:crosses val="autoZero"/>
        <c:auto val="1"/>
        <c:lblAlgn val="ctr"/>
        <c:lblOffset val="100"/>
        <c:noMultiLvlLbl val="0"/>
      </c:catAx>
      <c:valAx>
        <c:axId val="1295810943"/>
        <c:scaling>
          <c:orientation val="minMax"/>
          <c:max val="0.140000000000000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000" b="0" i="0" u="none" strike="noStrike" kern="1200" baseline="0">
                    <a:solidFill>
                      <a:schemeClr val="tx1"/>
                    </a:solidFill>
                  </a:rPr>
                  <a:t>CO2e pr. krone</a:t>
                </a:r>
              </a:p>
            </c:rich>
          </c:tx>
          <c:layout>
            <c:manualLayout>
              <c:xMode val="edge"/>
              <c:yMode val="edge"/>
              <c:x val="0"/>
              <c:y val="0.326975237569842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295811423"/>
        <c:crosses val="autoZero"/>
        <c:crossBetween val="between"/>
        <c:majorUnit val="1.0000000000000002E-2"/>
      </c:valAx>
      <c:catAx>
        <c:axId val="1295811423"/>
        <c:scaling>
          <c:orientation val="minMax"/>
        </c:scaling>
        <c:delete val="1"/>
        <c:axPos val="b"/>
        <c:majorTickMark val="out"/>
        <c:minorTickMark val="none"/>
        <c:tickLblPos val="nextTo"/>
        <c:crossAx val="129581094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CO2e pr. krone i</a:t>
            </a:r>
            <a:r>
              <a:rPr lang="en-US" baseline="0">
                <a:solidFill>
                  <a:schemeClr val="tx1"/>
                </a:solidFill>
              </a:rPr>
              <a:t> produktionsværdi, realt (1990-priser)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1"/>
          <c:order val="1"/>
          <c:tx>
            <c:strRef>
              <c:f>'3.4'!$A$14</c:f>
              <c:strCache>
                <c:ptCount val="1"/>
                <c:pt idx="0">
                  <c:v>Anlægsvirksomhed realt</c:v>
                </c:pt>
              </c:strCache>
            </c:strRef>
          </c:tx>
          <c:spPr>
            <a:ln w="28575" cap="rnd">
              <a:solidFill>
                <a:schemeClr val="bg1">
                  <a:lumMod val="50000"/>
                </a:schemeClr>
              </a:solidFill>
              <a:round/>
            </a:ln>
            <a:effectLst/>
          </c:spPr>
          <c:marker>
            <c:symbol val="none"/>
          </c:marker>
          <c:cat>
            <c:numRef>
              <c:f>'3.4'!$B$3:$AJ$3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'3.4'!$B$14:$AJ$14</c:f>
              <c:numCache>
                <c:formatCode>General</c:formatCode>
                <c:ptCount val="35"/>
                <c:pt idx="0">
                  <c:v>0.10577738288269677</c:v>
                </c:pt>
                <c:pt idx="1">
                  <c:v>0.11519541758305568</c:v>
                </c:pt>
                <c:pt idx="2">
                  <c:v>0.11020450128346131</c:v>
                </c:pt>
                <c:pt idx="3">
                  <c:v>0.11223036574068919</c:v>
                </c:pt>
                <c:pt idx="4">
                  <c:v>0.1075686789858717</c:v>
                </c:pt>
                <c:pt idx="5">
                  <c:v>0.11708474531712197</c:v>
                </c:pt>
                <c:pt idx="6">
                  <c:v>0.11827092997745188</c:v>
                </c:pt>
                <c:pt idx="7">
                  <c:v>0.11116774594978067</c:v>
                </c:pt>
                <c:pt idx="8">
                  <c:v>0.11470679032073156</c:v>
                </c:pt>
                <c:pt idx="9">
                  <c:v>0.10469660947376649</c:v>
                </c:pt>
                <c:pt idx="10">
                  <c:v>0.10294285196880856</c:v>
                </c:pt>
                <c:pt idx="11">
                  <c:v>0.10535863876033627</c:v>
                </c:pt>
                <c:pt idx="12">
                  <c:v>9.8678985553704607E-2</c:v>
                </c:pt>
                <c:pt idx="13">
                  <c:v>0.10765213312969095</c:v>
                </c:pt>
                <c:pt idx="14">
                  <c:v>0.11925031186655018</c:v>
                </c:pt>
                <c:pt idx="15">
                  <c:v>0.11314397258959046</c:v>
                </c:pt>
                <c:pt idx="16">
                  <c:v>0.11203722358885454</c:v>
                </c:pt>
                <c:pt idx="17">
                  <c:v>0.11758585940632188</c:v>
                </c:pt>
                <c:pt idx="18">
                  <c:v>0.12098805234397898</c:v>
                </c:pt>
                <c:pt idx="19">
                  <c:v>0.10386370881729812</c:v>
                </c:pt>
                <c:pt idx="20">
                  <c:v>0.11018316038986818</c:v>
                </c:pt>
                <c:pt idx="21">
                  <c:v>0.10640994241075133</c:v>
                </c:pt>
                <c:pt idx="22">
                  <c:v>9.8304558413433316E-2</c:v>
                </c:pt>
                <c:pt idx="23">
                  <c:v>8.9169344836337774E-2</c:v>
                </c:pt>
                <c:pt idx="24">
                  <c:v>8.742968089253178E-2</c:v>
                </c:pt>
                <c:pt idx="25">
                  <c:v>8.1790712249300929E-2</c:v>
                </c:pt>
                <c:pt idx="26">
                  <c:v>8.0406192234172683E-2</c:v>
                </c:pt>
                <c:pt idx="27">
                  <c:v>7.8036013482357461E-2</c:v>
                </c:pt>
                <c:pt idx="28">
                  <c:v>7.7740005406255724E-2</c:v>
                </c:pt>
                <c:pt idx="29">
                  <c:v>8.8929508634196089E-2</c:v>
                </c:pt>
                <c:pt idx="30">
                  <c:v>9.0240581807653444E-2</c:v>
                </c:pt>
                <c:pt idx="31">
                  <c:v>9.8786089871402305E-2</c:v>
                </c:pt>
                <c:pt idx="32">
                  <c:v>9.5227395370420687E-2</c:v>
                </c:pt>
                <c:pt idx="33">
                  <c:v>9.2171429591552959E-2</c:v>
                </c:pt>
                <c:pt idx="34">
                  <c:v>9.9492178788640653E-2</c:v>
                </c:pt>
              </c:numCache>
            </c:numRef>
          </c:val>
          <c:smooth val="0"/>
          <c:extLst>
            <c:ext xmlns:c16="http://schemas.microsoft.com/office/drawing/2014/chart" uri="{C3380CC4-5D6E-409C-BE32-E72D297353CC}">
              <c16:uniqueId val="{00000000-30E2-4CBC-8C2F-3982A1A37068}"/>
            </c:ext>
          </c:extLst>
        </c:ser>
        <c:ser>
          <c:idx val="2"/>
          <c:order val="2"/>
          <c:tx>
            <c:strRef>
              <c:f>'3.4'!$A$15</c:f>
              <c:strCache>
                <c:ptCount val="1"/>
                <c:pt idx="0">
                  <c:v>Prof. rep. og vedl. realt</c:v>
                </c:pt>
              </c:strCache>
            </c:strRef>
          </c:tx>
          <c:spPr>
            <a:ln w="28575" cap="rnd">
              <a:solidFill>
                <a:schemeClr val="accent6"/>
              </a:solidFill>
              <a:round/>
            </a:ln>
            <a:effectLst/>
          </c:spPr>
          <c:marker>
            <c:symbol val="none"/>
          </c:marker>
          <c:cat>
            <c:numRef>
              <c:f>'3.4'!$B$3:$AJ$3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'3.4'!$B$15:$AJ$15</c:f>
              <c:numCache>
                <c:formatCode>General</c:formatCode>
                <c:ptCount val="35"/>
                <c:pt idx="0">
                  <c:v>7.859829034231372E-2</c:v>
                </c:pt>
                <c:pt idx="1">
                  <c:v>8.62744351543073E-2</c:v>
                </c:pt>
                <c:pt idx="2">
                  <c:v>8.2165067416310786E-2</c:v>
                </c:pt>
                <c:pt idx="3">
                  <c:v>7.8524623843589797E-2</c:v>
                </c:pt>
                <c:pt idx="4">
                  <c:v>8.040400732358334E-2</c:v>
                </c:pt>
                <c:pt idx="5">
                  <c:v>8.3264429817695454E-2</c:v>
                </c:pt>
                <c:pt idx="6">
                  <c:v>8.5002103145535524E-2</c:v>
                </c:pt>
                <c:pt idx="7">
                  <c:v>8.1790633454104367E-2</c:v>
                </c:pt>
                <c:pt idx="8">
                  <c:v>7.7777507748810773E-2</c:v>
                </c:pt>
                <c:pt idx="9">
                  <c:v>7.7992855079402998E-2</c:v>
                </c:pt>
                <c:pt idx="10">
                  <c:v>7.1659553351050356E-2</c:v>
                </c:pt>
                <c:pt idx="11">
                  <c:v>7.5126896623296441E-2</c:v>
                </c:pt>
                <c:pt idx="12">
                  <c:v>7.4670738812294579E-2</c:v>
                </c:pt>
                <c:pt idx="13">
                  <c:v>8.1940165168736201E-2</c:v>
                </c:pt>
                <c:pt idx="14">
                  <c:v>8.3940027903518802E-2</c:v>
                </c:pt>
                <c:pt idx="15">
                  <c:v>7.8155420461150649E-2</c:v>
                </c:pt>
                <c:pt idx="16">
                  <c:v>8.2585846970974097E-2</c:v>
                </c:pt>
                <c:pt idx="17">
                  <c:v>8.4522642807547718E-2</c:v>
                </c:pt>
                <c:pt idx="18">
                  <c:v>7.3071908436054933E-2</c:v>
                </c:pt>
                <c:pt idx="19">
                  <c:v>6.7964736277297474E-2</c:v>
                </c:pt>
                <c:pt idx="20">
                  <c:v>7.1347481546497712E-2</c:v>
                </c:pt>
                <c:pt idx="21">
                  <c:v>7.6920426046729537E-2</c:v>
                </c:pt>
                <c:pt idx="22">
                  <c:v>7.2778672654787768E-2</c:v>
                </c:pt>
                <c:pt idx="23">
                  <c:v>7.3177584000856263E-2</c:v>
                </c:pt>
                <c:pt idx="24">
                  <c:v>7.3920119467270604E-2</c:v>
                </c:pt>
                <c:pt idx="25">
                  <c:v>6.7944635099213627E-2</c:v>
                </c:pt>
                <c:pt idx="26">
                  <c:v>6.7382242066765588E-2</c:v>
                </c:pt>
                <c:pt idx="27">
                  <c:v>6.6471083119664751E-2</c:v>
                </c:pt>
                <c:pt idx="28">
                  <c:v>6.5963661879346075E-2</c:v>
                </c:pt>
                <c:pt idx="29">
                  <c:v>6.1083756261421707E-2</c:v>
                </c:pt>
                <c:pt idx="30">
                  <c:v>5.9163226032129715E-2</c:v>
                </c:pt>
                <c:pt idx="31">
                  <c:v>5.6951585543257674E-2</c:v>
                </c:pt>
                <c:pt idx="32">
                  <c:v>5.9108424222979294E-2</c:v>
                </c:pt>
                <c:pt idx="33">
                  <c:v>5.8095613895920009E-2</c:v>
                </c:pt>
                <c:pt idx="34">
                  <c:v>6.0984663040489447E-2</c:v>
                </c:pt>
              </c:numCache>
            </c:numRef>
          </c:val>
          <c:smooth val="0"/>
          <c:extLst>
            <c:ext xmlns:c16="http://schemas.microsoft.com/office/drawing/2014/chart" uri="{C3380CC4-5D6E-409C-BE32-E72D297353CC}">
              <c16:uniqueId val="{00000001-30E2-4CBC-8C2F-3982A1A37068}"/>
            </c:ext>
          </c:extLst>
        </c:ser>
        <c:ser>
          <c:idx val="3"/>
          <c:order val="3"/>
          <c:tx>
            <c:strRef>
              <c:f>'3.4'!$A$16</c:f>
              <c:strCache>
                <c:ptCount val="1"/>
                <c:pt idx="0">
                  <c:v>Gør-det-selv rep. og vedl. realt</c:v>
                </c:pt>
              </c:strCache>
            </c:strRef>
          </c:tx>
          <c:spPr>
            <a:ln w="28575" cap="rnd">
              <a:solidFill>
                <a:schemeClr val="accent3"/>
              </a:solidFill>
              <a:round/>
            </a:ln>
            <a:effectLst/>
          </c:spPr>
          <c:marker>
            <c:symbol val="none"/>
          </c:marker>
          <c:cat>
            <c:numRef>
              <c:f>'3.4'!$B$3:$AJ$3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'3.4'!$B$16:$AJ$16</c:f>
              <c:numCache>
                <c:formatCode>General</c:formatCode>
                <c:ptCount val="35"/>
                <c:pt idx="0">
                  <c:v>0.12721133716108646</c:v>
                </c:pt>
                <c:pt idx="1">
                  <c:v>0.14045335111265494</c:v>
                </c:pt>
                <c:pt idx="2">
                  <c:v>0.13996363285211497</c:v>
                </c:pt>
                <c:pt idx="3">
                  <c:v>0.14355666443673076</c:v>
                </c:pt>
                <c:pt idx="4">
                  <c:v>0.14333150540647649</c:v>
                </c:pt>
                <c:pt idx="5">
                  <c:v>0.14652380957716485</c:v>
                </c:pt>
                <c:pt idx="6">
                  <c:v>0.15537438122678501</c:v>
                </c:pt>
                <c:pt idx="7">
                  <c:v>0.13849348979477832</c:v>
                </c:pt>
                <c:pt idx="8">
                  <c:v>0.13900570098443096</c:v>
                </c:pt>
                <c:pt idx="9">
                  <c:v>0.14290202738931085</c:v>
                </c:pt>
                <c:pt idx="10">
                  <c:v>0.13788342519829475</c:v>
                </c:pt>
                <c:pt idx="11">
                  <c:v>0.13514494280723338</c:v>
                </c:pt>
                <c:pt idx="12">
                  <c:v>0.13440741981642135</c:v>
                </c:pt>
                <c:pt idx="13">
                  <c:v>0.14408085226267439</c:v>
                </c:pt>
                <c:pt idx="14">
                  <c:v>0.14811056497973824</c:v>
                </c:pt>
                <c:pt idx="15">
                  <c:v>0.13815879960826233</c:v>
                </c:pt>
                <c:pt idx="16">
                  <c:v>0.13781064866988182</c:v>
                </c:pt>
                <c:pt idx="17">
                  <c:v>0.14347404421777069</c:v>
                </c:pt>
                <c:pt idx="18">
                  <c:v>0.14050782373461318</c:v>
                </c:pt>
                <c:pt idx="19">
                  <c:v>0.12922870772601416</c:v>
                </c:pt>
                <c:pt idx="20">
                  <c:v>0.13293797236388125</c:v>
                </c:pt>
                <c:pt idx="21">
                  <c:v>0.14544073836311563</c:v>
                </c:pt>
                <c:pt idx="22">
                  <c:v>0.13123102096835093</c:v>
                </c:pt>
                <c:pt idx="23">
                  <c:v>0.1330203347022629</c:v>
                </c:pt>
                <c:pt idx="24">
                  <c:v>0.12885563903799924</c:v>
                </c:pt>
                <c:pt idx="25">
                  <c:v>0.12348622453155317</c:v>
                </c:pt>
                <c:pt idx="26">
                  <c:v>0.12432648178378373</c:v>
                </c:pt>
                <c:pt idx="27">
                  <c:v>0.12043897029958428</c:v>
                </c:pt>
                <c:pt idx="28">
                  <c:v>0.12169350293115504</c:v>
                </c:pt>
                <c:pt idx="29">
                  <c:v>0.11876844435223738</c:v>
                </c:pt>
                <c:pt idx="30">
                  <c:v>0.10626251653836767</c:v>
                </c:pt>
                <c:pt idx="31">
                  <c:v>0.10787936335051816</c:v>
                </c:pt>
                <c:pt idx="32">
                  <c:v>0.10698400577237846</c:v>
                </c:pt>
                <c:pt idx="33">
                  <c:v>0.1034649037798315</c:v>
                </c:pt>
                <c:pt idx="34">
                  <c:v>0.11171400741613814</c:v>
                </c:pt>
              </c:numCache>
            </c:numRef>
          </c:val>
          <c:smooth val="0"/>
          <c:extLst>
            <c:ext xmlns:c16="http://schemas.microsoft.com/office/drawing/2014/chart" uri="{C3380CC4-5D6E-409C-BE32-E72D297353CC}">
              <c16:uniqueId val="{00000002-30E2-4CBC-8C2F-3982A1A37068}"/>
            </c:ext>
          </c:extLst>
        </c:ser>
        <c:dLbls>
          <c:showLegendKey val="0"/>
          <c:showVal val="0"/>
          <c:showCatName val="0"/>
          <c:showSerName val="0"/>
          <c:showPercent val="0"/>
          <c:showBubbleSize val="0"/>
        </c:dLbls>
        <c:marker val="1"/>
        <c:smooth val="0"/>
        <c:axId val="1440378287"/>
        <c:axId val="1440379247"/>
      </c:lineChart>
      <c:lineChart>
        <c:grouping val="standard"/>
        <c:varyColors val="0"/>
        <c:ser>
          <c:idx val="0"/>
          <c:order val="0"/>
          <c:tx>
            <c:strRef>
              <c:f>'3.4'!$A$13</c:f>
              <c:strCache>
                <c:ptCount val="1"/>
                <c:pt idx="0">
                  <c:v>Nybyggeri realt</c:v>
                </c:pt>
              </c:strCache>
            </c:strRef>
          </c:tx>
          <c:spPr>
            <a:ln w="28575" cap="rnd">
              <a:solidFill>
                <a:schemeClr val="accent1"/>
              </a:solidFill>
              <a:round/>
            </a:ln>
            <a:effectLst/>
          </c:spPr>
          <c:marker>
            <c:symbol val="none"/>
          </c:marker>
          <c:cat>
            <c:numRef>
              <c:f>'3.4'!$B$3:$AJ$3</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'3.4'!$B$13:$AJ$13</c:f>
              <c:numCache>
                <c:formatCode>General</c:formatCode>
                <c:ptCount val="35"/>
                <c:pt idx="0">
                  <c:v>9.4165861109624382E-2</c:v>
                </c:pt>
                <c:pt idx="1">
                  <c:v>9.8677394890901327E-2</c:v>
                </c:pt>
                <c:pt idx="2">
                  <c:v>0.10135666807809601</c:v>
                </c:pt>
                <c:pt idx="3">
                  <c:v>9.5396177536042515E-2</c:v>
                </c:pt>
                <c:pt idx="4">
                  <c:v>9.4343481044776065E-2</c:v>
                </c:pt>
                <c:pt idx="5">
                  <c:v>0.10259127162160682</c:v>
                </c:pt>
                <c:pt idx="6">
                  <c:v>0.10122639208439133</c:v>
                </c:pt>
                <c:pt idx="7">
                  <c:v>9.6001585454730809E-2</c:v>
                </c:pt>
                <c:pt idx="8">
                  <c:v>0.10307194988352725</c:v>
                </c:pt>
                <c:pt idx="9">
                  <c:v>9.1657976299825597E-2</c:v>
                </c:pt>
                <c:pt idx="10">
                  <c:v>9.1238175012904085E-2</c:v>
                </c:pt>
                <c:pt idx="11">
                  <c:v>9.1655016876594303E-2</c:v>
                </c:pt>
                <c:pt idx="12">
                  <c:v>9.1493676824197845E-2</c:v>
                </c:pt>
                <c:pt idx="13">
                  <c:v>9.7800777791695867E-2</c:v>
                </c:pt>
                <c:pt idx="14">
                  <c:v>9.7711354861474045E-2</c:v>
                </c:pt>
                <c:pt idx="15">
                  <c:v>9.3362598887523213E-2</c:v>
                </c:pt>
                <c:pt idx="16">
                  <c:v>9.0940492117961028E-2</c:v>
                </c:pt>
                <c:pt idx="17">
                  <c:v>9.7258614659879394E-2</c:v>
                </c:pt>
                <c:pt idx="18">
                  <c:v>8.545233767007776E-2</c:v>
                </c:pt>
                <c:pt idx="19">
                  <c:v>8.1921731723274077E-2</c:v>
                </c:pt>
                <c:pt idx="20">
                  <c:v>8.3775899079669022E-2</c:v>
                </c:pt>
                <c:pt idx="21">
                  <c:v>8.7761384652602886E-2</c:v>
                </c:pt>
                <c:pt idx="22">
                  <c:v>8.1007328517744046E-2</c:v>
                </c:pt>
                <c:pt idx="23">
                  <c:v>8.244619579709378E-2</c:v>
                </c:pt>
                <c:pt idx="24">
                  <c:v>8.006973781214749E-2</c:v>
                </c:pt>
                <c:pt idx="25">
                  <c:v>7.6978548017251097E-2</c:v>
                </c:pt>
                <c:pt idx="26">
                  <c:v>7.5270569796217726E-2</c:v>
                </c:pt>
                <c:pt idx="27">
                  <c:v>7.2160332632048768E-2</c:v>
                </c:pt>
                <c:pt idx="28">
                  <c:v>7.4995783513163022E-2</c:v>
                </c:pt>
                <c:pt idx="29">
                  <c:v>6.9140140230374444E-2</c:v>
                </c:pt>
                <c:pt idx="30">
                  <c:v>6.6624810175134302E-2</c:v>
                </c:pt>
                <c:pt idx="31">
                  <c:v>6.4032208365703322E-2</c:v>
                </c:pt>
                <c:pt idx="32">
                  <c:v>6.6513444462071414E-2</c:v>
                </c:pt>
                <c:pt idx="33">
                  <c:v>6.4130481864820441E-2</c:v>
                </c:pt>
                <c:pt idx="34">
                  <c:v>6.711958380232351E-2</c:v>
                </c:pt>
              </c:numCache>
            </c:numRef>
          </c:val>
          <c:smooth val="0"/>
          <c:extLst>
            <c:ext xmlns:c16="http://schemas.microsoft.com/office/drawing/2014/chart" uri="{C3380CC4-5D6E-409C-BE32-E72D297353CC}">
              <c16:uniqueId val="{00000003-30E2-4CBC-8C2F-3982A1A37068}"/>
            </c:ext>
          </c:extLst>
        </c:ser>
        <c:dLbls>
          <c:showLegendKey val="0"/>
          <c:showVal val="0"/>
          <c:showCatName val="0"/>
          <c:showSerName val="0"/>
          <c:showPercent val="0"/>
          <c:showBubbleSize val="0"/>
        </c:dLbls>
        <c:marker val="1"/>
        <c:smooth val="0"/>
        <c:axId val="1520144607"/>
        <c:axId val="1520145567"/>
      </c:lineChart>
      <c:catAx>
        <c:axId val="1440378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440379247"/>
        <c:crosses val="autoZero"/>
        <c:auto val="1"/>
        <c:lblAlgn val="ctr"/>
        <c:lblOffset val="100"/>
        <c:noMultiLvlLbl val="0"/>
      </c:catAx>
      <c:valAx>
        <c:axId val="14403792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solidFill>
                      <a:schemeClr val="tx1"/>
                    </a:solidFill>
                  </a:rPr>
                  <a:t>CO2e pr. krone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440378287"/>
        <c:crosses val="autoZero"/>
        <c:crossBetween val="between"/>
      </c:valAx>
      <c:valAx>
        <c:axId val="1520145567"/>
        <c:scaling>
          <c:orientation val="minMax"/>
          <c:max val="0.16000000000000003"/>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da-DK">
                    <a:solidFill>
                      <a:schemeClr val="tx1"/>
                    </a:solidFill>
                  </a:rPr>
                  <a:t>CO2e pr. krone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520144607"/>
        <c:crosses val="max"/>
        <c:crossBetween val="between"/>
      </c:valAx>
      <c:catAx>
        <c:axId val="1520144607"/>
        <c:scaling>
          <c:orientation val="minMax"/>
        </c:scaling>
        <c:delete val="1"/>
        <c:axPos val="b"/>
        <c:numFmt formatCode="General" sourceLinked="1"/>
        <c:majorTickMark val="out"/>
        <c:minorTickMark val="none"/>
        <c:tickLblPos val="nextTo"/>
        <c:crossAx val="15201455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Indirekte 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'3.5'!$A$3</c:f>
              <c:strCache>
                <c:ptCount val="1"/>
                <c:pt idx="0">
                  <c:v>Nybyggeri</c:v>
                </c:pt>
              </c:strCache>
            </c:strRef>
          </c:tx>
          <c:spPr>
            <a:ln w="28575" cap="rnd">
              <a:solidFill>
                <a:schemeClr val="accent1"/>
              </a:solidFill>
              <a:round/>
            </a:ln>
            <a:effectLst/>
          </c:spPr>
          <c:marker>
            <c:symbol val="none"/>
          </c:marker>
          <c:cat>
            <c:numRef>
              <c:f>'3.5'!$B$2:$AJ$2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'3.5'!$B$3:$AJ$3</c:f>
              <c:numCache>
                <c:formatCode>General</c:formatCode>
                <c:ptCount val="35"/>
                <c:pt idx="0">
                  <c:v>0</c:v>
                </c:pt>
                <c:pt idx="1">
                  <c:v>0</c:v>
                </c:pt>
                <c:pt idx="2">
                  <c:v>0</c:v>
                </c:pt>
                <c:pt idx="3">
                  <c:v>0</c:v>
                </c:pt>
                <c:pt idx="4">
                  <c:v>1.0455525571901687E-3</c:v>
                </c:pt>
                <c:pt idx="5">
                  <c:v>2.6273158338331591E-3</c:v>
                </c:pt>
                <c:pt idx="6">
                  <c:v>0</c:v>
                </c:pt>
                <c:pt idx="7">
                  <c:v>4.2339603692102595E-4</c:v>
                </c:pt>
                <c:pt idx="8">
                  <c:v>3.6007052857686136E-4</c:v>
                </c:pt>
                <c:pt idx="9">
                  <c:v>9.9587420343805817E-4</c:v>
                </c:pt>
                <c:pt idx="10">
                  <c:v>7.4307824509358257E-4</c:v>
                </c:pt>
                <c:pt idx="11">
                  <c:v>6.2048765868022166E-4</c:v>
                </c:pt>
                <c:pt idx="12">
                  <c:v>9.056136383970815E-4</c:v>
                </c:pt>
                <c:pt idx="13">
                  <c:v>7.555110084408505E-4</c:v>
                </c:pt>
                <c:pt idx="14">
                  <c:v>2.985940417621686E-4</c:v>
                </c:pt>
                <c:pt idx="15">
                  <c:v>0</c:v>
                </c:pt>
                <c:pt idx="16">
                  <c:v>0</c:v>
                </c:pt>
                <c:pt idx="17">
                  <c:v>0</c:v>
                </c:pt>
                <c:pt idx="18">
                  <c:v>0</c:v>
                </c:pt>
                <c:pt idx="19">
                  <c:v>3.7128202772920463E-4</c:v>
                </c:pt>
                <c:pt idx="20">
                  <c:v>4.9477285593522459E-4</c:v>
                </c:pt>
                <c:pt idx="21">
                  <c:v>2.5589555129963389E-4</c:v>
                </c:pt>
                <c:pt idx="22">
                  <c:v>2.6986299871780198E-4</c:v>
                </c:pt>
                <c:pt idx="23">
                  <c:v>3.0256889325355589E-4</c:v>
                </c:pt>
                <c:pt idx="24">
                  <c:v>7.4552764412019214E-4</c:v>
                </c:pt>
                <c:pt idx="25">
                  <c:v>9.1488871802702183E-4</c:v>
                </c:pt>
                <c:pt idx="26">
                  <c:v>7.4295697250498661E-4</c:v>
                </c:pt>
                <c:pt idx="27">
                  <c:v>1.1553356390600464E-3</c:v>
                </c:pt>
                <c:pt idx="28">
                  <c:v>1.5199803308854818E-3</c:v>
                </c:pt>
                <c:pt idx="29">
                  <c:v>2.5988344569453692E-4</c:v>
                </c:pt>
                <c:pt idx="30">
                  <c:v>2.5240658479858195E-4</c:v>
                </c:pt>
                <c:pt idx="31">
                  <c:v>1.2551895270053004E-4</c:v>
                </c:pt>
                <c:pt idx="32">
                  <c:v>6.9736521517479263E-6</c:v>
                </c:pt>
                <c:pt idx="33">
                  <c:v>7.6748183644591333E-6</c:v>
                </c:pt>
                <c:pt idx="34">
                  <c:v>8.8100056650941689E-6</c:v>
                </c:pt>
              </c:numCache>
            </c:numRef>
          </c:val>
          <c:smooth val="0"/>
          <c:extLst>
            <c:ext xmlns:c16="http://schemas.microsoft.com/office/drawing/2014/chart" uri="{C3380CC4-5D6E-409C-BE32-E72D297353CC}">
              <c16:uniqueId val="{00000000-6DC8-4709-A85A-C58E75FEFC27}"/>
            </c:ext>
          </c:extLst>
        </c:ser>
        <c:ser>
          <c:idx val="2"/>
          <c:order val="2"/>
          <c:tx>
            <c:strRef>
              <c:f>'3.5'!$A$5</c:f>
              <c:strCache>
                <c:ptCount val="1"/>
                <c:pt idx="0">
                  <c:v>Prof. rep. og vedl.</c:v>
                </c:pt>
              </c:strCache>
            </c:strRef>
          </c:tx>
          <c:spPr>
            <a:ln w="28575" cap="rnd">
              <a:solidFill>
                <a:schemeClr val="accent6"/>
              </a:solidFill>
              <a:round/>
            </a:ln>
            <a:effectLst/>
          </c:spPr>
          <c:marker>
            <c:symbol val="none"/>
          </c:marker>
          <c:cat>
            <c:numRef>
              <c:f>'3.5'!$B$2:$AJ$2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'3.5'!$B$5:$AJ$5</c:f>
              <c:numCache>
                <c:formatCode>General</c:formatCode>
                <c:ptCount val="35"/>
                <c:pt idx="0">
                  <c:v>0.74347411846756151</c:v>
                </c:pt>
                <c:pt idx="1">
                  <c:v>0.82777100940215564</c:v>
                </c:pt>
                <c:pt idx="2">
                  <c:v>0.84763937178501492</c:v>
                </c:pt>
                <c:pt idx="3">
                  <c:v>0.90025032626582679</c:v>
                </c:pt>
                <c:pt idx="4">
                  <c:v>0.97056635762895238</c:v>
                </c:pt>
                <c:pt idx="5">
                  <c:v>1.0009808306863248</c:v>
                </c:pt>
                <c:pt idx="6">
                  <c:v>1.0568795982160397</c:v>
                </c:pt>
                <c:pt idx="7">
                  <c:v>1.0560110068810975</c:v>
                </c:pt>
                <c:pt idx="8">
                  <c:v>1.0775120334174575</c:v>
                </c:pt>
                <c:pt idx="9">
                  <c:v>1.1031607733425863</c:v>
                </c:pt>
                <c:pt idx="10">
                  <c:v>0.935058479054243</c:v>
                </c:pt>
                <c:pt idx="11">
                  <c:v>1.0218344546955624</c:v>
                </c:pt>
                <c:pt idx="12">
                  <c:v>1.0576763011178334</c:v>
                </c:pt>
                <c:pt idx="13">
                  <c:v>1.1415350896915579</c:v>
                </c:pt>
                <c:pt idx="14">
                  <c:v>1.1908407225488764</c:v>
                </c:pt>
                <c:pt idx="15">
                  <c:v>1.0550409751729775</c:v>
                </c:pt>
                <c:pt idx="16">
                  <c:v>1.2814849331046123</c:v>
                </c:pt>
                <c:pt idx="17">
                  <c:v>1.3711533662164326</c:v>
                </c:pt>
                <c:pt idx="18">
                  <c:v>1.1274166560456778</c:v>
                </c:pt>
                <c:pt idx="19">
                  <c:v>1.045220012952518</c:v>
                </c:pt>
                <c:pt idx="20">
                  <c:v>1.1241374548234189</c:v>
                </c:pt>
                <c:pt idx="21">
                  <c:v>1.1577901174266758</c:v>
                </c:pt>
                <c:pt idx="22">
                  <c:v>1.0970924604318624</c:v>
                </c:pt>
                <c:pt idx="23">
                  <c:v>1.0948215854220738</c:v>
                </c:pt>
                <c:pt idx="24">
                  <c:v>1.0943073521083426</c:v>
                </c:pt>
                <c:pt idx="25">
                  <c:v>1.015700868166413</c:v>
                </c:pt>
                <c:pt idx="26">
                  <c:v>1.0693605954958527</c:v>
                </c:pt>
                <c:pt idx="27">
                  <c:v>1.0468359974671149</c:v>
                </c:pt>
                <c:pt idx="28">
                  <c:v>1.0439324240029249</c:v>
                </c:pt>
                <c:pt idx="29">
                  <c:v>0.97422171125835044</c:v>
                </c:pt>
                <c:pt idx="30">
                  <c:v>1.0186928834798927</c:v>
                </c:pt>
                <c:pt idx="31">
                  <c:v>1.0686769199448636</c:v>
                </c:pt>
                <c:pt idx="32">
                  <c:v>1.1535732724553418</c:v>
                </c:pt>
                <c:pt idx="33">
                  <c:v>1.2063361691799888</c:v>
                </c:pt>
                <c:pt idx="34">
                  <c:v>1.2759231229893431</c:v>
                </c:pt>
              </c:numCache>
            </c:numRef>
          </c:val>
          <c:smooth val="0"/>
          <c:extLst>
            <c:ext xmlns:c16="http://schemas.microsoft.com/office/drawing/2014/chart" uri="{C3380CC4-5D6E-409C-BE32-E72D297353CC}">
              <c16:uniqueId val="{00000002-6DC8-4709-A85A-C58E75FEFC27}"/>
            </c:ext>
          </c:extLst>
        </c:ser>
        <c:ser>
          <c:idx val="3"/>
          <c:order val="3"/>
          <c:tx>
            <c:strRef>
              <c:f>'3.5'!$A$6</c:f>
              <c:strCache>
                <c:ptCount val="1"/>
                <c:pt idx="0">
                  <c:v>Gør-det-selv rep. og vedl.</c:v>
                </c:pt>
              </c:strCache>
            </c:strRef>
          </c:tx>
          <c:spPr>
            <a:ln w="28575" cap="rnd">
              <a:solidFill>
                <a:schemeClr val="accent3"/>
              </a:solidFill>
              <a:round/>
            </a:ln>
            <a:effectLst/>
          </c:spPr>
          <c:marker>
            <c:symbol val="none"/>
          </c:marker>
          <c:cat>
            <c:numRef>
              <c:f>'3.5'!$B$2:$AJ$2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'3.5'!$B$6:$AJ$6</c:f>
              <c:numCache>
                <c:formatCode>General</c:formatCode>
                <c:ptCount val="35"/>
                <c:pt idx="0">
                  <c:v>0.60804894733668735</c:v>
                </c:pt>
                <c:pt idx="1">
                  <c:v>0.71205254082734393</c:v>
                </c:pt>
                <c:pt idx="2">
                  <c:v>0.79524806713158702</c:v>
                </c:pt>
                <c:pt idx="3">
                  <c:v>0.93967540027245844</c:v>
                </c:pt>
                <c:pt idx="4">
                  <c:v>1.0226088102087985</c:v>
                </c:pt>
                <c:pt idx="5">
                  <c:v>1.1670822651257158</c:v>
                </c:pt>
                <c:pt idx="6">
                  <c:v>1.3150059481583143</c:v>
                </c:pt>
                <c:pt idx="7">
                  <c:v>1.2669015111987736</c:v>
                </c:pt>
                <c:pt idx="8">
                  <c:v>1.296907133817532</c:v>
                </c:pt>
                <c:pt idx="9">
                  <c:v>1.4221876541093712</c:v>
                </c:pt>
                <c:pt idx="10">
                  <c:v>1.2328309784383693</c:v>
                </c:pt>
                <c:pt idx="11">
                  <c:v>1.2468270109966695</c:v>
                </c:pt>
                <c:pt idx="12">
                  <c:v>1.3493164053564486</c:v>
                </c:pt>
                <c:pt idx="13">
                  <c:v>1.4372310102019605</c:v>
                </c:pt>
                <c:pt idx="14">
                  <c:v>1.5026859935635613</c:v>
                </c:pt>
                <c:pt idx="15">
                  <c:v>1.4379248226069452</c:v>
                </c:pt>
                <c:pt idx="16">
                  <c:v>1.4531268884108806</c:v>
                </c:pt>
                <c:pt idx="17">
                  <c:v>1.4332199685477931</c:v>
                </c:pt>
                <c:pt idx="18">
                  <c:v>1.3650609611711222</c:v>
                </c:pt>
                <c:pt idx="19">
                  <c:v>1.2887159542416493</c:v>
                </c:pt>
                <c:pt idx="20">
                  <c:v>1.2846300746463493</c:v>
                </c:pt>
                <c:pt idx="21">
                  <c:v>1.4102853503741726</c:v>
                </c:pt>
                <c:pt idx="22">
                  <c:v>1.4157443206550773</c:v>
                </c:pt>
                <c:pt idx="23">
                  <c:v>1.5002881122113123</c:v>
                </c:pt>
                <c:pt idx="24">
                  <c:v>1.4316767594913138</c:v>
                </c:pt>
                <c:pt idx="25">
                  <c:v>1.2859305102992882</c:v>
                </c:pt>
                <c:pt idx="26">
                  <c:v>1.3503331039981754</c:v>
                </c:pt>
                <c:pt idx="27">
                  <c:v>1.4120013531905511</c:v>
                </c:pt>
                <c:pt idx="28">
                  <c:v>1.4822776515264411</c:v>
                </c:pt>
                <c:pt idx="29">
                  <c:v>1.4906416908278168</c:v>
                </c:pt>
                <c:pt idx="30">
                  <c:v>1.4977162706850278</c:v>
                </c:pt>
                <c:pt idx="31">
                  <c:v>1.6896473159381924</c:v>
                </c:pt>
                <c:pt idx="32">
                  <c:v>1.6108513981943233</c:v>
                </c:pt>
                <c:pt idx="33">
                  <c:v>1.5807243904103832</c:v>
                </c:pt>
                <c:pt idx="34">
                  <c:v>1.6980262773205159</c:v>
                </c:pt>
              </c:numCache>
            </c:numRef>
          </c:val>
          <c:smooth val="0"/>
          <c:extLst>
            <c:ext xmlns:c16="http://schemas.microsoft.com/office/drawing/2014/chart" uri="{C3380CC4-5D6E-409C-BE32-E72D297353CC}">
              <c16:uniqueId val="{00000003-6DC8-4709-A85A-C58E75FEFC27}"/>
            </c:ext>
          </c:extLst>
        </c:ser>
        <c:dLbls>
          <c:showLegendKey val="0"/>
          <c:showVal val="0"/>
          <c:showCatName val="0"/>
          <c:showSerName val="0"/>
          <c:showPercent val="0"/>
          <c:showBubbleSize val="0"/>
        </c:dLbls>
        <c:marker val="1"/>
        <c:smooth val="0"/>
        <c:axId val="1346158623"/>
        <c:axId val="1346153343"/>
      </c:lineChart>
      <c:lineChart>
        <c:grouping val="standard"/>
        <c:varyColors val="0"/>
        <c:ser>
          <c:idx val="1"/>
          <c:order val="1"/>
          <c:tx>
            <c:strRef>
              <c:f>'3.5'!$A$4</c:f>
              <c:strCache>
                <c:ptCount val="1"/>
                <c:pt idx="0">
                  <c:v>Anlægsvirksomhed</c:v>
                </c:pt>
              </c:strCache>
            </c:strRef>
          </c:tx>
          <c:spPr>
            <a:ln w="28575" cap="rnd">
              <a:solidFill>
                <a:schemeClr val="bg1">
                  <a:lumMod val="50000"/>
                </a:schemeClr>
              </a:solidFill>
              <a:round/>
            </a:ln>
            <a:effectLst/>
          </c:spPr>
          <c:marker>
            <c:symbol val="none"/>
          </c:marker>
          <c:cat>
            <c:numRef>
              <c:f>'3.5'!$B$2:$AJ$2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'3.5'!$B$4:$AJ$4</c:f>
              <c:numCache>
                <c:formatCode>General</c:formatCode>
                <c:ptCount val="35"/>
                <c:pt idx="0">
                  <c:v>0.87639438473114462</c:v>
                </c:pt>
                <c:pt idx="1">
                  <c:v>0.79207658203154885</c:v>
                </c:pt>
                <c:pt idx="2">
                  <c:v>0.74222149751706412</c:v>
                </c:pt>
                <c:pt idx="3">
                  <c:v>0.64202437473796647</c:v>
                </c:pt>
                <c:pt idx="4">
                  <c:v>0.69900747757311932</c:v>
                </c:pt>
                <c:pt idx="5">
                  <c:v>0.71040368359333206</c:v>
                </c:pt>
                <c:pt idx="6">
                  <c:v>0.74999860680864328</c:v>
                </c:pt>
                <c:pt idx="7">
                  <c:v>0.71542459536868952</c:v>
                </c:pt>
                <c:pt idx="8">
                  <c:v>0.72724254257836185</c:v>
                </c:pt>
                <c:pt idx="9">
                  <c:v>0.68483018495141479</c:v>
                </c:pt>
                <c:pt idx="10">
                  <c:v>0.72607109273625969</c:v>
                </c:pt>
                <c:pt idx="11">
                  <c:v>0.84242047894834093</c:v>
                </c:pt>
                <c:pt idx="12">
                  <c:v>0.85890849216248899</c:v>
                </c:pt>
                <c:pt idx="13">
                  <c:v>1.0295880801892223</c:v>
                </c:pt>
                <c:pt idx="14">
                  <c:v>1.0654280867620147</c:v>
                </c:pt>
                <c:pt idx="15">
                  <c:v>1.1551677242764748</c:v>
                </c:pt>
                <c:pt idx="16">
                  <c:v>1.0327325096061546</c:v>
                </c:pt>
                <c:pt idx="17">
                  <c:v>1.0303020744741636</c:v>
                </c:pt>
                <c:pt idx="18">
                  <c:v>0.93887434552535021</c:v>
                </c:pt>
                <c:pt idx="19">
                  <c:v>0.90468387894227353</c:v>
                </c:pt>
                <c:pt idx="20">
                  <c:v>0.94044361348928596</c:v>
                </c:pt>
                <c:pt idx="21">
                  <c:v>0.80817615682658495</c:v>
                </c:pt>
                <c:pt idx="22">
                  <c:v>0.73067034213981219</c:v>
                </c:pt>
                <c:pt idx="23">
                  <c:v>0.63593122757426934</c:v>
                </c:pt>
                <c:pt idx="24">
                  <c:v>0.63408280769533543</c:v>
                </c:pt>
                <c:pt idx="25">
                  <c:v>0.55170894261786818</c:v>
                </c:pt>
                <c:pt idx="26">
                  <c:v>0.57213779814651511</c:v>
                </c:pt>
                <c:pt idx="27">
                  <c:v>0.56492159453700852</c:v>
                </c:pt>
                <c:pt idx="28">
                  <c:v>0.7441640586255539</c:v>
                </c:pt>
                <c:pt idx="29">
                  <c:v>0.83777910981564419</c:v>
                </c:pt>
                <c:pt idx="30">
                  <c:v>0.69009022607874315</c:v>
                </c:pt>
                <c:pt idx="31">
                  <c:v>0.62334398856839224</c:v>
                </c:pt>
                <c:pt idx="32">
                  <c:v>0.66455352368466569</c:v>
                </c:pt>
                <c:pt idx="33">
                  <c:v>0.57991418486301605</c:v>
                </c:pt>
                <c:pt idx="34">
                  <c:v>0.57211031324903627</c:v>
                </c:pt>
              </c:numCache>
            </c:numRef>
          </c:val>
          <c:smooth val="0"/>
          <c:extLst>
            <c:ext xmlns:c16="http://schemas.microsoft.com/office/drawing/2014/chart" uri="{C3380CC4-5D6E-409C-BE32-E72D297353CC}">
              <c16:uniqueId val="{00000001-6DC8-4709-A85A-C58E75FEFC27}"/>
            </c:ext>
          </c:extLst>
        </c:ser>
        <c:dLbls>
          <c:showLegendKey val="0"/>
          <c:showVal val="0"/>
          <c:showCatName val="0"/>
          <c:showSerName val="0"/>
          <c:showPercent val="0"/>
          <c:showBubbleSize val="0"/>
        </c:dLbls>
        <c:marker val="1"/>
        <c:smooth val="0"/>
        <c:axId val="1350048703"/>
        <c:axId val="1350047263"/>
      </c:line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between"/>
      </c:valAx>
      <c:valAx>
        <c:axId val="1350047263"/>
        <c:scaling>
          <c:orientation val="minMax"/>
          <c:max val="1.6"/>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000" b="0" i="0" u="none" strike="noStrike" kern="1200" baseline="0">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50048703"/>
        <c:crosses val="max"/>
        <c:crossBetween val="between"/>
      </c:valAx>
      <c:catAx>
        <c:axId val="1350048703"/>
        <c:scaling>
          <c:orientation val="minMax"/>
        </c:scaling>
        <c:delete val="1"/>
        <c:axPos val="b"/>
        <c:numFmt formatCode="General" sourceLinked="1"/>
        <c:majorTickMark val="out"/>
        <c:minorTickMark val="none"/>
        <c:tickLblPos val="nextTo"/>
        <c:crossAx val="13500472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'3.10'!$A$3</c:f>
              <c:strCache>
                <c:ptCount val="1"/>
                <c:pt idx="0">
                  <c:v>Nybyggeri</c:v>
                </c:pt>
              </c:strCache>
            </c:strRef>
          </c:tx>
          <c:spPr>
            <a:ln w="28575" cap="rnd">
              <a:solidFill>
                <a:schemeClr val="accent1"/>
              </a:solidFill>
              <a:round/>
            </a:ln>
            <a:effectLst/>
          </c:spPr>
          <c:marker>
            <c:symbol val="none"/>
          </c:marker>
          <c:cat>
            <c:numRef>
              <c:f>'3.10'!$B$2:$AJ$2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'3.10'!$B$3:$AJ$3</c:f>
              <c:numCache>
                <c:formatCode>General</c:formatCode>
                <c:ptCount val="35"/>
                <c:pt idx="0">
                  <c:v>3.0138539999999998</c:v>
                </c:pt>
                <c:pt idx="1">
                  <c:v>2.7037939999999998</c:v>
                </c:pt>
                <c:pt idx="2">
                  <c:v>2.5398990000000001</c:v>
                </c:pt>
                <c:pt idx="3">
                  <c:v>1.9781439999999999</c:v>
                </c:pt>
                <c:pt idx="4">
                  <c:v>1.9932435525571901</c:v>
                </c:pt>
                <c:pt idx="5">
                  <c:v>2.4978663158338335</c:v>
                </c:pt>
                <c:pt idx="6">
                  <c:v>2.914936</c:v>
                </c:pt>
                <c:pt idx="7">
                  <c:v>3.1846583960369212</c:v>
                </c:pt>
                <c:pt idx="8">
                  <c:v>3.6776820705285771</c:v>
                </c:pt>
                <c:pt idx="9">
                  <c:v>3.1731308742034381</c:v>
                </c:pt>
                <c:pt idx="10">
                  <c:v>3.1676630782450936</c:v>
                </c:pt>
                <c:pt idx="11">
                  <c:v>3.3860004876586802</c:v>
                </c:pt>
                <c:pt idx="12">
                  <c:v>3.2567576136383969</c:v>
                </c:pt>
                <c:pt idx="13">
                  <c:v>3.6501425110084407</c:v>
                </c:pt>
                <c:pt idx="14">
                  <c:v>3.9616275940417625</c:v>
                </c:pt>
                <c:pt idx="15">
                  <c:v>3.9871129999999999</c:v>
                </c:pt>
                <c:pt idx="16">
                  <c:v>4.4930349999999999</c:v>
                </c:pt>
                <c:pt idx="17">
                  <c:v>4.7858270000000003</c:v>
                </c:pt>
                <c:pt idx="18">
                  <c:v>4.0129549999999998</c:v>
                </c:pt>
                <c:pt idx="19">
                  <c:v>2.4510722820277291</c:v>
                </c:pt>
                <c:pt idx="20">
                  <c:v>2.0255407728559351</c:v>
                </c:pt>
                <c:pt idx="21">
                  <c:v>2.4011508955512992</c:v>
                </c:pt>
                <c:pt idx="22">
                  <c:v>2.0846398629987175</c:v>
                </c:pt>
                <c:pt idx="23">
                  <c:v>1.9536015688932535</c:v>
                </c:pt>
                <c:pt idx="24">
                  <c:v>2.1140795276441202</c:v>
                </c:pt>
                <c:pt idx="25">
                  <c:v>2.098359888718027</c:v>
                </c:pt>
                <c:pt idx="26">
                  <c:v>2.3105189569725049</c:v>
                </c:pt>
                <c:pt idx="27">
                  <c:v>2.6123243356390597</c:v>
                </c:pt>
                <c:pt idx="28">
                  <c:v>2.8077049803308856</c:v>
                </c:pt>
                <c:pt idx="29">
                  <c:v>2.8291688834456945</c:v>
                </c:pt>
                <c:pt idx="30">
                  <c:v>2.9449694065847982</c:v>
                </c:pt>
                <c:pt idx="31">
                  <c:v>3.0432535189527004</c:v>
                </c:pt>
                <c:pt idx="32">
                  <c:v>3.2067119736521517</c:v>
                </c:pt>
                <c:pt idx="33">
                  <c:v>2.9953806748183642</c:v>
                </c:pt>
                <c:pt idx="34">
                  <c:v>3.003296810005665</c:v>
                </c:pt>
              </c:numCache>
            </c:numRef>
          </c:val>
          <c:smooth val="0"/>
          <c:extLst>
            <c:ext xmlns:c16="http://schemas.microsoft.com/office/drawing/2014/chart" uri="{C3380CC4-5D6E-409C-BE32-E72D297353CC}">
              <c16:uniqueId val="{00000000-C57A-4148-B50A-4F5C7F617BE3}"/>
            </c:ext>
          </c:extLst>
        </c:ser>
        <c:ser>
          <c:idx val="2"/>
          <c:order val="2"/>
          <c:tx>
            <c:strRef>
              <c:f>'3.10'!$A$5</c:f>
              <c:strCache>
                <c:ptCount val="1"/>
                <c:pt idx="0">
                  <c:v>Prof. rep. og vedl.</c:v>
                </c:pt>
              </c:strCache>
            </c:strRef>
          </c:tx>
          <c:spPr>
            <a:ln w="28575" cap="rnd">
              <a:solidFill>
                <a:schemeClr val="accent6"/>
              </a:solidFill>
              <a:round/>
            </a:ln>
            <a:effectLst/>
          </c:spPr>
          <c:marker>
            <c:symbol val="none"/>
          </c:marker>
          <c:cat>
            <c:numRef>
              <c:f>'3.10'!$B$2:$AJ$2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'3.10'!$B$5:$AJ$5</c:f>
              <c:numCache>
                <c:formatCode>General</c:formatCode>
                <c:ptCount val="35"/>
                <c:pt idx="0">
                  <c:v>2.1501411184675616</c:v>
                </c:pt>
                <c:pt idx="1">
                  <c:v>2.3239680094021558</c:v>
                </c:pt>
                <c:pt idx="2">
                  <c:v>2.3468333717850149</c:v>
                </c:pt>
                <c:pt idx="3">
                  <c:v>2.2802883262658269</c:v>
                </c:pt>
                <c:pt idx="4">
                  <c:v>2.5044093576289526</c:v>
                </c:pt>
                <c:pt idx="5">
                  <c:v>2.6500808306863251</c:v>
                </c:pt>
                <c:pt idx="6">
                  <c:v>2.7520505982160399</c:v>
                </c:pt>
                <c:pt idx="7">
                  <c:v>2.7191400068810978</c:v>
                </c:pt>
                <c:pt idx="8">
                  <c:v>2.6094820334174575</c:v>
                </c:pt>
                <c:pt idx="9">
                  <c:v>2.8344837733425861</c:v>
                </c:pt>
                <c:pt idx="10">
                  <c:v>2.9343594790542431</c:v>
                </c:pt>
                <c:pt idx="11">
                  <c:v>2.8187154546955622</c:v>
                </c:pt>
                <c:pt idx="12">
                  <c:v>2.7444503011178334</c:v>
                </c:pt>
                <c:pt idx="13">
                  <c:v>3.0096290896915576</c:v>
                </c:pt>
                <c:pt idx="14">
                  <c:v>3.1969277225488764</c:v>
                </c:pt>
                <c:pt idx="15">
                  <c:v>3.1847399751729775</c:v>
                </c:pt>
                <c:pt idx="16">
                  <c:v>3.6997539331046125</c:v>
                </c:pt>
                <c:pt idx="17">
                  <c:v>3.7419963662164326</c:v>
                </c:pt>
                <c:pt idx="18">
                  <c:v>3.2019656560456777</c:v>
                </c:pt>
                <c:pt idx="19">
                  <c:v>2.766707012952518</c:v>
                </c:pt>
                <c:pt idx="20">
                  <c:v>2.7226954548234188</c:v>
                </c:pt>
                <c:pt idx="21">
                  <c:v>3.0023541174266759</c:v>
                </c:pt>
                <c:pt idx="22">
                  <c:v>2.7899614604318623</c:v>
                </c:pt>
                <c:pt idx="23">
                  <c:v>2.8217515854220738</c:v>
                </c:pt>
                <c:pt idx="24">
                  <c:v>2.9486263521083425</c:v>
                </c:pt>
                <c:pt idx="25">
                  <c:v>2.732126868166413</c:v>
                </c:pt>
                <c:pt idx="26">
                  <c:v>2.8336125954958526</c:v>
                </c:pt>
                <c:pt idx="27">
                  <c:v>2.8023689974671147</c:v>
                </c:pt>
                <c:pt idx="28">
                  <c:v>2.851507424002925</c:v>
                </c:pt>
                <c:pt idx="29">
                  <c:v>2.6512537112583505</c:v>
                </c:pt>
                <c:pt idx="30">
                  <c:v>2.666329883479893</c:v>
                </c:pt>
                <c:pt idx="31">
                  <c:v>2.8701959199448637</c:v>
                </c:pt>
                <c:pt idx="32">
                  <c:v>3.035159272455342</c:v>
                </c:pt>
                <c:pt idx="33">
                  <c:v>2.8981961691799887</c:v>
                </c:pt>
                <c:pt idx="34">
                  <c:v>2.9118701229893431</c:v>
                </c:pt>
              </c:numCache>
            </c:numRef>
          </c:val>
          <c:smooth val="0"/>
          <c:extLst>
            <c:ext xmlns:c16="http://schemas.microsoft.com/office/drawing/2014/chart" uri="{C3380CC4-5D6E-409C-BE32-E72D297353CC}">
              <c16:uniqueId val="{00000001-C57A-4148-B50A-4F5C7F617BE3}"/>
            </c:ext>
          </c:extLst>
        </c:ser>
        <c:ser>
          <c:idx val="3"/>
          <c:order val="3"/>
          <c:tx>
            <c:strRef>
              <c:f>'3.10'!$A$6</c:f>
              <c:strCache>
                <c:ptCount val="1"/>
                <c:pt idx="0">
                  <c:v>Gør-det-selv rep. og vedl.</c:v>
                </c:pt>
              </c:strCache>
            </c:strRef>
          </c:tx>
          <c:spPr>
            <a:ln w="28575" cap="rnd">
              <a:solidFill>
                <a:schemeClr val="accent3"/>
              </a:solidFill>
              <a:round/>
            </a:ln>
            <a:effectLst/>
          </c:spPr>
          <c:marker>
            <c:symbol val="none"/>
          </c:marker>
          <c:cat>
            <c:numRef>
              <c:f>'3.10'!$B$2:$AJ$2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'3.10'!$B$6:$AJ$6</c:f>
              <c:numCache>
                <c:formatCode>General</c:formatCode>
                <c:ptCount val="35"/>
                <c:pt idx="0">
                  <c:v>0.90026394733668735</c:v>
                </c:pt>
                <c:pt idx="1">
                  <c:v>1.0191875408273439</c:v>
                </c:pt>
                <c:pt idx="2">
                  <c:v>1.1085070671315871</c:v>
                </c:pt>
                <c:pt idx="3">
                  <c:v>1.2560074002724584</c:v>
                </c:pt>
                <c:pt idx="4">
                  <c:v>1.3465318102087984</c:v>
                </c:pt>
                <c:pt idx="5">
                  <c:v>1.5331592651257158</c:v>
                </c:pt>
                <c:pt idx="6">
                  <c:v>1.7296469481583143</c:v>
                </c:pt>
                <c:pt idx="7">
                  <c:v>1.7088085111987736</c:v>
                </c:pt>
                <c:pt idx="8">
                  <c:v>1.681523133817532</c:v>
                </c:pt>
                <c:pt idx="9">
                  <c:v>1.9180346541093711</c:v>
                </c:pt>
                <c:pt idx="10">
                  <c:v>1.9658609784383694</c:v>
                </c:pt>
                <c:pt idx="11">
                  <c:v>1.7999380109966694</c:v>
                </c:pt>
                <c:pt idx="12">
                  <c:v>1.8919994053564486</c:v>
                </c:pt>
                <c:pt idx="13">
                  <c:v>2.1756660102019607</c:v>
                </c:pt>
                <c:pt idx="14">
                  <c:v>2.1918389935635614</c:v>
                </c:pt>
                <c:pt idx="15">
                  <c:v>2.3006888226069453</c:v>
                </c:pt>
                <c:pt idx="16">
                  <c:v>2.6875768884108808</c:v>
                </c:pt>
                <c:pt idx="17">
                  <c:v>2.437582968547793</c:v>
                </c:pt>
                <c:pt idx="18">
                  <c:v>2.1200029611711222</c:v>
                </c:pt>
                <c:pt idx="19">
                  <c:v>1.8738589542416493</c:v>
                </c:pt>
                <c:pt idx="20">
                  <c:v>1.8434710746463492</c:v>
                </c:pt>
                <c:pt idx="21">
                  <c:v>2.0487303503741723</c:v>
                </c:pt>
                <c:pt idx="22">
                  <c:v>1.9864503206550772</c:v>
                </c:pt>
                <c:pt idx="23">
                  <c:v>1.9732271122113123</c:v>
                </c:pt>
                <c:pt idx="24">
                  <c:v>1.8169047594913139</c:v>
                </c:pt>
                <c:pt idx="25">
                  <c:v>1.6444645102992883</c:v>
                </c:pt>
                <c:pt idx="26">
                  <c:v>1.7813111039981755</c:v>
                </c:pt>
                <c:pt idx="27">
                  <c:v>1.8709263531905511</c:v>
                </c:pt>
                <c:pt idx="28">
                  <c:v>1.9733656515264411</c:v>
                </c:pt>
                <c:pt idx="29">
                  <c:v>1.9597686908278169</c:v>
                </c:pt>
                <c:pt idx="30">
                  <c:v>1.8992442706850277</c:v>
                </c:pt>
                <c:pt idx="31">
                  <c:v>2.3155673159381926</c:v>
                </c:pt>
                <c:pt idx="32">
                  <c:v>2.3098653981943231</c:v>
                </c:pt>
                <c:pt idx="33">
                  <c:v>2.1616953904103831</c:v>
                </c:pt>
                <c:pt idx="34">
                  <c:v>2.253572277320516</c:v>
                </c:pt>
              </c:numCache>
            </c:numRef>
          </c:val>
          <c:smooth val="0"/>
          <c:extLst>
            <c:ext xmlns:c16="http://schemas.microsoft.com/office/drawing/2014/chart" uri="{C3380CC4-5D6E-409C-BE32-E72D297353CC}">
              <c16:uniqueId val="{00000002-C57A-4148-B50A-4F5C7F617BE3}"/>
            </c:ext>
          </c:extLst>
        </c:ser>
        <c:dLbls>
          <c:showLegendKey val="0"/>
          <c:showVal val="0"/>
          <c:showCatName val="0"/>
          <c:showSerName val="0"/>
          <c:showPercent val="0"/>
          <c:showBubbleSize val="0"/>
        </c:dLbls>
        <c:marker val="1"/>
        <c:smooth val="0"/>
        <c:axId val="1346158623"/>
        <c:axId val="1346153343"/>
      </c:lineChart>
      <c:lineChart>
        <c:grouping val="standard"/>
        <c:varyColors val="0"/>
        <c:ser>
          <c:idx val="1"/>
          <c:order val="1"/>
          <c:tx>
            <c:strRef>
              <c:f>'3.10'!$A$4</c:f>
              <c:strCache>
                <c:ptCount val="1"/>
                <c:pt idx="0">
                  <c:v>Anlægsvirksomhed</c:v>
                </c:pt>
              </c:strCache>
            </c:strRef>
          </c:tx>
          <c:spPr>
            <a:ln w="28575" cap="rnd">
              <a:solidFill>
                <a:schemeClr val="bg1">
                  <a:lumMod val="50000"/>
                </a:schemeClr>
              </a:solidFill>
              <a:round/>
            </a:ln>
            <a:effectLst/>
          </c:spPr>
          <c:marker>
            <c:symbol val="none"/>
          </c:marker>
          <c:cat>
            <c:numRef>
              <c:f>'3.10'!$B$2:$AJ$2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'3.10'!$B$4:$AJ$4</c:f>
              <c:numCache>
                <c:formatCode>General</c:formatCode>
                <c:ptCount val="35"/>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2.9572638076953353</c:v>
                </c:pt>
                <c:pt idx="25">
                  <c:v>2.8109029426178682</c:v>
                </c:pt>
                <c:pt idx="26">
                  <c:v>2.7813077981465151</c:v>
                </c:pt>
                <c:pt idx="27">
                  <c:v>2.4827385945370084</c:v>
                </c:pt>
                <c:pt idx="28">
                  <c:v>2.6821430586255537</c:v>
                </c:pt>
                <c:pt idx="29">
                  <c:v>3.0946431098156442</c:v>
                </c:pt>
                <c:pt idx="30">
                  <c:v>3.1762972260787432</c:v>
                </c:pt>
                <c:pt idx="31">
                  <c:v>3.4511819885683921</c:v>
                </c:pt>
                <c:pt idx="32">
                  <c:v>3.3065915236846655</c:v>
                </c:pt>
                <c:pt idx="33">
                  <c:v>3.3244471848630162</c:v>
                </c:pt>
                <c:pt idx="34">
                  <c:v>3.5559993132490364</c:v>
                </c:pt>
              </c:numCache>
            </c:numRef>
          </c:val>
          <c:smooth val="0"/>
          <c:extLst>
            <c:ext xmlns:c16="http://schemas.microsoft.com/office/drawing/2014/chart" uri="{C3380CC4-5D6E-409C-BE32-E72D297353CC}">
              <c16:uniqueId val="{00000003-C57A-4148-B50A-4F5C7F617BE3}"/>
            </c:ext>
          </c:extLst>
        </c:ser>
        <c:dLbls>
          <c:showLegendKey val="0"/>
          <c:showVal val="0"/>
          <c:showCatName val="0"/>
          <c:showSerName val="0"/>
          <c:showPercent val="0"/>
          <c:showBubbleSize val="0"/>
        </c:dLbls>
        <c:marker val="1"/>
        <c:smooth val="0"/>
        <c:axId val="1350048703"/>
        <c:axId val="1350047263"/>
      </c:line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max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between"/>
      </c:valAx>
      <c:valAx>
        <c:axId val="1350047263"/>
        <c:scaling>
          <c:orientation val="minMax"/>
          <c:max val="5"/>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000" b="0" i="0" u="none" strike="noStrike" kern="1200" baseline="0">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50048703"/>
        <c:crosses val="max"/>
        <c:crossBetween val="between"/>
      </c:valAx>
      <c:catAx>
        <c:axId val="1350048703"/>
        <c:scaling>
          <c:orientation val="minMax"/>
        </c:scaling>
        <c:delete val="1"/>
        <c:axPos val="b"/>
        <c:numFmt formatCode="General" sourceLinked="1"/>
        <c:majorTickMark val="out"/>
        <c:minorTickMark val="none"/>
        <c:tickLblPos val="nextTo"/>
        <c:crossAx val="13500472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Andel af forbrugerbaseret klimaaftryk i Danmark 1990-2023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0"/>
          <c:order val="0"/>
          <c:tx>
            <c:strRef>
              <c:f>'3.11'!$A$3</c:f>
              <c:strCache>
                <c:ptCount val="1"/>
                <c:pt idx="0">
                  <c:v>Nybyggeri</c:v>
                </c:pt>
              </c:strCache>
            </c:strRef>
          </c:tx>
          <c:spPr>
            <a:ln w="28575" cap="rnd">
              <a:solidFill>
                <a:schemeClr val="accent1"/>
              </a:solidFill>
              <a:round/>
            </a:ln>
            <a:effectLst/>
          </c:spPr>
          <c:marker>
            <c:symbol val="none"/>
          </c:marker>
          <c:cat>
            <c:numRef>
              <c:f>'3.11'!$B$2:$AJ$2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'3.11'!$B$3:$AJ$3</c:f>
              <c:numCache>
                <c:formatCode>General</c:formatCode>
                <c:ptCount val="35"/>
                <c:pt idx="0">
                  <c:v>3.9159206686471305E-2</c:v>
                </c:pt>
                <c:pt idx="1">
                  <c:v>3.230260229352331E-2</c:v>
                </c:pt>
                <c:pt idx="2">
                  <c:v>3.1917947305847225E-2</c:v>
                </c:pt>
                <c:pt idx="3">
                  <c:v>2.4948092386125324E-2</c:v>
                </c:pt>
                <c:pt idx="4">
                  <c:v>2.3765752829018317E-2</c:v>
                </c:pt>
                <c:pt idx="5">
                  <c:v>2.8758445794225047E-2</c:v>
                </c:pt>
                <c:pt idx="6">
                  <c:v>3.2048744186639715E-2</c:v>
                </c:pt>
                <c:pt idx="7">
                  <c:v>3.6541924543823191E-2</c:v>
                </c:pt>
                <c:pt idx="8">
                  <c:v>4.2193047245883533E-2</c:v>
                </c:pt>
                <c:pt idx="9">
                  <c:v>3.9680521999102512E-2</c:v>
                </c:pt>
                <c:pt idx="10">
                  <c:v>4.0575050067035281E-2</c:v>
                </c:pt>
                <c:pt idx="11">
                  <c:v>4.3261388576900733E-2</c:v>
                </c:pt>
                <c:pt idx="12">
                  <c:v>4.2665659177861255E-2</c:v>
                </c:pt>
                <c:pt idx="13">
                  <c:v>4.4660513769032219E-2</c:v>
                </c:pt>
                <c:pt idx="14">
                  <c:v>4.741592028993314E-2</c:v>
                </c:pt>
                <c:pt idx="15">
                  <c:v>4.6996500138869718E-2</c:v>
                </c:pt>
                <c:pt idx="16">
                  <c:v>4.9980694787205418E-2</c:v>
                </c:pt>
                <c:pt idx="17">
                  <c:v>5.3461667570573128E-2</c:v>
                </c:pt>
                <c:pt idx="18">
                  <c:v>4.7407105278941368E-2</c:v>
                </c:pt>
                <c:pt idx="19">
                  <c:v>3.148969839344231E-2</c:v>
                </c:pt>
                <c:pt idx="20">
                  <c:v>2.6402382760313682E-2</c:v>
                </c:pt>
                <c:pt idx="21">
                  <c:v>3.2074788410218366E-2</c:v>
                </c:pt>
                <c:pt idx="22">
                  <c:v>3.0214375825394879E-2</c:v>
                </c:pt>
                <c:pt idx="23">
                  <c:v>2.7441935495648051E-2</c:v>
                </c:pt>
                <c:pt idx="24">
                  <c:v>3.0277993768583891E-2</c:v>
                </c:pt>
                <c:pt idx="25">
                  <c:v>3.2256610371390645E-2</c:v>
                </c:pt>
                <c:pt idx="26">
                  <c:v>3.3664398452841887E-2</c:v>
                </c:pt>
                <c:pt idx="27">
                  <c:v>3.9336960211133441E-2</c:v>
                </c:pt>
                <c:pt idx="28">
                  <c:v>4.1466423035643178E-2</c:v>
                </c:pt>
                <c:pt idx="29">
                  <c:v>4.4279105223030739E-2</c:v>
                </c:pt>
                <c:pt idx="30">
                  <c:v>4.9476593633440327E-2</c:v>
                </c:pt>
                <c:pt idx="31">
                  <c:v>4.7070544577269183E-2</c:v>
                </c:pt>
                <c:pt idx="32">
                  <c:v>5.0959416223937584E-2</c:v>
                </c:pt>
                <c:pt idx="33">
                  <c:v>5.2446457699347145E-2</c:v>
                </c:pt>
                <c:pt idx="34">
                  <c:v>5.1784848168151335E-2</c:v>
                </c:pt>
              </c:numCache>
            </c:numRef>
          </c:val>
          <c:smooth val="0"/>
          <c:extLst>
            <c:ext xmlns:c16="http://schemas.microsoft.com/office/drawing/2014/chart" uri="{C3380CC4-5D6E-409C-BE32-E72D297353CC}">
              <c16:uniqueId val="{00000000-B928-4819-B10F-D3E8C1D00250}"/>
            </c:ext>
          </c:extLst>
        </c:ser>
        <c:ser>
          <c:idx val="2"/>
          <c:order val="2"/>
          <c:tx>
            <c:strRef>
              <c:f>'3.11'!$A$5</c:f>
              <c:strCache>
                <c:ptCount val="1"/>
                <c:pt idx="0">
                  <c:v>Prof. rep. og vedl.</c:v>
                </c:pt>
              </c:strCache>
            </c:strRef>
          </c:tx>
          <c:spPr>
            <a:ln w="28575" cap="rnd">
              <a:solidFill>
                <a:schemeClr val="accent6"/>
              </a:solidFill>
              <a:round/>
            </a:ln>
            <a:effectLst/>
          </c:spPr>
          <c:marker>
            <c:symbol val="none"/>
          </c:marker>
          <c:cat>
            <c:numRef>
              <c:f>'3.11'!$B$2:$AJ$2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'3.11'!$B$5:$AJ$5</c:f>
              <c:numCache>
                <c:formatCode>General</c:formatCode>
                <c:ptCount val="35"/>
                <c:pt idx="0">
                  <c:v>2.7936927423542025E-2</c:v>
                </c:pt>
                <c:pt idx="1">
                  <c:v>2.7764768451512531E-2</c:v>
                </c:pt>
                <c:pt idx="2">
                  <c:v>2.9491764789165976E-2</c:v>
                </c:pt>
                <c:pt idx="3">
                  <c:v>2.8758696955673065E-2</c:v>
                </c:pt>
                <c:pt idx="4">
                  <c:v>2.9860462209814424E-2</c:v>
                </c:pt>
                <c:pt idx="5">
                  <c:v>3.0510922636853177E-2</c:v>
                </c:pt>
                <c:pt idx="6">
                  <c:v>3.0257873795827644E-2</c:v>
                </c:pt>
                <c:pt idx="7">
                  <c:v>3.120039784461328E-2</c:v>
                </c:pt>
                <c:pt idx="8">
                  <c:v>2.993787842771372E-2</c:v>
                </c:pt>
                <c:pt idx="9">
                  <c:v>3.5445684462180986E-2</c:v>
                </c:pt>
                <c:pt idx="10">
                  <c:v>3.7586630849410448E-2</c:v>
                </c:pt>
                <c:pt idx="11">
                  <c:v>3.6013445661851974E-2</c:v>
                </c:pt>
                <c:pt idx="12">
                  <c:v>3.5954097623880854E-2</c:v>
                </c:pt>
                <c:pt idx="13">
                  <c:v>3.682365304764916E-2</c:v>
                </c:pt>
                <c:pt idx="14">
                  <c:v>3.826338202334751E-2</c:v>
                </c:pt>
                <c:pt idx="15">
                  <c:v>3.7538848958000637E-2</c:v>
                </c:pt>
                <c:pt idx="16">
                  <c:v>4.1156205575577413E-2</c:v>
                </c:pt>
                <c:pt idx="17">
                  <c:v>4.1801211322715075E-2</c:v>
                </c:pt>
                <c:pt idx="18">
                  <c:v>3.782647025837868E-2</c:v>
                </c:pt>
                <c:pt idx="19">
                  <c:v>3.5544757296517321E-2</c:v>
                </c:pt>
                <c:pt idx="20">
                  <c:v>3.5489607763687835E-2</c:v>
                </c:pt>
                <c:pt idx="21">
                  <c:v>4.0105714816768431E-2</c:v>
                </c:pt>
                <c:pt idx="22">
                  <c:v>4.0437173633721173E-2</c:v>
                </c:pt>
                <c:pt idx="23">
                  <c:v>3.9636702910595505E-2</c:v>
                </c:pt>
                <c:pt idx="24">
                  <c:v>4.2230431328431843E-2</c:v>
                </c:pt>
                <c:pt idx="25">
                  <c:v>4.1999064290870247E-2</c:v>
                </c:pt>
                <c:pt idx="26">
                  <c:v>4.1285903839004524E-2</c:v>
                </c:pt>
                <c:pt idx="27">
                  <c:v>4.2198694950070323E-2</c:v>
                </c:pt>
                <c:pt idx="28">
                  <c:v>4.2113332405403839E-2</c:v>
                </c:pt>
                <c:pt idx="29">
                  <c:v>4.1494568507618269E-2</c:v>
                </c:pt>
                <c:pt idx="30">
                  <c:v>4.4795344848970124E-2</c:v>
                </c:pt>
                <c:pt idx="31">
                  <c:v>4.4393831849327652E-2</c:v>
                </c:pt>
                <c:pt idx="32">
                  <c:v>4.8233188992911152E-2</c:v>
                </c:pt>
                <c:pt idx="33">
                  <c:v>5.0744843241176785E-2</c:v>
                </c:pt>
                <c:pt idx="34">
                  <c:v>5.020840820727767E-2</c:v>
                </c:pt>
              </c:numCache>
            </c:numRef>
          </c:val>
          <c:smooth val="0"/>
          <c:extLst>
            <c:ext xmlns:c16="http://schemas.microsoft.com/office/drawing/2014/chart" uri="{C3380CC4-5D6E-409C-BE32-E72D297353CC}">
              <c16:uniqueId val="{00000001-B928-4819-B10F-D3E8C1D00250}"/>
            </c:ext>
          </c:extLst>
        </c:ser>
        <c:ser>
          <c:idx val="3"/>
          <c:order val="3"/>
          <c:tx>
            <c:strRef>
              <c:f>'3.11'!$A$6</c:f>
              <c:strCache>
                <c:ptCount val="1"/>
                <c:pt idx="0">
                  <c:v>Gør-det-selv rep. og vedl.</c:v>
                </c:pt>
              </c:strCache>
            </c:strRef>
          </c:tx>
          <c:spPr>
            <a:ln w="28575" cap="rnd">
              <a:solidFill>
                <a:schemeClr val="accent3"/>
              </a:solidFill>
              <a:round/>
            </a:ln>
            <a:effectLst/>
          </c:spPr>
          <c:marker>
            <c:symbol val="none"/>
          </c:marker>
          <c:cat>
            <c:numRef>
              <c:f>'3.11'!$B$2:$AJ$2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'3.11'!$B$6:$AJ$6</c:f>
              <c:numCache>
                <c:formatCode>General</c:formatCode>
                <c:ptCount val="35"/>
                <c:pt idx="0">
                  <c:v>1.1697189706646658E-2</c:v>
                </c:pt>
                <c:pt idx="1">
                  <c:v>1.2176375047011622E-2</c:v>
                </c:pt>
                <c:pt idx="2">
                  <c:v>1.3930187836943613E-2</c:v>
                </c:pt>
                <c:pt idx="3">
                  <c:v>1.5840600411119909E-2</c:v>
                </c:pt>
                <c:pt idx="4">
                  <c:v>1.6054908160509262E-2</c:v>
                </c:pt>
                <c:pt idx="5">
                  <c:v>1.7651576203474014E-2</c:v>
                </c:pt>
                <c:pt idx="6">
                  <c:v>1.9016888389565979E-2</c:v>
                </c:pt>
                <c:pt idx="7">
                  <c:v>1.9607488122988154E-2</c:v>
                </c:pt>
                <c:pt idx="8">
                  <c:v>1.9291658079626264E-2</c:v>
                </c:pt>
                <c:pt idx="9">
                  <c:v>2.3985337921661892E-2</c:v>
                </c:pt>
                <c:pt idx="10">
                  <c:v>2.5180994838995975E-2</c:v>
                </c:pt>
                <c:pt idx="11">
                  <c:v>2.2996989513697337E-2</c:v>
                </c:pt>
                <c:pt idx="12">
                  <c:v>2.4786432203491963E-2</c:v>
                </c:pt>
                <c:pt idx="13">
                  <c:v>2.6619881692946695E-2</c:v>
                </c:pt>
                <c:pt idx="14">
                  <c:v>2.6233678088138215E-2</c:v>
                </c:pt>
                <c:pt idx="15">
                  <c:v>2.7118449507486573E-2</c:v>
                </c:pt>
                <c:pt idx="16">
                  <c:v>2.9896709056753727E-2</c:v>
                </c:pt>
                <c:pt idx="17">
                  <c:v>2.7229828896905992E-2</c:v>
                </c:pt>
                <c:pt idx="18">
                  <c:v>2.5044687411622319E-2</c:v>
                </c:pt>
                <c:pt idx="19">
                  <c:v>2.4074056784692242E-2</c:v>
                </c:pt>
                <c:pt idx="20">
                  <c:v>2.4029152892219498E-2</c:v>
                </c:pt>
                <c:pt idx="21">
                  <c:v>2.7367123248935438E-2</c:v>
                </c:pt>
                <c:pt idx="22">
                  <c:v>2.8791235173068162E-2</c:v>
                </c:pt>
                <c:pt idx="23">
                  <c:v>2.7717612431199613E-2</c:v>
                </c:pt>
                <c:pt idx="24">
                  <c:v>2.6021836107221915E-2</c:v>
                </c:pt>
                <c:pt idx="25">
                  <c:v>2.5279196034723627E-2</c:v>
                </c:pt>
                <c:pt idx="26">
                  <c:v>2.5953808598931077E-2</c:v>
                </c:pt>
                <c:pt idx="27">
                  <c:v>2.8172824679296025E-2</c:v>
                </c:pt>
                <c:pt idx="28">
                  <c:v>2.9144235410573521E-2</c:v>
                </c:pt>
                <c:pt idx="29">
                  <c:v>3.0672189483534507E-2</c:v>
                </c:pt>
                <c:pt idx="30">
                  <c:v>3.190801805316381E-2</c:v>
                </c:pt>
                <c:pt idx="31">
                  <c:v>3.581529237959958E-2</c:v>
                </c:pt>
                <c:pt idx="32">
                  <c:v>3.6707192044377973E-2</c:v>
                </c:pt>
                <c:pt idx="33">
                  <c:v>3.7849368130448618E-2</c:v>
                </c:pt>
                <c:pt idx="34">
                  <c:v>3.885759736706737E-2</c:v>
                </c:pt>
              </c:numCache>
            </c:numRef>
          </c:val>
          <c:smooth val="0"/>
          <c:extLst>
            <c:ext xmlns:c16="http://schemas.microsoft.com/office/drawing/2014/chart" uri="{C3380CC4-5D6E-409C-BE32-E72D297353CC}">
              <c16:uniqueId val="{00000002-B928-4819-B10F-D3E8C1D00250}"/>
            </c:ext>
          </c:extLst>
        </c:ser>
        <c:dLbls>
          <c:showLegendKey val="0"/>
          <c:showVal val="0"/>
          <c:showCatName val="0"/>
          <c:showSerName val="0"/>
          <c:showPercent val="0"/>
          <c:showBubbleSize val="0"/>
        </c:dLbls>
        <c:marker val="1"/>
        <c:smooth val="0"/>
        <c:axId val="1346158623"/>
        <c:axId val="1346153343"/>
      </c:lineChart>
      <c:lineChart>
        <c:grouping val="standard"/>
        <c:varyColors val="0"/>
        <c:ser>
          <c:idx val="1"/>
          <c:order val="1"/>
          <c:tx>
            <c:strRef>
              <c:f>'3.11'!$A$4</c:f>
              <c:strCache>
                <c:ptCount val="1"/>
                <c:pt idx="0">
                  <c:v>Anlægsvirksomhed</c:v>
                </c:pt>
              </c:strCache>
            </c:strRef>
          </c:tx>
          <c:spPr>
            <a:ln w="28575" cap="rnd">
              <a:solidFill>
                <a:schemeClr val="bg1">
                  <a:lumMod val="50000"/>
                </a:schemeClr>
              </a:solidFill>
              <a:round/>
            </a:ln>
            <a:effectLst/>
          </c:spPr>
          <c:marker>
            <c:symbol val="none"/>
          </c:marker>
          <c:cat>
            <c:numRef>
              <c:f>'3.11'!$B$2:$AJ$2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'3.11'!$B$4:$AJ$4</c:f>
              <c:numCache>
                <c:formatCode>General</c:formatCode>
                <c:ptCount val="35"/>
                <c:pt idx="0">
                  <c:v>4.496382534926234E-2</c:v>
                </c:pt>
                <c:pt idx="1">
                  <c:v>4.1003387886377189E-2</c:v>
                </c:pt>
                <c:pt idx="2">
                  <c:v>4.3095233791384954E-2</c:v>
                </c:pt>
                <c:pt idx="3">
                  <c:v>4.5163623606522089E-2</c:v>
                </c:pt>
                <c:pt idx="4">
                  <c:v>4.0367422500212018E-2</c:v>
                </c:pt>
                <c:pt idx="5">
                  <c:v>4.2493944815360868E-2</c:v>
                </c:pt>
                <c:pt idx="6">
                  <c:v>4.4949318793204081E-2</c:v>
                </c:pt>
                <c:pt idx="7">
                  <c:v>4.3043312039005313E-2</c:v>
                </c:pt>
                <c:pt idx="8">
                  <c:v>4.5002953281941566E-2</c:v>
                </c:pt>
                <c:pt idx="9">
                  <c:v>3.8537954060021778E-2</c:v>
                </c:pt>
                <c:pt idx="10">
                  <c:v>3.6908484240235524E-2</c:v>
                </c:pt>
                <c:pt idx="11">
                  <c:v>4.160327397118295E-2</c:v>
                </c:pt>
                <c:pt idx="12">
                  <c:v>4.1731895273026613E-2</c:v>
                </c:pt>
                <c:pt idx="13">
                  <c:v>4.320794835308945E-2</c:v>
                </c:pt>
                <c:pt idx="14">
                  <c:v>4.2166327617693879E-2</c:v>
                </c:pt>
                <c:pt idx="15">
                  <c:v>3.8821329642609287E-2</c:v>
                </c:pt>
                <c:pt idx="16">
                  <c:v>3.6710245231835519E-2</c:v>
                </c:pt>
                <c:pt idx="17">
                  <c:v>3.5482371304749377E-2</c:v>
                </c:pt>
                <c:pt idx="18">
                  <c:v>3.716899720969908E-2</c:v>
                </c:pt>
                <c:pt idx="19">
                  <c:v>3.6510976462796906E-2</c:v>
                </c:pt>
                <c:pt idx="20">
                  <c:v>3.8488732398816235E-2</c:v>
                </c:pt>
                <c:pt idx="21">
                  <c:v>3.9664724736551221E-2</c:v>
                </c:pt>
                <c:pt idx="22">
                  <c:v>4.3315077491664168E-2</c:v>
                </c:pt>
                <c:pt idx="23">
                  <c:v>4.2160283552592659E-2</c:v>
                </c:pt>
                <c:pt idx="24">
                  <c:v>4.2354137567019196E-2</c:v>
                </c:pt>
                <c:pt idx="25">
                  <c:v>4.3210033464380654E-2</c:v>
                </c:pt>
                <c:pt idx="26">
                  <c:v>4.0523819834608191E-2</c:v>
                </c:pt>
                <c:pt idx="27">
                  <c:v>3.738562933229958E-2</c:v>
                </c:pt>
                <c:pt idx="28">
                  <c:v>3.9612024585992674E-2</c:v>
                </c:pt>
                <c:pt idx="29">
                  <c:v>4.8434021980464148E-2</c:v>
                </c:pt>
                <c:pt idx="30">
                  <c:v>5.336298800331752E-2</c:v>
                </c:pt>
                <c:pt idx="31">
                  <c:v>5.3380046921980361E-2</c:v>
                </c:pt>
                <c:pt idx="32">
                  <c:v>5.2546650626087418E-2</c:v>
                </c:pt>
                <c:pt idx="33">
                  <c:v>5.8208120296831575E-2</c:v>
                </c:pt>
                <c:pt idx="34">
                  <c:v>6.1314913633962277E-2</c:v>
                </c:pt>
              </c:numCache>
            </c:numRef>
          </c:val>
          <c:smooth val="0"/>
          <c:extLst>
            <c:ext xmlns:c16="http://schemas.microsoft.com/office/drawing/2014/chart" uri="{C3380CC4-5D6E-409C-BE32-E72D297353CC}">
              <c16:uniqueId val="{00000003-B928-4819-B10F-D3E8C1D00250}"/>
            </c:ext>
          </c:extLst>
        </c:ser>
        <c:dLbls>
          <c:showLegendKey val="0"/>
          <c:showVal val="0"/>
          <c:showCatName val="0"/>
          <c:showSerName val="0"/>
          <c:showPercent val="0"/>
          <c:showBubbleSize val="0"/>
        </c:dLbls>
        <c:marker val="1"/>
        <c:smooth val="0"/>
        <c:axId val="1350048703"/>
        <c:axId val="1350047263"/>
      </c:line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max val="7.0000000000000007E-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Andel af samlet forbrugerbaseret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between"/>
      </c:valAx>
      <c:valAx>
        <c:axId val="135004726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000" b="0" i="0" u="none" strike="noStrike" kern="1200" baseline="0">
                    <a:solidFill>
                      <a:sysClr val="windowText" lastClr="000000"/>
                    </a:solidFill>
                  </a:rPr>
                  <a:t>Andel af samlet forbrugerbaseret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50048703"/>
        <c:crosses val="max"/>
        <c:crossBetween val="between"/>
      </c:valAx>
      <c:catAx>
        <c:axId val="1350048703"/>
        <c:scaling>
          <c:orientation val="minMax"/>
        </c:scaling>
        <c:delete val="1"/>
        <c:axPos val="b"/>
        <c:numFmt formatCode="General" sourceLinked="1"/>
        <c:majorTickMark val="out"/>
        <c:minorTickMark val="none"/>
        <c:tickLblPos val="nextTo"/>
        <c:crossAx val="13500472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a:t>Forbrugsbaseret</a:t>
            </a:r>
            <a:r>
              <a:rPr lang="en-US" sz="1200" b="0" baseline="0"/>
              <a:t> CO2-udledning, boliger (inkl. input- og slutudledninger, m</a:t>
            </a:r>
            <a:r>
              <a:rPr lang="en-US" sz="1200" b="0"/>
              <a:t>io. tons)</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smoothMarker"/>
        <c:varyColors val="0"/>
        <c:ser>
          <c:idx val="0"/>
          <c:order val="0"/>
          <c:tx>
            <c:strRef>
              <c:f>'3.15'!$A$3</c:f>
              <c:strCache>
                <c:ptCount val="1"/>
                <c:pt idx="0">
                  <c:v>Reparation og vedligeholdelse af boliger</c:v>
                </c:pt>
              </c:strCache>
            </c:strRef>
          </c:tx>
          <c:spPr>
            <a:ln w="31750" cap="rnd">
              <a:solidFill>
                <a:schemeClr val="accent1"/>
              </a:solidFill>
              <a:round/>
            </a:ln>
            <a:effectLst/>
          </c:spPr>
          <c:marker>
            <c:symbol val="none"/>
          </c:marker>
          <c:xVal>
            <c:numRef>
              <c:f>'3.15'!$B$2:$AJ$2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'3.15'!$B$3:$AJ$3</c:f>
              <c:numCache>
                <c:formatCode>General</c:formatCode>
                <c:ptCount val="35"/>
                <c:pt idx="0">
                  <c:v>2.052638153936555</c:v>
                </c:pt>
                <c:pt idx="1">
                  <c:v>2.2058148157374244</c:v>
                </c:pt>
                <c:pt idx="2">
                  <c:v>2.1934102516699525</c:v>
                </c:pt>
                <c:pt idx="3">
                  <c:v>2.2802447089952032</c:v>
                </c:pt>
                <c:pt idx="4">
                  <c:v>2.5052178187536902</c:v>
                </c:pt>
                <c:pt idx="5">
                  <c:v>2.4843412793026012</c:v>
                </c:pt>
                <c:pt idx="6">
                  <c:v>2.6544517923624262</c:v>
                </c:pt>
                <c:pt idx="7">
                  <c:v>2.7052081951211999</c:v>
                </c:pt>
                <c:pt idx="8">
                  <c:v>2.4844407387304481</c:v>
                </c:pt>
                <c:pt idx="9">
                  <c:v>2.7301354188389997</c:v>
                </c:pt>
                <c:pt idx="10">
                  <c:v>2.9211051618739106</c:v>
                </c:pt>
                <c:pt idx="11">
                  <c:v>2.6166862389640295</c:v>
                </c:pt>
                <c:pt idx="12">
                  <c:v>2.683294230296752</c:v>
                </c:pt>
                <c:pt idx="13">
                  <c:v>3.1165123275842417</c:v>
                </c:pt>
                <c:pt idx="14">
                  <c:v>3.2870753411120912</c:v>
                </c:pt>
                <c:pt idx="15">
                  <c:v>3.5093923918076886</c:v>
                </c:pt>
                <c:pt idx="16">
                  <c:v>4.1859703071150847</c:v>
                </c:pt>
                <c:pt idx="17">
                  <c:v>3.9855395265373339</c:v>
                </c:pt>
                <c:pt idx="18">
                  <c:v>3.355342377422124</c:v>
                </c:pt>
                <c:pt idx="19">
                  <c:v>2.8757868611702331</c:v>
                </c:pt>
                <c:pt idx="20">
                  <c:v>2.8547182719189332</c:v>
                </c:pt>
                <c:pt idx="21">
                  <c:v>3.2109314146590218</c:v>
                </c:pt>
                <c:pt idx="22">
                  <c:v>2.9838734229969357</c:v>
                </c:pt>
                <c:pt idx="23">
                  <c:v>2.8957993902305006</c:v>
                </c:pt>
                <c:pt idx="24">
                  <c:v>2.813711510561995</c:v>
                </c:pt>
                <c:pt idx="25">
                  <c:v>2.5853512025119429</c:v>
                </c:pt>
                <c:pt idx="26">
                  <c:v>2.7134894928398197</c:v>
                </c:pt>
                <c:pt idx="27">
                  <c:v>2.7475886679005246</c:v>
                </c:pt>
                <c:pt idx="28">
                  <c:v>2.7992374507720394</c:v>
                </c:pt>
                <c:pt idx="29">
                  <c:v>2.7138430417740702</c:v>
                </c:pt>
                <c:pt idx="30">
                  <c:v>2.5743173927012943</c:v>
                </c:pt>
                <c:pt idx="31">
                  <c:v>2.9412828557253832</c:v>
                </c:pt>
                <c:pt idx="32">
                  <c:v>3.0331710393931006</c:v>
                </c:pt>
                <c:pt idx="33">
                  <c:v>2.7510972523772885</c:v>
                </c:pt>
                <c:pt idx="34">
                  <c:v>2.6855000639693731</c:v>
                </c:pt>
              </c:numCache>
            </c:numRef>
          </c:yVal>
          <c:smooth val="1"/>
          <c:extLst>
            <c:ext xmlns:c16="http://schemas.microsoft.com/office/drawing/2014/chart" uri="{C3380CC4-5D6E-409C-BE32-E72D297353CC}">
              <c16:uniqueId val="{00000000-C521-4FA7-84E1-99FA16802457}"/>
            </c:ext>
          </c:extLst>
        </c:ser>
        <c:dLbls>
          <c:showLegendKey val="0"/>
          <c:showVal val="0"/>
          <c:showCatName val="0"/>
          <c:showSerName val="0"/>
          <c:showPercent val="0"/>
          <c:showBubbleSize val="0"/>
        </c:dLbls>
        <c:axId val="1642570336"/>
        <c:axId val="1642579936"/>
      </c:scatterChart>
      <c:scatterChart>
        <c:scatterStyle val="smoothMarker"/>
        <c:varyColors val="0"/>
        <c:ser>
          <c:idx val="1"/>
          <c:order val="1"/>
          <c:tx>
            <c:strRef>
              <c:f>'3.15'!$A$4</c:f>
              <c:strCache>
                <c:ptCount val="1"/>
                <c:pt idx="0">
                  <c:v>Nybyggeri af boliger</c:v>
                </c:pt>
              </c:strCache>
            </c:strRef>
          </c:tx>
          <c:spPr>
            <a:ln w="31750" cap="rnd">
              <a:solidFill>
                <a:schemeClr val="accent2"/>
              </a:solidFill>
              <a:round/>
            </a:ln>
            <a:effectLst/>
          </c:spPr>
          <c:marker>
            <c:symbol val="none"/>
          </c:marker>
          <c:xVal>
            <c:numRef>
              <c:f>'3.15'!$B$2:$AJ$2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'3.15'!$B$4:$AJ$4</c:f>
              <c:numCache>
                <c:formatCode>General</c:formatCode>
                <c:ptCount val="35"/>
                <c:pt idx="0">
                  <c:v>1.2841822225894468</c:v>
                </c:pt>
                <c:pt idx="1">
                  <c:v>1.0710865764312882</c:v>
                </c:pt>
                <c:pt idx="2">
                  <c:v>1.0059117914825442</c:v>
                </c:pt>
                <c:pt idx="3">
                  <c:v>0.80210874149845912</c:v>
                </c:pt>
                <c:pt idx="4">
                  <c:v>0.85739658726146606</c:v>
                </c:pt>
                <c:pt idx="5">
                  <c:v>1.0705098786091281</c:v>
                </c:pt>
                <c:pt idx="6">
                  <c:v>1.2194845525732585</c:v>
                </c:pt>
                <c:pt idx="7">
                  <c:v>1.3905164299454364</c:v>
                </c:pt>
                <c:pt idx="8">
                  <c:v>1.6006416031193222</c:v>
                </c:pt>
                <c:pt idx="9">
                  <c:v>1.3712929856071179</c:v>
                </c:pt>
                <c:pt idx="10">
                  <c:v>1.2164043864005509</c:v>
                </c:pt>
                <c:pt idx="11">
                  <c:v>1.2804696231391561</c:v>
                </c:pt>
                <c:pt idx="12">
                  <c:v>1.3572619359731211</c:v>
                </c:pt>
                <c:pt idx="13">
                  <c:v>1.7059881316292902</c:v>
                </c:pt>
                <c:pt idx="14">
                  <c:v>1.9537868946240922</c:v>
                </c:pt>
                <c:pt idx="15">
                  <c:v>2.0801541395684837</c:v>
                </c:pt>
                <c:pt idx="16">
                  <c:v>2.4235441860523164</c:v>
                </c:pt>
                <c:pt idx="17">
                  <c:v>2.4094796338845463</c:v>
                </c:pt>
                <c:pt idx="18">
                  <c:v>1.6768127728757196</c:v>
                </c:pt>
                <c:pt idx="19">
                  <c:v>0.8454564599008495</c:v>
                </c:pt>
                <c:pt idx="20">
                  <c:v>0.72902423800937866</c:v>
                </c:pt>
                <c:pt idx="21">
                  <c:v>1.0083545393887201</c:v>
                </c:pt>
                <c:pt idx="22">
                  <c:v>0.76432226813810045</c:v>
                </c:pt>
                <c:pt idx="23">
                  <c:v>0.65432734720892383</c:v>
                </c:pt>
                <c:pt idx="24">
                  <c:v>0.68344908038766794</c:v>
                </c:pt>
                <c:pt idx="25">
                  <c:v>0.80094810683129902</c:v>
                </c:pt>
                <c:pt idx="26">
                  <c:v>0.82824291287979823</c:v>
                </c:pt>
                <c:pt idx="27">
                  <c:v>1.0484190018915938</c:v>
                </c:pt>
                <c:pt idx="28">
                  <c:v>1.156187473249892</c:v>
                </c:pt>
                <c:pt idx="29">
                  <c:v>1.1830025407558451</c:v>
                </c:pt>
                <c:pt idx="30">
                  <c:v>1.4761442089046837</c:v>
                </c:pt>
                <c:pt idx="31">
                  <c:v>1.4675874595566407</c:v>
                </c:pt>
                <c:pt idx="32">
                  <c:v>1.2834967258518728</c:v>
                </c:pt>
                <c:pt idx="33">
                  <c:v>1.1200094229692452</c:v>
                </c:pt>
                <c:pt idx="34">
                  <c:v>0.99970417136892864</c:v>
                </c:pt>
              </c:numCache>
            </c:numRef>
          </c:yVal>
          <c:smooth val="1"/>
          <c:extLst>
            <c:ext xmlns:c16="http://schemas.microsoft.com/office/drawing/2014/chart" uri="{C3380CC4-5D6E-409C-BE32-E72D297353CC}">
              <c16:uniqueId val="{00000001-C521-4FA7-84E1-99FA16802457}"/>
            </c:ext>
          </c:extLst>
        </c:ser>
        <c:dLbls>
          <c:showLegendKey val="0"/>
          <c:showVal val="0"/>
          <c:showCatName val="0"/>
          <c:showSerName val="0"/>
          <c:showPercent val="0"/>
          <c:showBubbleSize val="0"/>
        </c:dLbls>
        <c:axId val="1928190368"/>
        <c:axId val="1928187488"/>
      </c:scatterChart>
      <c:valAx>
        <c:axId val="1642570336"/>
        <c:scaling>
          <c:orientation val="minMax"/>
          <c:min val="1988"/>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crossAx val="1642579936"/>
        <c:crosses val="autoZero"/>
        <c:crossBetween val="midCat"/>
        <c:majorUnit val="2"/>
      </c:valAx>
      <c:valAx>
        <c:axId val="1642579936"/>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a:t>Mio. ton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crossAx val="1642570336"/>
        <c:crosses val="autoZero"/>
        <c:crossBetween val="midCat"/>
      </c:valAx>
      <c:valAx>
        <c:axId val="1928187488"/>
        <c:scaling>
          <c:orientation val="minMax"/>
          <c:max val="4.5"/>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Mio. ton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crossAx val="1928190368"/>
        <c:crosses val="max"/>
        <c:crossBetween val="midCat"/>
      </c:valAx>
      <c:valAx>
        <c:axId val="1928190368"/>
        <c:scaling>
          <c:orientation val="minMax"/>
        </c:scaling>
        <c:delete val="1"/>
        <c:axPos val="b"/>
        <c:numFmt formatCode="General" sourceLinked="1"/>
        <c:majorTickMark val="out"/>
        <c:minorTickMark val="none"/>
        <c:tickLblPos val="nextTo"/>
        <c:crossAx val="1928187488"/>
        <c:crosses val="autoZero"/>
        <c:crossBetween val="midCat"/>
      </c:valAx>
      <c:spPr>
        <a:noFill/>
        <a:ln>
          <a:noFill/>
        </a:ln>
        <a:effectLst/>
      </c:spPr>
    </c:plotArea>
    <c:legend>
      <c:legendPos val="b"/>
      <c:layout>
        <c:manualLayout>
          <c:xMode val="edge"/>
          <c:yMode val="edge"/>
          <c:x val="8.4710243844974293E-3"/>
          <c:y val="0.94873242440858263"/>
          <c:w val="0.93389364423752563"/>
          <c:h val="3.899886664506540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areaChart>
        <c:grouping val="stacked"/>
        <c:varyColors val="0"/>
        <c:ser>
          <c:idx val="0"/>
          <c:order val="0"/>
          <c:tx>
            <c:strRef>
              <c:f>'4.2'!$A$3</c:f>
              <c:strCache>
                <c:ptCount val="1"/>
                <c:pt idx="0">
                  <c:v>Byggeri, slutudledninger</c:v>
                </c:pt>
              </c:strCache>
            </c:strRef>
          </c:tx>
          <c:spPr>
            <a:solidFill>
              <a:schemeClr val="accent1"/>
            </a:solidFill>
            <a:ln>
              <a:noFill/>
            </a:ln>
            <a:effectLst/>
          </c:spPr>
          <c:cat>
            <c:numRef>
              <c:f>'4.2'!$B$2:$AJ$2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'4.2'!$B$3:$AJ$3</c:f>
              <c:numCache>
                <c:formatCode>0.00</c:formatCode>
                <c:ptCount val="35"/>
                <c:pt idx="0">
                  <c:v>7.2969429999999988</c:v>
                </c:pt>
                <c:pt idx="1">
                  <c:v>7.1471170000000006</c:v>
                </c:pt>
                <c:pt idx="2">
                  <c:v>7.0394720000000008</c:v>
                </c:pt>
                <c:pt idx="3">
                  <c:v>6.613531</c:v>
                </c:pt>
                <c:pt idx="4">
                  <c:v>6.5365889999999993</c:v>
                </c:pt>
                <c:pt idx="5">
                  <c:v>7.4908999999999999</c:v>
                </c:pt>
                <c:pt idx="6">
                  <c:v>8.3630340000000007</c:v>
                </c:pt>
                <c:pt idx="7">
                  <c:v>8.3251059999999999</c:v>
                </c:pt>
                <c:pt idx="8">
                  <c:v>8.7892679999999999</c:v>
                </c:pt>
                <c:pt idx="9">
                  <c:v>7.7962379999999998</c:v>
                </c:pt>
                <c:pt idx="10">
                  <c:v>8.0545970000000011</c:v>
                </c:pt>
                <c:pt idx="11">
                  <c:v>8.1491740000000004</c:v>
                </c:pt>
                <c:pt idx="12">
                  <c:v>7.8118819999999998</c:v>
                </c:pt>
                <c:pt idx="13">
                  <c:v>8.757750999999999</c:v>
                </c:pt>
                <c:pt idx="14">
                  <c:v>9.1141619999999985</c:v>
                </c:pt>
                <c:pt idx="15">
                  <c:v>9.1179520000000007</c:v>
                </c:pt>
                <c:pt idx="16">
                  <c:v>10.413104000000001</c:v>
                </c:pt>
                <c:pt idx="17">
                  <c:v>10.307072</c:v>
                </c:pt>
                <c:pt idx="18">
                  <c:v>9.0498830000000012</c:v>
                </c:pt>
                <c:pt idx="19">
                  <c:v>6.6945619999999995</c:v>
                </c:pt>
                <c:pt idx="20">
                  <c:v>6.1947840000000003</c:v>
                </c:pt>
                <c:pt idx="21">
                  <c:v>7.0450689999999998</c:v>
                </c:pt>
                <c:pt idx="22">
                  <c:v>6.6057969999999999</c:v>
                </c:pt>
                <c:pt idx="23">
                  <c:v>6.518643</c:v>
                </c:pt>
                <c:pt idx="24">
                  <c:v>6.6760619999999999</c:v>
                </c:pt>
                <c:pt idx="25">
                  <c:v>6.4315989999999994</c:v>
                </c:pt>
                <c:pt idx="26">
                  <c:v>6.7141759999999993</c:v>
                </c:pt>
                <c:pt idx="27">
                  <c:v>6.7434439999999993</c:v>
                </c:pt>
                <c:pt idx="28">
                  <c:v>7.0428269999999999</c:v>
                </c:pt>
                <c:pt idx="29">
                  <c:v>7.2319320000000005</c:v>
                </c:pt>
                <c:pt idx="30">
                  <c:v>7.4800889999999987</c:v>
                </c:pt>
                <c:pt idx="31">
                  <c:v>8.2984049999999989</c:v>
                </c:pt>
                <c:pt idx="32">
                  <c:v>8.4293429999999994</c:v>
                </c:pt>
                <c:pt idx="33">
                  <c:v>8.0127369999999996</c:v>
                </c:pt>
                <c:pt idx="34">
                  <c:v>8.1786700000000003</c:v>
                </c:pt>
              </c:numCache>
            </c:numRef>
          </c:val>
          <c:extLst>
            <c:ext xmlns:c16="http://schemas.microsoft.com/office/drawing/2014/chart" uri="{C3380CC4-5D6E-409C-BE32-E72D297353CC}">
              <c16:uniqueId val="{00000000-10D0-4B5F-A33A-3786681B0335}"/>
            </c:ext>
          </c:extLst>
        </c:ser>
        <c:ser>
          <c:idx val="1"/>
          <c:order val="1"/>
          <c:tx>
            <c:strRef>
              <c:f>'4.2'!$A$4</c:f>
              <c:strCache>
                <c:ptCount val="1"/>
                <c:pt idx="0">
                  <c:v>Byggeri, inputudledninger</c:v>
                </c:pt>
              </c:strCache>
            </c:strRef>
          </c:tx>
          <c:spPr>
            <a:solidFill>
              <a:schemeClr val="accent3"/>
            </a:solidFill>
            <a:ln>
              <a:noFill/>
            </a:ln>
            <a:effectLst/>
          </c:spPr>
          <c:cat>
            <c:numRef>
              <c:f>'4.2'!$B$2:$AJ$2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'4.2'!$B$4:$AJ$4</c:f>
              <c:numCache>
                <c:formatCode>0.00</c:formatCode>
                <c:ptCount val="35"/>
                <c:pt idx="0">
                  <c:v>2.2279174505353936</c:v>
                </c:pt>
                <c:pt idx="1">
                  <c:v>2.3319001322610484</c:v>
                </c:pt>
                <c:pt idx="2">
                  <c:v>2.3851089364336659</c:v>
                </c:pt>
                <c:pt idx="3">
                  <c:v>2.4819501012762517</c:v>
                </c:pt>
                <c:pt idx="4">
                  <c:v>2.6932281979680601</c:v>
                </c:pt>
                <c:pt idx="5">
                  <c:v>2.8810940952392059</c:v>
                </c:pt>
                <c:pt idx="6">
                  <c:v>3.1218841531829975</c:v>
                </c:pt>
                <c:pt idx="7">
                  <c:v>3.0387605094854813</c:v>
                </c:pt>
                <c:pt idx="8">
                  <c:v>3.1020217803419285</c:v>
                </c:pt>
                <c:pt idx="9">
                  <c:v>3.2111744866068106</c:v>
                </c:pt>
                <c:pt idx="10">
                  <c:v>2.8947036284739656</c:v>
                </c:pt>
                <c:pt idx="11">
                  <c:v>3.111702432299253</c:v>
                </c:pt>
                <c:pt idx="12">
                  <c:v>3.2668068122751679</c:v>
                </c:pt>
                <c:pt idx="13">
                  <c:v>3.6091096910911817</c:v>
                </c:pt>
                <c:pt idx="14">
                  <c:v>3.7592533969162143</c:v>
                </c:pt>
                <c:pt idx="15">
                  <c:v>3.6481335220563977</c:v>
                </c:pt>
                <c:pt idx="16">
                  <c:v>3.7673443311216475</c:v>
                </c:pt>
                <c:pt idx="17">
                  <c:v>3.8346754092383897</c:v>
                </c:pt>
                <c:pt idx="18">
                  <c:v>3.4313519627421503</c:v>
                </c:pt>
                <c:pt idx="19">
                  <c:v>3.2389911281641703</c:v>
                </c:pt>
                <c:pt idx="20">
                  <c:v>3.3497059158149893</c:v>
                </c:pt>
                <c:pt idx="21">
                  <c:v>3.3765075201787331</c:v>
                </c:pt>
                <c:pt idx="22">
                  <c:v>3.2437769862254697</c:v>
                </c:pt>
                <c:pt idx="23">
                  <c:v>3.2313434941009089</c:v>
                </c:pt>
                <c:pt idx="24">
                  <c:v>3.1608124469391119</c:v>
                </c:pt>
                <c:pt idx="25">
                  <c:v>2.8542552098015963</c:v>
                </c:pt>
                <c:pt idx="26">
                  <c:v>2.9925744546130484</c:v>
                </c:pt>
                <c:pt idx="27">
                  <c:v>3.0249142808337344</c:v>
                </c:pt>
                <c:pt idx="28">
                  <c:v>3.2718941144858054</c:v>
                </c:pt>
                <c:pt idx="29">
                  <c:v>3.3029023953475058</c:v>
                </c:pt>
                <c:pt idx="30">
                  <c:v>3.2067517868284625</c:v>
                </c:pt>
                <c:pt idx="31">
                  <c:v>3.381793743404149</c:v>
                </c:pt>
                <c:pt idx="32">
                  <c:v>3.4289851679864825</c:v>
                </c:pt>
                <c:pt idx="33">
                  <c:v>3.3669824192717526</c:v>
                </c:pt>
                <c:pt idx="34">
                  <c:v>3.5460685235645606</c:v>
                </c:pt>
              </c:numCache>
            </c:numRef>
          </c:val>
          <c:extLst>
            <c:ext xmlns:c16="http://schemas.microsoft.com/office/drawing/2014/chart" uri="{C3380CC4-5D6E-409C-BE32-E72D297353CC}">
              <c16:uniqueId val="{00000003-10D0-4B5F-A33A-3786681B0335}"/>
            </c:ext>
          </c:extLst>
        </c:ser>
        <c:ser>
          <c:idx val="3"/>
          <c:order val="2"/>
          <c:tx>
            <c:strRef>
              <c:f>'4.2'!$A$6</c:f>
              <c:strCache>
                <c:ptCount val="1"/>
                <c:pt idx="0">
                  <c:v>Investeringer ex. Byggeri</c:v>
                </c:pt>
              </c:strCache>
            </c:strRef>
          </c:tx>
          <c:spPr>
            <a:solidFill>
              <a:schemeClr val="accent6"/>
            </a:solidFill>
            <a:ln>
              <a:noFill/>
            </a:ln>
            <a:effectLst/>
          </c:spPr>
          <c:cat>
            <c:numRef>
              <c:f>'4.2'!$B$2:$AJ$2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'4.2'!$B$6:$AJ$6</c:f>
              <c:numCache>
                <c:formatCode>0.00</c:formatCode>
                <c:ptCount val="35"/>
                <c:pt idx="0">
                  <c:v>6.0367929092987929</c:v>
                </c:pt>
                <c:pt idx="1">
                  <c:v>6.0528634391924099</c:v>
                </c:pt>
                <c:pt idx="2">
                  <c:v>5.3740279866103098</c:v>
                </c:pt>
                <c:pt idx="3">
                  <c:v>3.9581067486363941</c:v>
                </c:pt>
                <c:pt idx="4">
                  <c:v>5.9206212265274649</c:v>
                </c:pt>
                <c:pt idx="5">
                  <c:v>9.0766102893396283</c:v>
                </c:pt>
                <c:pt idx="6">
                  <c:v>7.3494659124591681</c:v>
                </c:pt>
                <c:pt idx="7">
                  <c:v>8.6442697055793278</c:v>
                </c:pt>
                <c:pt idx="8">
                  <c:v>8.8542190650955455</c:v>
                </c:pt>
                <c:pt idx="9">
                  <c:v>5.3524435067900153</c:v>
                </c:pt>
                <c:pt idx="10">
                  <c:v>8.3819416724433129</c:v>
                </c:pt>
                <c:pt idx="11">
                  <c:v>8.1048114429505613</c:v>
                </c:pt>
                <c:pt idx="12">
                  <c:v>6.995825704191013</c:v>
                </c:pt>
                <c:pt idx="13">
                  <c:v>6.2371565416233619</c:v>
                </c:pt>
                <c:pt idx="14">
                  <c:v>7.9487961851418376</c:v>
                </c:pt>
                <c:pt idx="15">
                  <c:v>9.0829591219314878</c:v>
                </c:pt>
                <c:pt idx="16">
                  <c:v>9.3969198197773522</c:v>
                </c:pt>
                <c:pt idx="17">
                  <c:v>11.521649764175256</c:v>
                </c:pt>
                <c:pt idx="18">
                  <c:v>9.1176874753299781</c:v>
                </c:pt>
                <c:pt idx="19">
                  <c:v>6.1318795745801129</c:v>
                </c:pt>
                <c:pt idx="20">
                  <c:v>5.4273167149791641</c:v>
                </c:pt>
                <c:pt idx="21">
                  <c:v>5.7897714379588692</c:v>
                </c:pt>
                <c:pt idx="22">
                  <c:v>5.5869148315739015</c:v>
                </c:pt>
                <c:pt idx="23">
                  <c:v>5.3652621214645162</c:v>
                </c:pt>
                <c:pt idx="24">
                  <c:v>7.5360202733718209</c:v>
                </c:pt>
                <c:pt idx="25">
                  <c:v>6.1682790176091995</c:v>
                </c:pt>
                <c:pt idx="26">
                  <c:v>6.6418499378096216</c:v>
                </c:pt>
                <c:pt idx="27">
                  <c:v>6.4713341061541811</c:v>
                </c:pt>
                <c:pt idx="28">
                  <c:v>5.8041900448460328</c:v>
                </c:pt>
                <c:pt idx="29">
                  <c:v>4.4697393079301815</c:v>
                </c:pt>
                <c:pt idx="30">
                  <c:v>5.9894852723475509</c:v>
                </c:pt>
                <c:pt idx="31">
                  <c:v>6.5337439582659487</c:v>
                </c:pt>
                <c:pt idx="32">
                  <c:v>8.4361030178342258</c:v>
                </c:pt>
                <c:pt idx="33">
                  <c:v>4.9934610575028522</c:v>
                </c:pt>
                <c:pt idx="34">
                  <c:v>5.167645803428389</c:v>
                </c:pt>
              </c:numCache>
            </c:numRef>
          </c:val>
          <c:extLst>
            <c:ext xmlns:c16="http://schemas.microsoft.com/office/drawing/2014/chart" uri="{C3380CC4-5D6E-409C-BE32-E72D297353CC}">
              <c16:uniqueId val="{00000002-10D0-4B5F-A33A-3786681B0335}"/>
            </c:ext>
          </c:extLst>
        </c:ser>
        <c:ser>
          <c:idx val="4"/>
          <c:order val="3"/>
          <c:tx>
            <c:strRef>
              <c:f>'4.2'!$A$7</c:f>
              <c:strCache>
                <c:ptCount val="1"/>
                <c:pt idx="0">
                  <c:v>Offentlig forbrug ex. Byggeri</c:v>
                </c:pt>
              </c:strCache>
            </c:strRef>
          </c:tx>
          <c:spPr>
            <a:solidFill>
              <a:schemeClr val="accent5"/>
            </a:solidFill>
            <a:ln w="25400">
              <a:noFill/>
            </a:ln>
            <a:effectLst/>
          </c:spPr>
          <c:cat>
            <c:numRef>
              <c:f>'4.2'!$B$2:$AJ$2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'4.2'!$B$7:$AJ$7</c:f>
              <c:numCache>
                <c:formatCode>0.00</c:formatCode>
                <c:ptCount val="35"/>
                <c:pt idx="0">
                  <c:v>7.2442712854976854</c:v>
                </c:pt>
                <c:pt idx="1">
                  <c:v>8.4991807252936393</c:v>
                </c:pt>
                <c:pt idx="2">
                  <c:v>7.609420855649657</c:v>
                </c:pt>
                <c:pt idx="3">
                  <c:v>8.0685851037409311</c:v>
                </c:pt>
                <c:pt idx="4">
                  <c:v>8.3735033464741129</c:v>
                </c:pt>
                <c:pt idx="5">
                  <c:v>8.4517917654713681</c:v>
                </c:pt>
                <c:pt idx="6">
                  <c:v>9.3473638371083823</c:v>
                </c:pt>
                <c:pt idx="7">
                  <c:v>8.4989049022570917</c:v>
                </c:pt>
                <c:pt idx="8">
                  <c:v>8.3478240938479029</c:v>
                </c:pt>
                <c:pt idx="9">
                  <c:v>8.0856160259326373</c:v>
                </c:pt>
                <c:pt idx="10">
                  <c:v>7.4978998343701475</c:v>
                </c:pt>
                <c:pt idx="11">
                  <c:v>8.01285907803023</c:v>
                </c:pt>
                <c:pt idx="12">
                  <c:v>8.0075439820444387</c:v>
                </c:pt>
                <c:pt idx="13">
                  <c:v>8.9389830663083654</c:v>
                </c:pt>
                <c:pt idx="14">
                  <c:v>8.6926537275622131</c:v>
                </c:pt>
                <c:pt idx="15">
                  <c:v>8.6791271756545552</c:v>
                </c:pt>
                <c:pt idx="16">
                  <c:v>8.9441082946755284</c:v>
                </c:pt>
                <c:pt idx="17">
                  <c:v>8.6548596369128408</c:v>
                </c:pt>
                <c:pt idx="18">
                  <c:v>8.8430462155766758</c:v>
                </c:pt>
                <c:pt idx="19">
                  <c:v>9.4135402758994253</c:v>
                </c:pt>
                <c:pt idx="20">
                  <c:v>9.3134980999666617</c:v>
                </c:pt>
                <c:pt idx="21">
                  <c:v>8.9060179020537458</c:v>
                </c:pt>
                <c:pt idx="22">
                  <c:v>8.185269173148221</c:v>
                </c:pt>
                <c:pt idx="23">
                  <c:v>8.3047643445435906</c:v>
                </c:pt>
                <c:pt idx="24">
                  <c:v>8.1097142330849685</c:v>
                </c:pt>
                <c:pt idx="25">
                  <c:v>7.6786807240144812</c:v>
                </c:pt>
                <c:pt idx="26">
                  <c:v>7.7804248627091672</c:v>
                </c:pt>
                <c:pt idx="27">
                  <c:v>7.7410778163586134</c:v>
                </c:pt>
                <c:pt idx="28">
                  <c:v>7.6153770722163516</c:v>
                </c:pt>
                <c:pt idx="29">
                  <c:v>7.0627070532183929</c:v>
                </c:pt>
                <c:pt idx="30">
                  <c:v>6.7351715576357991</c:v>
                </c:pt>
                <c:pt idx="31">
                  <c:v>7.5128586460938029</c:v>
                </c:pt>
                <c:pt idx="32">
                  <c:v>6.4491391401187643</c:v>
                </c:pt>
                <c:pt idx="33">
                  <c:v>6.2569197669280054</c:v>
                </c:pt>
                <c:pt idx="34">
                  <c:v>6.5505493933601473</c:v>
                </c:pt>
              </c:numCache>
            </c:numRef>
          </c:val>
          <c:extLst>
            <c:ext xmlns:c16="http://schemas.microsoft.com/office/drawing/2014/chart" uri="{C3380CC4-5D6E-409C-BE32-E72D297353CC}">
              <c16:uniqueId val="{00000004-10D0-4B5F-A33A-3786681B0335}"/>
            </c:ext>
          </c:extLst>
        </c:ser>
        <c:ser>
          <c:idx val="2"/>
          <c:order val="4"/>
          <c:tx>
            <c:strRef>
              <c:f>'4.2'!$A$5</c:f>
              <c:strCache>
                <c:ptCount val="1"/>
                <c:pt idx="0">
                  <c:v>Husholdninger ex. Byggeri</c:v>
                </c:pt>
              </c:strCache>
            </c:strRef>
          </c:tx>
          <c:spPr>
            <a:solidFill>
              <a:schemeClr val="accent2"/>
            </a:solidFill>
            <a:ln>
              <a:noFill/>
            </a:ln>
            <a:effectLst/>
          </c:spPr>
          <c:cat>
            <c:numRef>
              <c:f>'4.2'!$B$2:$AJ$2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'4.2'!$B$5:$AJ$5</c:f>
              <c:numCache>
                <c:formatCode>0.00</c:formatCode>
                <c:ptCount val="35"/>
                <c:pt idx="0">
                  <c:v>54.158198433266421</c:v>
                </c:pt>
                <c:pt idx="1">
                  <c:v>59.670987703252898</c:v>
                </c:pt>
                <c:pt idx="2">
                  <c:v>57.167858221306368</c:v>
                </c:pt>
                <c:pt idx="3">
                  <c:v>58.168218046346425</c:v>
                </c:pt>
                <c:pt idx="4">
                  <c:v>60.346473229030352</c:v>
                </c:pt>
                <c:pt idx="5">
                  <c:v>58.956394849949788</c:v>
                </c:pt>
                <c:pt idx="6">
                  <c:v>62.771457097249453</c:v>
                </c:pt>
                <c:pt idx="7">
                  <c:v>58.643770846302047</c:v>
                </c:pt>
                <c:pt idx="8">
                  <c:v>58.069892060714636</c:v>
                </c:pt>
                <c:pt idx="9">
                  <c:v>55.521492067229616</c:v>
                </c:pt>
                <c:pt idx="10">
                  <c:v>51.240091757576003</c:v>
                </c:pt>
                <c:pt idx="11">
                  <c:v>50.889872114773098</c:v>
                </c:pt>
                <c:pt idx="12">
                  <c:v>50.250000501489389</c:v>
                </c:pt>
                <c:pt idx="13">
                  <c:v>54.187866768675207</c:v>
                </c:pt>
                <c:pt idx="14">
                  <c:v>54.035713609226761</c:v>
                </c:pt>
                <c:pt idx="15">
                  <c:v>54.310337352116811</c:v>
                </c:pt>
                <c:pt idx="16">
                  <c:v>57.373932647036675</c:v>
                </c:pt>
                <c:pt idx="17">
                  <c:v>55.200593159219885</c:v>
                </c:pt>
                <c:pt idx="18">
                  <c:v>54.20684036938308</c:v>
                </c:pt>
                <c:pt idx="19">
                  <c:v>52.358300949497206</c:v>
                </c:pt>
                <c:pt idx="20">
                  <c:v>52.432800419375525</c:v>
                </c:pt>
                <c:pt idx="21">
                  <c:v>49.743639060196067</c:v>
                </c:pt>
                <c:pt idx="22">
                  <c:v>45.373208858427752</c:v>
                </c:pt>
                <c:pt idx="23">
                  <c:v>47.770357974265515</c:v>
                </c:pt>
                <c:pt idx="24">
                  <c:v>44.339703197174416</c:v>
                </c:pt>
                <c:pt idx="25">
                  <c:v>41.919274978595887</c:v>
                </c:pt>
                <c:pt idx="26">
                  <c:v>44.504874709910069</c:v>
                </c:pt>
                <c:pt idx="27">
                  <c:v>42.428131830111937</c:v>
                </c:pt>
                <c:pt idx="28">
                  <c:v>43.97603680226689</c:v>
                </c:pt>
                <c:pt idx="29">
                  <c:v>41.826713243503917</c:v>
                </c:pt>
                <c:pt idx="30">
                  <c:v>36.110979383188187</c:v>
                </c:pt>
                <c:pt idx="31">
                  <c:v>38.926232596268541</c:v>
                </c:pt>
                <c:pt idx="32">
                  <c:v>36.183209697871746</c:v>
                </c:pt>
                <c:pt idx="33">
                  <c:v>34.48301675747328</c:v>
                </c:pt>
                <c:pt idx="34">
                  <c:v>34.552733280967836</c:v>
                </c:pt>
              </c:numCache>
            </c:numRef>
          </c:val>
          <c:extLst>
            <c:ext xmlns:c16="http://schemas.microsoft.com/office/drawing/2014/chart" uri="{C3380CC4-5D6E-409C-BE32-E72D297353CC}">
              <c16:uniqueId val="{00000001-10D0-4B5F-A33A-3786681B0335}"/>
            </c:ext>
          </c:extLst>
        </c:ser>
        <c:dLbls>
          <c:showLegendKey val="0"/>
          <c:showVal val="0"/>
          <c:showCatName val="0"/>
          <c:showSerName val="0"/>
          <c:showPercent val="0"/>
          <c:showBubbleSize val="0"/>
        </c:dLbls>
        <c:axId val="1346158623"/>
        <c:axId val="1346153343"/>
      </c:area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Territorialt (Parisaftalen) vs. territorialt inkl. afbrænding af biomasse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lineChart>
        <c:grouping val="standard"/>
        <c:varyColors val="0"/>
        <c:ser>
          <c:idx val="1"/>
          <c:order val="1"/>
          <c:tx>
            <c:strRef>
              <c:f>'4.3'!$B$14</c:f>
              <c:strCache>
                <c:ptCount val="1"/>
                <c:pt idx="0">
                  <c:v>Territorialt inkl. afbrænding af biomasse</c:v>
                </c:pt>
              </c:strCache>
            </c:strRef>
          </c:tx>
          <c:spPr>
            <a:ln w="28575" cap="rnd">
              <a:solidFill>
                <a:schemeClr val="accent1"/>
              </a:solidFill>
              <a:round/>
            </a:ln>
            <a:effectLst/>
          </c:spPr>
          <c:marker>
            <c:symbol val="none"/>
          </c:marker>
          <c:cat>
            <c:numRef>
              <c:f>'4.3'!$C$12:$AJ$12</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numCache>
            </c:numRef>
          </c:cat>
          <c:val>
            <c:numRef>
              <c:f>'4.3'!$C$14:$AJ$14</c:f>
              <c:numCache>
                <c:formatCode>General</c:formatCode>
                <c:ptCount val="34"/>
                <c:pt idx="0">
                  <c:v>78.35799999999999</c:v>
                </c:pt>
                <c:pt idx="1">
                  <c:v>88.944999999999993</c:v>
                </c:pt>
                <c:pt idx="2">
                  <c:v>82.882999999999996</c:v>
                </c:pt>
                <c:pt idx="3">
                  <c:v>85.510999999999996</c:v>
                </c:pt>
                <c:pt idx="4">
                  <c:v>89.256</c:v>
                </c:pt>
                <c:pt idx="5">
                  <c:v>86.789999999999992</c:v>
                </c:pt>
                <c:pt idx="6">
                  <c:v>100.392</c:v>
                </c:pt>
                <c:pt idx="7">
                  <c:v>91.211999999999989</c:v>
                </c:pt>
                <c:pt idx="8">
                  <c:v>86.828999999999994</c:v>
                </c:pt>
                <c:pt idx="9">
                  <c:v>84.38</c:v>
                </c:pt>
                <c:pt idx="10">
                  <c:v>80.245000000000005</c:v>
                </c:pt>
                <c:pt idx="11">
                  <c:v>82.438000000000002</c:v>
                </c:pt>
                <c:pt idx="12">
                  <c:v>81.814999999999998</c:v>
                </c:pt>
                <c:pt idx="13">
                  <c:v>87.871000000000009</c:v>
                </c:pt>
                <c:pt idx="14">
                  <c:v>82.189000000000007</c:v>
                </c:pt>
                <c:pt idx="15">
                  <c:v>78.055000000000007</c:v>
                </c:pt>
                <c:pt idx="16">
                  <c:v>86.02300000000001</c:v>
                </c:pt>
                <c:pt idx="17">
                  <c:v>82.061000000000007</c:v>
                </c:pt>
                <c:pt idx="18">
                  <c:v>78.659000000000006</c:v>
                </c:pt>
                <c:pt idx="19">
                  <c:v>75.914000000000001</c:v>
                </c:pt>
                <c:pt idx="20">
                  <c:v>78.638000000000005</c:v>
                </c:pt>
                <c:pt idx="21">
                  <c:v>74.13</c:v>
                </c:pt>
                <c:pt idx="22">
                  <c:v>69.741</c:v>
                </c:pt>
                <c:pt idx="23">
                  <c:v>72.251000000000005</c:v>
                </c:pt>
                <c:pt idx="24">
                  <c:v>66.987000000000009</c:v>
                </c:pt>
                <c:pt idx="25">
                  <c:v>65.2</c:v>
                </c:pt>
                <c:pt idx="26">
                  <c:v>68.114000000000004</c:v>
                </c:pt>
                <c:pt idx="27">
                  <c:v>67.966999999999999</c:v>
                </c:pt>
                <c:pt idx="28">
                  <c:v>66.819000000000003</c:v>
                </c:pt>
                <c:pt idx="29">
                  <c:v>62.755000000000003</c:v>
                </c:pt>
                <c:pt idx="30">
                  <c:v>59.351999999999997</c:v>
                </c:pt>
                <c:pt idx="31">
                  <c:v>63.463000000000001</c:v>
                </c:pt>
                <c:pt idx="32">
                  <c:v>60.051999999999992</c:v>
                </c:pt>
                <c:pt idx="33">
                  <c:v>57.994999999999997</c:v>
                </c:pt>
              </c:numCache>
            </c:numRef>
          </c:val>
          <c:smooth val="0"/>
          <c:extLst>
            <c:ext xmlns:c16="http://schemas.microsoft.com/office/drawing/2014/chart" uri="{C3380CC4-5D6E-409C-BE32-E72D297353CC}">
              <c16:uniqueId val="{00000000-EB2E-4788-BFF4-B91D7A31D9D5}"/>
            </c:ext>
          </c:extLst>
        </c:ser>
        <c:dLbls>
          <c:showLegendKey val="0"/>
          <c:showVal val="0"/>
          <c:showCatName val="0"/>
          <c:showSerName val="0"/>
          <c:showPercent val="0"/>
          <c:showBubbleSize val="0"/>
        </c:dLbls>
        <c:marker val="1"/>
        <c:smooth val="0"/>
        <c:axId val="224220240"/>
        <c:axId val="224216400"/>
      </c:lineChart>
      <c:lineChart>
        <c:grouping val="standard"/>
        <c:varyColors val="0"/>
        <c:ser>
          <c:idx val="0"/>
          <c:order val="0"/>
          <c:tx>
            <c:strRef>
              <c:f>'4.3'!$B$13</c:f>
              <c:strCache>
                <c:ptCount val="1"/>
                <c:pt idx="0">
                  <c:v>Territorialt (uden afbrænding af biomasse)</c:v>
                </c:pt>
              </c:strCache>
            </c:strRef>
          </c:tx>
          <c:spPr>
            <a:ln w="28575" cap="rnd">
              <a:solidFill>
                <a:schemeClr val="accent6"/>
              </a:solidFill>
              <a:round/>
            </a:ln>
            <a:effectLst/>
          </c:spPr>
          <c:marker>
            <c:symbol val="none"/>
          </c:marker>
          <c:cat>
            <c:numRef>
              <c:f>'4.3'!$C$12:$AJ$12</c:f>
              <c:numCache>
                <c:formatCode>General</c:formatCode>
                <c:ptCount val="34"/>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numCache>
            </c:numRef>
          </c:cat>
          <c:val>
            <c:numRef>
              <c:f>'4.3'!$C$13:$AJ$13</c:f>
              <c:numCache>
                <c:formatCode>General</c:formatCode>
                <c:ptCount val="34"/>
                <c:pt idx="0">
                  <c:v>74.260999999999996</c:v>
                </c:pt>
                <c:pt idx="1">
                  <c:v>84.503</c:v>
                </c:pt>
                <c:pt idx="2">
                  <c:v>78.222999999999999</c:v>
                </c:pt>
                <c:pt idx="3">
                  <c:v>80.67</c:v>
                </c:pt>
                <c:pt idx="4">
                  <c:v>84.477000000000004</c:v>
                </c:pt>
                <c:pt idx="5">
                  <c:v>81.790999999999997</c:v>
                </c:pt>
                <c:pt idx="6">
                  <c:v>95.061999999999998</c:v>
                </c:pt>
                <c:pt idx="7">
                  <c:v>85.700999999999993</c:v>
                </c:pt>
                <c:pt idx="8">
                  <c:v>81.355999999999995</c:v>
                </c:pt>
                <c:pt idx="9">
                  <c:v>78.635999999999996</c:v>
                </c:pt>
                <c:pt idx="10">
                  <c:v>74.233000000000004</c:v>
                </c:pt>
                <c:pt idx="11">
                  <c:v>75.775999999999996</c:v>
                </c:pt>
                <c:pt idx="12">
                  <c:v>74.707999999999998</c:v>
                </c:pt>
                <c:pt idx="13">
                  <c:v>79.775000000000006</c:v>
                </c:pt>
                <c:pt idx="14">
                  <c:v>73.423000000000002</c:v>
                </c:pt>
                <c:pt idx="15">
                  <c:v>68.613</c:v>
                </c:pt>
                <c:pt idx="16">
                  <c:v>76.284000000000006</c:v>
                </c:pt>
                <c:pt idx="17">
                  <c:v>71.406000000000006</c:v>
                </c:pt>
                <c:pt idx="18">
                  <c:v>67.813000000000002</c:v>
                </c:pt>
                <c:pt idx="19">
                  <c:v>64.766000000000005</c:v>
                </c:pt>
                <c:pt idx="20">
                  <c:v>65.353999999999999</c:v>
                </c:pt>
                <c:pt idx="21">
                  <c:v>61.165999999999997</c:v>
                </c:pt>
                <c:pt idx="22">
                  <c:v>56.430999999999997</c:v>
                </c:pt>
                <c:pt idx="23">
                  <c:v>58.860999999999997</c:v>
                </c:pt>
                <c:pt idx="24">
                  <c:v>53.578000000000003</c:v>
                </c:pt>
                <c:pt idx="25">
                  <c:v>51.057000000000002</c:v>
                </c:pt>
                <c:pt idx="26">
                  <c:v>52.884999999999998</c:v>
                </c:pt>
                <c:pt idx="27">
                  <c:v>51.201000000000001</c:v>
                </c:pt>
                <c:pt idx="28">
                  <c:v>50.243000000000002</c:v>
                </c:pt>
                <c:pt idx="29">
                  <c:v>46.048000000000002</c:v>
                </c:pt>
                <c:pt idx="30">
                  <c:v>42.314999999999998</c:v>
                </c:pt>
                <c:pt idx="31">
                  <c:v>43.381</c:v>
                </c:pt>
                <c:pt idx="32">
                  <c:v>42.250999999999998</c:v>
                </c:pt>
                <c:pt idx="33">
                  <c:v>40.116999999999997</c:v>
                </c:pt>
              </c:numCache>
            </c:numRef>
          </c:val>
          <c:smooth val="0"/>
          <c:extLst>
            <c:ext xmlns:c16="http://schemas.microsoft.com/office/drawing/2014/chart" uri="{C3380CC4-5D6E-409C-BE32-E72D297353CC}">
              <c16:uniqueId val="{00000001-EB2E-4788-BFF4-B91D7A31D9D5}"/>
            </c:ext>
          </c:extLst>
        </c:ser>
        <c:dLbls>
          <c:showLegendKey val="0"/>
          <c:showVal val="0"/>
          <c:showCatName val="0"/>
          <c:showSerName val="0"/>
          <c:showPercent val="0"/>
          <c:showBubbleSize val="0"/>
        </c:dLbls>
        <c:marker val="1"/>
        <c:smooth val="0"/>
        <c:axId val="235276528"/>
        <c:axId val="235272208"/>
      </c:lineChart>
      <c:catAx>
        <c:axId val="224220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24216400"/>
        <c:crosses val="autoZero"/>
        <c:auto val="1"/>
        <c:lblAlgn val="ctr"/>
        <c:lblOffset val="100"/>
        <c:noMultiLvlLbl val="0"/>
      </c:catAx>
      <c:valAx>
        <c:axId val="224216400"/>
        <c:scaling>
          <c:orientation val="minMax"/>
          <c:max val="105"/>
          <c:min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24220240"/>
        <c:crosses val="autoZero"/>
        <c:crossBetween val="between"/>
        <c:majorUnit val="5"/>
      </c:valAx>
      <c:valAx>
        <c:axId val="235272208"/>
        <c:scaling>
          <c:orientation val="minMax"/>
          <c:max val="105"/>
          <c:min val="35"/>
        </c:scaling>
        <c:delete val="0"/>
        <c:axPos val="r"/>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35276528"/>
        <c:crosses val="max"/>
        <c:crossBetween val="between"/>
        <c:majorUnit val="5"/>
      </c:valAx>
      <c:catAx>
        <c:axId val="235276528"/>
        <c:scaling>
          <c:orientation val="minMax"/>
        </c:scaling>
        <c:delete val="1"/>
        <c:axPos val="b"/>
        <c:numFmt formatCode="General" sourceLinked="1"/>
        <c:majorTickMark val="out"/>
        <c:minorTickMark val="none"/>
        <c:tickLblPos val="nextTo"/>
        <c:crossAx val="23527220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areaChart>
        <c:grouping val="percentStacked"/>
        <c:varyColors val="0"/>
        <c:ser>
          <c:idx val="2"/>
          <c:order val="0"/>
          <c:tx>
            <c:strRef>
              <c:f>'4.4'!$A$5</c:f>
              <c:strCache>
                <c:ptCount val="1"/>
                <c:pt idx="0">
                  <c:v>Husholdninger ex. Byggeri</c:v>
                </c:pt>
              </c:strCache>
            </c:strRef>
          </c:tx>
          <c:spPr>
            <a:solidFill>
              <a:schemeClr val="accent2"/>
            </a:solidFill>
            <a:ln>
              <a:noFill/>
            </a:ln>
            <a:effectLst/>
          </c:spPr>
          <c:cat>
            <c:numRef>
              <c:f>'4.4'!$B$2:$AJ$2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'4.4'!$B$5:$AJ$5</c:f>
              <c:numCache>
                <c:formatCode>0.00</c:formatCode>
                <c:ptCount val="35"/>
                <c:pt idx="0">
                  <c:v>54.158198433266421</c:v>
                </c:pt>
                <c:pt idx="1">
                  <c:v>59.670987703252898</c:v>
                </c:pt>
                <c:pt idx="2">
                  <c:v>57.167858221306368</c:v>
                </c:pt>
                <c:pt idx="3">
                  <c:v>58.168218046346425</c:v>
                </c:pt>
                <c:pt idx="4">
                  <c:v>60.346473229030352</c:v>
                </c:pt>
                <c:pt idx="5">
                  <c:v>58.956394849949788</c:v>
                </c:pt>
                <c:pt idx="6">
                  <c:v>62.771457097249453</c:v>
                </c:pt>
                <c:pt idx="7">
                  <c:v>58.643770846302047</c:v>
                </c:pt>
                <c:pt idx="8">
                  <c:v>58.069892060714636</c:v>
                </c:pt>
                <c:pt idx="9">
                  <c:v>55.521492067229616</c:v>
                </c:pt>
                <c:pt idx="10">
                  <c:v>51.240091757576003</c:v>
                </c:pt>
                <c:pt idx="11">
                  <c:v>50.889872114773098</c:v>
                </c:pt>
                <c:pt idx="12">
                  <c:v>50.250000501489389</c:v>
                </c:pt>
                <c:pt idx="13">
                  <c:v>54.187866768675207</c:v>
                </c:pt>
                <c:pt idx="14">
                  <c:v>54.035713609226761</c:v>
                </c:pt>
                <c:pt idx="15">
                  <c:v>54.310337352116811</c:v>
                </c:pt>
                <c:pt idx="16">
                  <c:v>57.373932647036675</c:v>
                </c:pt>
                <c:pt idx="17">
                  <c:v>55.200593159219885</c:v>
                </c:pt>
                <c:pt idx="18">
                  <c:v>54.20684036938308</c:v>
                </c:pt>
                <c:pt idx="19">
                  <c:v>52.358300949497206</c:v>
                </c:pt>
                <c:pt idx="20">
                  <c:v>52.432800419375525</c:v>
                </c:pt>
                <c:pt idx="21">
                  <c:v>49.743639060196067</c:v>
                </c:pt>
                <c:pt idx="22">
                  <c:v>45.373208858427752</c:v>
                </c:pt>
                <c:pt idx="23">
                  <c:v>47.770357974265515</c:v>
                </c:pt>
                <c:pt idx="24">
                  <c:v>44.339703197174416</c:v>
                </c:pt>
                <c:pt idx="25">
                  <c:v>41.919274978595887</c:v>
                </c:pt>
                <c:pt idx="26">
                  <c:v>44.504874709910069</c:v>
                </c:pt>
                <c:pt idx="27">
                  <c:v>42.428131830111937</c:v>
                </c:pt>
                <c:pt idx="28">
                  <c:v>43.97603680226689</c:v>
                </c:pt>
                <c:pt idx="29">
                  <c:v>41.826713243503917</c:v>
                </c:pt>
                <c:pt idx="30">
                  <c:v>36.110979383188187</c:v>
                </c:pt>
                <c:pt idx="31">
                  <c:v>38.926232596268541</c:v>
                </c:pt>
                <c:pt idx="32">
                  <c:v>36.183209697871746</c:v>
                </c:pt>
                <c:pt idx="33">
                  <c:v>34.48301675747328</c:v>
                </c:pt>
                <c:pt idx="34">
                  <c:v>34.552733280967836</c:v>
                </c:pt>
              </c:numCache>
            </c:numRef>
          </c:val>
          <c:extLst>
            <c:ext xmlns:c16="http://schemas.microsoft.com/office/drawing/2014/chart" uri="{C3380CC4-5D6E-409C-BE32-E72D297353CC}">
              <c16:uniqueId val="{00000004-0004-4B74-A508-631427C7D549}"/>
            </c:ext>
          </c:extLst>
        </c:ser>
        <c:ser>
          <c:idx val="3"/>
          <c:order val="1"/>
          <c:tx>
            <c:strRef>
              <c:f>'4.4'!$A$6</c:f>
              <c:strCache>
                <c:ptCount val="1"/>
                <c:pt idx="0">
                  <c:v>Investeringer ex. Byggeri</c:v>
                </c:pt>
              </c:strCache>
            </c:strRef>
          </c:tx>
          <c:spPr>
            <a:solidFill>
              <a:schemeClr val="accent6"/>
            </a:solidFill>
            <a:ln>
              <a:noFill/>
            </a:ln>
            <a:effectLst/>
          </c:spPr>
          <c:cat>
            <c:numRef>
              <c:f>'4.4'!$B$2:$AJ$2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'4.4'!$B$6:$AJ$6</c:f>
              <c:numCache>
                <c:formatCode>0.00</c:formatCode>
                <c:ptCount val="35"/>
                <c:pt idx="0">
                  <c:v>6.0367929092987929</c:v>
                </c:pt>
                <c:pt idx="1">
                  <c:v>6.0528634391924099</c:v>
                </c:pt>
                <c:pt idx="2">
                  <c:v>5.3740279866103098</c:v>
                </c:pt>
                <c:pt idx="3">
                  <c:v>3.9581067486363941</c:v>
                </c:pt>
                <c:pt idx="4">
                  <c:v>5.9206212265274649</c:v>
                </c:pt>
                <c:pt idx="5">
                  <c:v>9.0766102893396283</c:v>
                </c:pt>
                <c:pt idx="6">
                  <c:v>7.3494659124591681</c:v>
                </c:pt>
                <c:pt idx="7">
                  <c:v>8.6442697055793278</c:v>
                </c:pt>
                <c:pt idx="8">
                  <c:v>8.8542190650955455</c:v>
                </c:pt>
                <c:pt idx="9">
                  <c:v>5.3524435067900153</c:v>
                </c:pt>
                <c:pt idx="10">
                  <c:v>8.3819416724433129</c:v>
                </c:pt>
                <c:pt idx="11">
                  <c:v>8.1048114429505613</c:v>
                </c:pt>
                <c:pt idx="12">
                  <c:v>6.995825704191013</c:v>
                </c:pt>
                <c:pt idx="13">
                  <c:v>6.2371565416233619</c:v>
                </c:pt>
                <c:pt idx="14">
                  <c:v>7.9487961851418376</c:v>
                </c:pt>
                <c:pt idx="15">
                  <c:v>9.0829591219314878</c:v>
                </c:pt>
                <c:pt idx="16">
                  <c:v>9.3969198197773522</c:v>
                </c:pt>
                <c:pt idx="17">
                  <c:v>11.521649764175256</c:v>
                </c:pt>
                <c:pt idx="18">
                  <c:v>9.1176874753299781</c:v>
                </c:pt>
                <c:pt idx="19">
                  <c:v>6.1318795745801129</c:v>
                </c:pt>
                <c:pt idx="20">
                  <c:v>5.4273167149791641</c:v>
                </c:pt>
                <c:pt idx="21">
                  <c:v>5.7897714379588692</c:v>
                </c:pt>
                <c:pt idx="22">
                  <c:v>5.5869148315739015</c:v>
                </c:pt>
                <c:pt idx="23">
                  <c:v>5.3652621214645162</c:v>
                </c:pt>
                <c:pt idx="24">
                  <c:v>7.5360202733718209</c:v>
                </c:pt>
                <c:pt idx="25">
                  <c:v>6.1682790176091995</c:v>
                </c:pt>
                <c:pt idx="26">
                  <c:v>6.6418499378096216</c:v>
                </c:pt>
                <c:pt idx="27">
                  <c:v>6.4713341061541811</c:v>
                </c:pt>
                <c:pt idx="28">
                  <c:v>5.8041900448460328</c:v>
                </c:pt>
                <c:pt idx="29">
                  <c:v>4.4697393079301815</c:v>
                </c:pt>
                <c:pt idx="30">
                  <c:v>5.9894852723475509</c:v>
                </c:pt>
                <c:pt idx="31">
                  <c:v>6.5337439582659487</c:v>
                </c:pt>
                <c:pt idx="32">
                  <c:v>8.4361030178342258</c:v>
                </c:pt>
                <c:pt idx="33">
                  <c:v>4.9934610575028522</c:v>
                </c:pt>
                <c:pt idx="34">
                  <c:v>5.167645803428389</c:v>
                </c:pt>
              </c:numCache>
            </c:numRef>
          </c:val>
          <c:extLst>
            <c:ext xmlns:c16="http://schemas.microsoft.com/office/drawing/2014/chart" uri="{C3380CC4-5D6E-409C-BE32-E72D297353CC}">
              <c16:uniqueId val="{00000002-0004-4B74-A508-631427C7D549}"/>
            </c:ext>
          </c:extLst>
        </c:ser>
        <c:ser>
          <c:idx val="4"/>
          <c:order val="2"/>
          <c:tx>
            <c:strRef>
              <c:f>'4.4'!$A$7</c:f>
              <c:strCache>
                <c:ptCount val="1"/>
                <c:pt idx="0">
                  <c:v>Offentlig forbrug ex. Byggeri</c:v>
                </c:pt>
              </c:strCache>
            </c:strRef>
          </c:tx>
          <c:spPr>
            <a:solidFill>
              <a:schemeClr val="accent5"/>
            </a:solidFill>
            <a:ln>
              <a:noFill/>
            </a:ln>
            <a:effectLst/>
          </c:spPr>
          <c:cat>
            <c:numRef>
              <c:f>'4.4'!$B$2:$AJ$2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'4.4'!$B$7:$AJ$7</c:f>
              <c:numCache>
                <c:formatCode>0.00</c:formatCode>
                <c:ptCount val="35"/>
                <c:pt idx="0">
                  <c:v>7.2442712854976854</c:v>
                </c:pt>
                <c:pt idx="1">
                  <c:v>8.4991807252936393</c:v>
                </c:pt>
                <c:pt idx="2">
                  <c:v>7.609420855649657</c:v>
                </c:pt>
                <c:pt idx="3">
                  <c:v>8.0685851037409311</c:v>
                </c:pt>
                <c:pt idx="4">
                  <c:v>8.3735033464741129</c:v>
                </c:pt>
                <c:pt idx="5">
                  <c:v>8.4517917654713681</c:v>
                </c:pt>
                <c:pt idx="6">
                  <c:v>9.3473638371083823</c:v>
                </c:pt>
                <c:pt idx="7">
                  <c:v>8.4989049022570917</c:v>
                </c:pt>
                <c:pt idx="8">
                  <c:v>8.3478240938479029</c:v>
                </c:pt>
                <c:pt idx="9">
                  <c:v>8.0856160259326373</c:v>
                </c:pt>
                <c:pt idx="10">
                  <c:v>7.4978998343701475</c:v>
                </c:pt>
                <c:pt idx="11">
                  <c:v>8.01285907803023</c:v>
                </c:pt>
                <c:pt idx="12">
                  <c:v>8.0075439820444387</c:v>
                </c:pt>
                <c:pt idx="13">
                  <c:v>8.9389830663083654</c:v>
                </c:pt>
                <c:pt idx="14">
                  <c:v>8.6926537275622131</c:v>
                </c:pt>
                <c:pt idx="15">
                  <c:v>8.6791271756545552</c:v>
                </c:pt>
                <c:pt idx="16">
                  <c:v>8.9441082946755284</c:v>
                </c:pt>
                <c:pt idx="17">
                  <c:v>8.6548596369128408</c:v>
                </c:pt>
                <c:pt idx="18">
                  <c:v>8.8430462155766758</c:v>
                </c:pt>
                <c:pt idx="19">
                  <c:v>9.4135402758994253</c:v>
                </c:pt>
                <c:pt idx="20">
                  <c:v>9.3134980999666617</c:v>
                </c:pt>
                <c:pt idx="21">
                  <c:v>8.9060179020537458</c:v>
                </c:pt>
                <c:pt idx="22">
                  <c:v>8.185269173148221</c:v>
                </c:pt>
                <c:pt idx="23">
                  <c:v>8.3047643445435906</c:v>
                </c:pt>
                <c:pt idx="24">
                  <c:v>8.1097142330849685</c:v>
                </c:pt>
                <c:pt idx="25">
                  <c:v>7.6786807240144812</c:v>
                </c:pt>
                <c:pt idx="26">
                  <c:v>7.7804248627091672</c:v>
                </c:pt>
                <c:pt idx="27">
                  <c:v>7.7410778163586134</c:v>
                </c:pt>
                <c:pt idx="28">
                  <c:v>7.6153770722163516</c:v>
                </c:pt>
                <c:pt idx="29">
                  <c:v>7.0627070532183929</c:v>
                </c:pt>
                <c:pt idx="30">
                  <c:v>6.7351715576357991</c:v>
                </c:pt>
                <c:pt idx="31">
                  <c:v>7.5128586460938029</c:v>
                </c:pt>
                <c:pt idx="32">
                  <c:v>6.4491391401187643</c:v>
                </c:pt>
                <c:pt idx="33">
                  <c:v>6.2569197669280054</c:v>
                </c:pt>
                <c:pt idx="34">
                  <c:v>6.5505493933601473</c:v>
                </c:pt>
              </c:numCache>
            </c:numRef>
          </c:val>
          <c:extLst>
            <c:ext xmlns:c16="http://schemas.microsoft.com/office/drawing/2014/chart" uri="{C3380CC4-5D6E-409C-BE32-E72D297353CC}">
              <c16:uniqueId val="{00000003-0004-4B74-A508-631427C7D549}"/>
            </c:ext>
          </c:extLst>
        </c:ser>
        <c:ser>
          <c:idx val="0"/>
          <c:order val="4"/>
          <c:tx>
            <c:strRef>
              <c:f>'4.4'!$A$3</c:f>
              <c:strCache>
                <c:ptCount val="1"/>
                <c:pt idx="0">
                  <c:v>Byggeri, slutudledninger</c:v>
                </c:pt>
              </c:strCache>
            </c:strRef>
          </c:tx>
          <c:spPr>
            <a:solidFill>
              <a:schemeClr val="accent1"/>
            </a:solidFill>
            <a:ln>
              <a:noFill/>
            </a:ln>
            <a:effectLst/>
          </c:spPr>
          <c:cat>
            <c:numRef>
              <c:f>'4.4'!$B$2:$AJ$2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'4.4'!$B$3:$AJ$3</c:f>
              <c:numCache>
                <c:formatCode>0.00</c:formatCode>
                <c:ptCount val="35"/>
                <c:pt idx="0">
                  <c:v>7.2969429999999988</c:v>
                </c:pt>
                <c:pt idx="1">
                  <c:v>7.1471170000000006</c:v>
                </c:pt>
                <c:pt idx="2">
                  <c:v>7.0394720000000008</c:v>
                </c:pt>
                <c:pt idx="3">
                  <c:v>6.613531</c:v>
                </c:pt>
                <c:pt idx="4">
                  <c:v>6.5365889999999993</c:v>
                </c:pt>
                <c:pt idx="5">
                  <c:v>7.4908999999999999</c:v>
                </c:pt>
                <c:pt idx="6">
                  <c:v>8.3630340000000007</c:v>
                </c:pt>
                <c:pt idx="7">
                  <c:v>8.3251059999999999</c:v>
                </c:pt>
                <c:pt idx="8">
                  <c:v>8.7892679999999999</c:v>
                </c:pt>
                <c:pt idx="9">
                  <c:v>7.7962379999999998</c:v>
                </c:pt>
                <c:pt idx="10">
                  <c:v>8.0545970000000011</c:v>
                </c:pt>
                <c:pt idx="11">
                  <c:v>8.1491740000000004</c:v>
                </c:pt>
                <c:pt idx="12">
                  <c:v>7.8118819999999998</c:v>
                </c:pt>
                <c:pt idx="13">
                  <c:v>8.757750999999999</c:v>
                </c:pt>
                <c:pt idx="14">
                  <c:v>9.1141619999999985</c:v>
                </c:pt>
                <c:pt idx="15">
                  <c:v>9.1179520000000007</c:v>
                </c:pt>
                <c:pt idx="16">
                  <c:v>10.413104000000001</c:v>
                </c:pt>
                <c:pt idx="17">
                  <c:v>10.307072</c:v>
                </c:pt>
                <c:pt idx="18">
                  <c:v>9.0498830000000012</c:v>
                </c:pt>
                <c:pt idx="19">
                  <c:v>6.6945619999999995</c:v>
                </c:pt>
                <c:pt idx="20">
                  <c:v>6.1947840000000003</c:v>
                </c:pt>
                <c:pt idx="21">
                  <c:v>7.0450689999999998</c:v>
                </c:pt>
                <c:pt idx="22">
                  <c:v>6.6057969999999999</c:v>
                </c:pt>
                <c:pt idx="23">
                  <c:v>6.518643</c:v>
                </c:pt>
                <c:pt idx="24">
                  <c:v>6.6760619999999999</c:v>
                </c:pt>
                <c:pt idx="25">
                  <c:v>6.4315989999999994</c:v>
                </c:pt>
                <c:pt idx="26">
                  <c:v>6.7141759999999993</c:v>
                </c:pt>
                <c:pt idx="27">
                  <c:v>6.7434439999999993</c:v>
                </c:pt>
                <c:pt idx="28">
                  <c:v>7.0428269999999999</c:v>
                </c:pt>
                <c:pt idx="29">
                  <c:v>7.2319320000000005</c:v>
                </c:pt>
                <c:pt idx="30">
                  <c:v>7.4800889999999987</c:v>
                </c:pt>
                <c:pt idx="31">
                  <c:v>8.2984049999999989</c:v>
                </c:pt>
                <c:pt idx="32">
                  <c:v>8.4293429999999994</c:v>
                </c:pt>
                <c:pt idx="33">
                  <c:v>8.0127369999999996</c:v>
                </c:pt>
                <c:pt idx="34">
                  <c:v>8.1786700000000003</c:v>
                </c:pt>
              </c:numCache>
            </c:numRef>
          </c:val>
          <c:extLst>
            <c:ext xmlns:c16="http://schemas.microsoft.com/office/drawing/2014/chart" uri="{C3380CC4-5D6E-409C-BE32-E72D297353CC}">
              <c16:uniqueId val="{00000000-0004-4B74-A508-631427C7D549}"/>
            </c:ext>
          </c:extLst>
        </c:ser>
        <c:ser>
          <c:idx val="1"/>
          <c:order val="5"/>
          <c:tx>
            <c:strRef>
              <c:f>'4.4'!$A$4</c:f>
              <c:strCache>
                <c:ptCount val="1"/>
                <c:pt idx="0">
                  <c:v>Byggeri, inputudledninger</c:v>
                </c:pt>
              </c:strCache>
            </c:strRef>
          </c:tx>
          <c:spPr>
            <a:solidFill>
              <a:schemeClr val="accent3"/>
            </a:solidFill>
            <a:ln>
              <a:noFill/>
            </a:ln>
            <a:effectLst/>
          </c:spPr>
          <c:cat>
            <c:numRef>
              <c:f>'4.4'!$B$2:$AJ$2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'4.4'!$B$4:$AJ$4</c:f>
              <c:numCache>
                <c:formatCode>0.00</c:formatCode>
                <c:ptCount val="35"/>
                <c:pt idx="0">
                  <c:v>2.2279174505353936</c:v>
                </c:pt>
                <c:pt idx="1">
                  <c:v>2.3319001322610484</c:v>
                </c:pt>
                <c:pt idx="2">
                  <c:v>2.3851089364336659</c:v>
                </c:pt>
                <c:pt idx="3">
                  <c:v>2.4819501012762517</c:v>
                </c:pt>
                <c:pt idx="4">
                  <c:v>2.6932281979680601</c:v>
                </c:pt>
                <c:pt idx="5">
                  <c:v>2.8810940952392059</c:v>
                </c:pt>
                <c:pt idx="6">
                  <c:v>3.1218841531829975</c:v>
                </c:pt>
                <c:pt idx="7">
                  <c:v>3.0387605094854813</c:v>
                </c:pt>
                <c:pt idx="8">
                  <c:v>3.1020217803419285</c:v>
                </c:pt>
                <c:pt idx="9">
                  <c:v>3.2111744866068106</c:v>
                </c:pt>
                <c:pt idx="10">
                  <c:v>2.8947036284739656</c:v>
                </c:pt>
                <c:pt idx="11">
                  <c:v>3.111702432299253</c:v>
                </c:pt>
                <c:pt idx="12">
                  <c:v>3.2668068122751679</c:v>
                </c:pt>
                <c:pt idx="13">
                  <c:v>3.6091096910911817</c:v>
                </c:pt>
                <c:pt idx="14">
                  <c:v>3.7592533969162143</c:v>
                </c:pt>
                <c:pt idx="15">
                  <c:v>3.6481335220563977</c:v>
                </c:pt>
                <c:pt idx="16">
                  <c:v>3.7673443311216475</c:v>
                </c:pt>
                <c:pt idx="17">
                  <c:v>3.8346754092383897</c:v>
                </c:pt>
                <c:pt idx="18">
                  <c:v>3.4313519627421503</c:v>
                </c:pt>
                <c:pt idx="19">
                  <c:v>3.2389911281641703</c:v>
                </c:pt>
                <c:pt idx="20">
                  <c:v>3.3497059158149893</c:v>
                </c:pt>
                <c:pt idx="21">
                  <c:v>3.3765075201787331</c:v>
                </c:pt>
                <c:pt idx="22">
                  <c:v>3.2437769862254697</c:v>
                </c:pt>
                <c:pt idx="23">
                  <c:v>3.2313434941009089</c:v>
                </c:pt>
                <c:pt idx="24">
                  <c:v>3.1608124469391119</c:v>
                </c:pt>
                <c:pt idx="25">
                  <c:v>2.8542552098015963</c:v>
                </c:pt>
                <c:pt idx="26">
                  <c:v>2.9925744546130484</c:v>
                </c:pt>
                <c:pt idx="27">
                  <c:v>3.0249142808337344</c:v>
                </c:pt>
                <c:pt idx="28">
                  <c:v>3.2718941144858054</c:v>
                </c:pt>
                <c:pt idx="29">
                  <c:v>3.3029023953475058</c:v>
                </c:pt>
                <c:pt idx="30">
                  <c:v>3.2067517868284625</c:v>
                </c:pt>
                <c:pt idx="31">
                  <c:v>3.381793743404149</c:v>
                </c:pt>
                <c:pt idx="32">
                  <c:v>3.4289851679864825</c:v>
                </c:pt>
                <c:pt idx="33">
                  <c:v>3.3669824192717526</c:v>
                </c:pt>
                <c:pt idx="34">
                  <c:v>3.5460685235645606</c:v>
                </c:pt>
              </c:numCache>
            </c:numRef>
          </c:val>
          <c:extLst>
            <c:ext xmlns:c16="http://schemas.microsoft.com/office/drawing/2014/chart" uri="{C3380CC4-5D6E-409C-BE32-E72D297353CC}">
              <c16:uniqueId val="{00000001-0004-4B74-A508-631427C7D549}"/>
            </c:ext>
          </c:extLst>
        </c:ser>
        <c:dLbls>
          <c:showLegendKey val="0"/>
          <c:showVal val="0"/>
          <c:showCatName val="0"/>
          <c:showSerName val="0"/>
          <c:showPercent val="0"/>
          <c:showBubbleSize val="0"/>
        </c:dLbls>
        <c:axId val="1346158623"/>
        <c:axId val="1346153343"/>
      </c:areaChart>
      <c:lineChart>
        <c:grouping val="standard"/>
        <c:varyColors val="0"/>
        <c:ser>
          <c:idx val="5"/>
          <c:order val="3"/>
          <c:tx>
            <c:strRef>
              <c:f>'4.4'!$A$8</c:f>
              <c:strCache>
                <c:ptCount val="1"/>
                <c:pt idx="0">
                  <c:v>Byggeri samlet andel (højre akse)</c:v>
                </c:pt>
              </c:strCache>
            </c:strRef>
          </c:tx>
          <c:spPr>
            <a:ln w="28575" cap="rnd">
              <a:solidFill>
                <a:schemeClr val="tx1"/>
              </a:solidFill>
              <a:round/>
            </a:ln>
            <a:effectLst/>
          </c:spPr>
          <c:marker>
            <c:symbol val="none"/>
          </c:marker>
          <c:val>
            <c:numRef>
              <c:f>'4.4'!$B$8:$AJ$8</c:f>
              <c:numCache>
                <c:formatCode>0%</c:formatCode>
                <c:ptCount val="35"/>
                <c:pt idx="0">
                  <c:v>0.12375714903953745</c:v>
                </c:pt>
                <c:pt idx="1">
                  <c:v>0.11324713367842464</c:v>
                </c:pt>
                <c:pt idx="2">
                  <c:v>0.11843513372334176</c:v>
                </c:pt>
                <c:pt idx="3">
                  <c:v>0.11471101335944039</c:v>
                </c:pt>
                <c:pt idx="4">
                  <c:v>0.11004854569955404</c:v>
                </c:pt>
                <c:pt idx="5">
                  <c:v>0.1194148894499131</c:v>
                </c:pt>
                <c:pt idx="6">
                  <c:v>0.12627282516523744</c:v>
                </c:pt>
                <c:pt idx="7">
                  <c:v>0.130393122604855</c:v>
                </c:pt>
                <c:pt idx="8">
                  <c:v>0.13642553703516505</c:v>
                </c:pt>
                <c:pt idx="9">
                  <c:v>0.13764949829397047</c:v>
                </c:pt>
                <c:pt idx="10">
                  <c:v>0.14025116018814779</c:v>
                </c:pt>
                <c:pt idx="11">
                  <c:v>0.14387509759853589</c:v>
                </c:pt>
                <c:pt idx="12">
                  <c:v>0.14513808427826067</c:v>
                </c:pt>
                <c:pt idx="13">
                  <c:v>0.15131199673738494</c:v>
                </c:pt>
                <c:pt idx="14">
                  <c:v>0.15407930816877052</c:v>
                </c:pt>
                <c:pt idx="15">
                  <c:v>0.15047512794232279</c:v>
                </c:pt>
                <c:pt idx="16">
                  <c:v>0.15774385448886272</c:v>
                </c:pt>
                <c:pt idx="17">
                  <c:v>0.1579750791486855</c:v>
                </c:pt>
                <c:pt idx="18">
                  <c:v>0.14744726011852291</c:v>
                </c:pt>
                <c:pt idx="19">
                  <c:v>0.12761948905526663</c:v>
                </c:pt>
                <c:pt idx="20">
                  <c:v>0.12440987557156871</c:v>
                </c:pt>
                <c:pt idx="21">
                  <c:v>0.1392123513605219</c:v>
                </c:pt>
                <c:pt idx="22">
                  <c:v>0.14275786243550667</c:v>
                </c:pt>
                <c:pt idx="23">
                  <c:v>0.13695653451628656</c:v>
                </c:pt>
                <c:pt idx="24">
                  <c:v>0.14088439846744266</c:v>
                </c:pt>
                <c:pt idx="25">
                  <c:v>0.1427449043149209</c:v>
                </c:pt>
                <c:pt idx="26">
                  <c:v>0.14142793079742078</c:v>
                </c:pt>
                <c:pt idx="27">
                  <c:v>0.14709410909868967</c:v>
                </c:pt>
                <c:pt idx="28">
                  <c:v>0.15233601536153535</c:v>
                </c:pt>
                <c:pt idx="29">
                  <c:v>0.16487988519464766</c:v>
                </c:pt>
                <c:pt idx="30">
                  <c:v>0.17954294453889177</c:v>
                </c:pt>
                <c:pt idx="31">
                  <c:v>0.1806597158845667</c:v>
                </c:pt>
                <c:pt idx="32">
                  <c:v>0.18844644781600681</c:v>
                </c:pt>
                <c:pt idx="33">
                  <c:v>0.1992487893637018</c:v>
                </c:pt>
                <c:pt idx="34">
                  <c:v>0.20216576737185407</c:v>
                </c:pt>
              </c:numCache>
            </c:numRef>
          </c:val>
          <c:smooth val="0"/>
          <c:extLst>
            <c:ext xmlns:c16="http://schemas.microsoft.com/office/drawing/2014/chart" uri="{C3380CC4-5D6E-409C-BE32-E72D297353CC}">
              <c16:uniqueId val="{00000005-0004-4B74-A508-631427C7D549}"/>
            </c:ext>
          </c:extLst>
        </c:ser>
        <c:dLbls>
          <c:showLegendKey val="0"/>
          <c:showVal val="0"/>
          <c:showCatName val="0"/>
          <c:showSerName val="0"/>
          <c:showPercent val="0"/>
          <c:showBubbleSize val="0"/>
        </c:dLbls>
        <c:marker val="1"/>
        <c:smooth val="0"/>
        <c:axId val="221875488"/>
        <c:axId val="221891808"/>
      </c:line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between"/>
      </c:valAx>
      <c:valAx>
        <c:axId val="221891808"/>
        <c:scaling>
          <c:orientation val="minMax"/>
          <c:max val="0.4"/>
        </c:scaling>
        <c:delete val="0"/>
        <c:axPos val="r"/>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Byggeriets samlede andel af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221875488"/>
        <c:crosses val="max"/>
        <c:crossBetween val="between"/>
        <c:majorUnit val="2.0000000000000004E-2"/>
      </c:valAx>
      <c:catAx>
        <c:axId val="221875488"/>
        <c:scaling>
          <c:orientation val="minMax"/>
        </c:scaling>
        <c:delete val="1"/>
        <c:axPos val="b"/>
        <c:majorTickMark val="out"/>
        <c:minorTickMark val="none"/>
        <c:tickLblPos val="nextTo"/>
        <c:crossAx val="221891808"/>
        <c:crosses val="autoZero"/>
        <c:auto val="1"/>
        <c:lblAlgn val="ctr"/>
        <c:lblOffset val="100"/>
        <c:noMultiLvlLbl val="0"/>
      </c:catAx>
      <c:spPr>
        <a:noFill/>
        <a:ln>
          <a:noFill/>
        </a:ln>
        <a:effectLst/>
      </c:spPr>
    </c:plotArea>
    <c:legend>
      <c:legendPos val="b"/>
      <c:layout>
        <c:manualLayout>
          <c:xMode val="edge"/>
          <c:yMode val="edge"/>
          <c:x val="3.3416069531100996E-2"/>
          <c:y val="0.8580383716216502"/>
          <c:w val="0.9487387951938534"/>
          <c:h val="0.121939624993470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'4.5'!$A$10</c:f>
              <c:strCache>
                <c:ptCount val="1"/>
                <c:pt idx="0">
                  <c:v>Byggeri (slut+inputudledninger)</c:v>
                </c:pt>
              </c:strCache>
            </c:strRef>
          </c:tx>
          <c:spPr>
            <a:ln w="19050" cap="rnd">
              <a:solidFill>
                <a:schemeClr val="accent1"/>
              </a:solidFill>
              <a:round/>
            </a:ln>
            <a:effectLst/>
          </c:spPr>
          <c:marker>
            <c:symbol val="none"/>
          </c:marker>
          <c:xVal>
            <c:numRef>
              <c:f>'4.5'!$B$9:$AJ$9</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'4.5'!$B$10:$AJ$10</c:f>
              <c:numCache>
                <c:formatCode>0.00</c:formatCode>
                <c:ptCount val="35"/>
                <c:pt idx="0">
                  <c:v>9.5248604505353924</c:v>
                </c:pt>
                <c:pt idx="1">
                  <c:v>9.479017132261049</c:v>
                </c:pt>
                <c:pt idx="2">
                  <c:v>9.4245809364336672</c:v>
                </c:pt>
                <c:pt idx="3">
                  <c:v>9.0954811012762526</c:v>
                </c:pt>
                <c:pt idx="4">
                  <c:v>9.2298171979680603</c:v>
                </c:pt>
                <c:pt idx="5">
                  <c:v>10.371994095239206</c:v>
                </c:pt>
                <c:pt idx="6">
                  <c:v>11.484918153182999</c:v>
                </c:pt>
                <c:pt idx="7">
                  <c:v>11.363866509485481</c:v>
                </c:pt>
                <c:pt idx="8">
                  <c:v>11.891289780341928</c:v>
                </c:pt>
                <c:pt idx="9">
                  <c:v>11.00741248660681</c:v>
                </c:pt>
                <c:pt idx="10">
                  <c:v>10.949300628473967</c:v>
                </c:pt>
                <c:pt idx="11">
                  <c:v>11.260876432299254</c:v>
                </c:pt>
                <c:pt idx="12">
                  <c:v>11.078688812275168</c:v>
                </c:pt>
                <c:pt idx="13">
                  <c:v>12.36686069109118</c:v>
                </c:pt>
                <c:pt idx="14">
                  <c:v>12.873415396916213</c:v>
                </c:pt>
                <c:pt idx="15">
                  <c:v>12.766085522056398</c:v>
                </c:pt>
                <c:pt idx="16">
                  <c:v>14.180448331121648</c:v>
                </c:pt>
                <c:pt idx="17">
                  <c:v>14.141747409238389</c:v>
                </c:pt>
                <c:pt idx="18">
                  <c:v>12.481234962742151</c:v>
                </c:pt>
                <c:pt idx="19">
                  <c:v>9.9335531281641707</c:v>
                </c:pt>
                <c:pt idx="20">
                  <c:v>9.5444899158149887</c:v>
                </c:pt>
                <c:pt idx="21">
                  <c:v>10.421576520178732</c:v>
                </c:pt>
                <c:pt idx="22">
                  <c:v>9.8495739862254688</c:v>
                </c:pt>
                <c:pt idx="23">
                  <c:v>9.7499864941009093</c:v>
                </c:pt>
                <c:pt idx="24">
                  <c:v>9.8368744469391114</c:v>
                </c:pt>
                <c:pt idx="25">
                  <c:v>9.2858542098015953</c:v>
                </c:pt>
                <c:pt idx="26">
                  <c:v>9.7067504546130472</c:v>
                </c:pt>
                <c:pt idx="27">
                  <c:v>9.7683582808337341</c:v>
                </c:pt>
                <c:pt idx="28">
                  <c:v>10.314721114485806</c:v>
                </c:pt>
                <c:pt idx="29">
                  <c:v>10.534834395347506</c:v>
                </c:pt>
                <c:pt idx="30">
                  <c:v>10.686840786828462</c:v>
                </c:pt>
                <c:pt idx="31">
                  <c:v>11.680198743404148</c:v>
                </c:pt>
                <c:pt idx="32">
                  <c:v>11.858328167986482</c:v>
                </c:pt>
                <c:pt idx="33">
                  <c:v>11.379719419271751</c:v>
                </c:pt>
                <c:pt idx="34">
                  <c:v>11.724738523564561</c:v>
                </c:pt>
              </c:numCache>
            </c:numRef>
          </c:yVal>
          <c:smooth val="0"/>
          <c:extLst>
            <c:ext xmlns:c16="http://schemas.microsoft.com/office/drawing/2014/chart" uri="{C3380CC4-5D6E-409C-BE32-E72D297353CC}">
              <c16:uniqueId val="{00000000-2C2B-4BB6-A28F-D05653E026F9}"/>
            </c:ext>
          </c:extLst>
        </c:ser>
        <c:ser>
          <c:idx val="1"/>
          <c:order val="1"/>
          <c:tx>
            <c:strRef>
              <c:f>'4.5'!$A$11</c:f>
              <c:strCache>
                <c:ptCount val="1"/>
                <c:pt idx="0">
                  <c:v>Husholdninger ex. Byggeri</c:v>
                </c:pt>
              </c:strCache>
            </c:strRef>
          </c:tx>
          <c:spPr>
            <a:ln w="19050" cap="rnd">
              <a:solidFill>
                <a:schemeClr val="accent2"/>
              </a:solidFill>
              <a:round/>
            </a:ln>
            <a:effectLst/>
          </c:spPr>
          <c:marker>
            <c:symbol val="none"/>
          </c:marker>
          <c:xVal>
            <c:numRef>
              <c:f>'4.5'!$B$9:$AJ$9</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'4.5'!$B$11:$AJ$11</c:f>
              <c:numCache>
                <c:formatCode>0.00</c:formatCode>
                <c:ptCount val="35"/>
                <c:pt idx="0">
                  <c:v>54.158198433266421</c:v>
                </c:pt>
                <c:pt idx="1">
                  <c:v>59.670987703252898</c:v>
                </c:pt>
                <c:pt idx="2">
                  <c:v>57.167858221306368</c:v>
                </c:pt>
                <c:pt idx="3">
                  <c:v>58.168218046346425</c:v>
                </c:pt>
                <c:pt idx="4">
                  <c:v>60.346473229030352</c:v>
                </c:pt>
                <c:pt idx="5">
                  <c:v>58.956394849949788</c:v>
                </c:pt>
                <c:pt idx="6">
                  <c:v>62.771457097249453</c:v>
                </c:pt>
                <c:pt idx="7">
                  <c:v>58.643770846302047</c:v>
                </c:pt>
                <c:pt idx="8">
                  <c:v>58.069892060714636</c:v>
                </c:pt>
                <c:pt idx="9">
                  <c:v>55.521492067229616</c:v>
                </c:pt>
                <c:pt idx="10">
                  <c:v>51.240091757576003</c:v>
                </c:pt>
                <c:pt idx="11">
                  <c:v>50.889872114773098</c:v>
                </c:pt>
                <c:pt idx="12">
                  <c:v>50.250000501489389</c:v>
                </c:pt>
                <c:pt idx="13">
                  <c:v>54.187866768675207</c:v>
                </c:pt>
                <c:pt idx="14">
                  <c:v>54.035713609226761</c:v>
                </c:pt>
                <c:pt idx="15">
                  <c:v>54.310337352116811</c:v>
                </c:pt>
                <c:pt idx="16">
                  <c:v>57.373932647036675</c:v>
                </c:pt>
                <c:pt idx="17">
                  <c:v>55.200593159219885</c:v>
                </c:pt>
                <c:pt idx="18">
                  <c:v>54.20684036938308</c:v>
                </c:pt>
                <c:pt idx="19">
                  <c:v>52.358300949497206</c:v>
                </c:pt>
                <c:pt idx="20">
                  <c:v>52.432800419375525</c:v>
                </c:pt>
                <c:pt idx="21">
                  <c:v>49.743639060196067</c:v>
                </c:pt>
                <c:pt idx="22">
                  <c:v>45.373208858427752</c:v>
                </c:pt>
                <c:pt idx="23">
                  <c:v>47.770357974265515</c:v>
                </c:pt>
                <c:pt idx="24">
                  <c:v>44.339703197174416</c:v>
                </c:pt>
                <c:pt idx="25">
                  <c:v>41.919274978595887</c:v>
                </c:pt>
                <c:pt idx="26">
                  <c:v>44.504874709910069</c:v>
                </c:pt>
                <c:pt idx="27">
                  <c:v>42.428131830111937</c:v>
                </c:pt>
                <c:pt idx="28">
                  <c:v>43.97603680226689</c:v>
                </c:pt>
                <c:pt idx="29">
                  <c:v>41.826713243503917</c:v>
                </c:pt>
                <c:pt idx="30">
                  <c:v>36.110979383188187</c:v>
                </c:pt>
                <c:pt idx="31">
                  <c:v>38.926232596268541</c:v>
                </c:pt>
                <c:pt idx="32">
                  <c:v>36.183209697871746</c:v>
                </c:pt>
                <c:pt idx="33">
                  <c:v>34.48301675747328</c:v>
                </c:pt>
                <c:pt idx="34">
                  <c:v>34.552733280967836</c:v>
                </c:pt>
              </c:numCache>
            </c:numRef>
          </c:yVal>
          <c:smooth val="0"/>
          <c:extLst>
            <c:ext xmlns:c16="http://schemas.microsoft.com/office/drawing/2014/chart" uri="{C3380CC4-5D6E-409C-BE32-E72D297353CC}">
              <c16:uniqueId val="{00000001-2C2B-4BB6-A28F-D05653E026F9}"/>
            </c:ext>
          </c:extLst>
        </c:ser>
        <c:ser>
          <c:idx val="2"/>
          <c:order val="2"/>
          <c:tx>
            <c:strRef>
              <c:f>'4.5'!$A$12</c:f>
              <c:strCache>
                <c:ptCount val="1"/>
                <c:pt idx="0">
                  <c:v>Investeringer ex. Byggeri</c:v>
                </c:pt>
              </c:strCache>
            </c:strRef>
          </c:tx>
          <c:spPr>
            <a:ln w="19050" cap="rnd">
              <a:solidFill>
                <a:schemeClr val="accent6"/>
              </a:solidFill>
              <a:round/>
            </a:ln>
            <a:effectLst/>
          </c:spPr>
          <c:marker>
            <c:symbol val="none"/>
          </c:marker>
          <c:xVal>
            <c:numRef>
              <c:f>'4.5'!$B$9:$AJ$9</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'4.5'!$B$12:$AJ$12</c:f>
              <c:numCache>
                <c:formatCode>0.00</c:formatCode>
                <c:ptCount val="35"/>
                <c:pt idx="0">
                  <c:v>6.0367929092987929</c:v>
                </c:pt>
                <c:pt idx="1">
                  <c:v>6.0528634391924099</c:v>
                </c:pt>
                <c:pt idx="2">
                  <c:v>5.3740279866103098</c:v>
                </c:pt>
                <c:pt idx="3">
                  <c:v>3.9581067486363941</c:v>
                </c:pt>
                <c:pt idx="4">
                  <c:v>5.9206212265274649</c:v>
                </c:pt>
                <c:pt idx="5">
                  <c:v>9.0766102893396283</c:v>
                </c:pt>
                <c:pt idx="6">
                  <c:v>7.3494659124591681</c:v>
                </c:pt>
                <c:pt idx="7">
                  <c:v>8.6442697055793278</c:v>
                </c:pt>
                <c:pt idx="8">
                  <c:v>8.8542190650955455</c:v>
                </c:pt>
                <c:pt idx="9">
                  <c:v>5.3524435067900153</c:v>
                </c:pt>
                <c:pt idx="10">
                  <c:v>8.3819416724433129</c:v>
                </c:pt>
                <c:pt idx="11">
                  <c:v>8.1048114429505613</c:v>
                </c:pt>
                <c:pt idx="12">
                  <c:v>6.995825704191013</c:v>
                </c:pt>
                <c:pt idx="13">
                  <c:v>6.2371565416233619</c:v>
                </c:pt>
                <c:pt idx="14">
                  <c:v>7.9487961851418376</c:v>
                </c:pt>
                <c:pt idx="15">
                  <c:v>9.0829591219314878</c:v>
                </c:pt>
                <c:pt idx="16">
                  <c:v>9.3969198197773522</c:v>
                </c:pt>
                <c:pt idx="17">
                  <c:v>11.521649764175256</c:v>
                </c:pt>
                <c:pt idx="18">
                  <c:v>9.1176874753299781</c:v>
                </c:pt>
                <c:pt idx="19">
                  <c:v>6.1318795745801129</c:v>
                </c:pt>
                <c:pt idx="20">
                  <c:v>5.4273167149791641</c:v>
                </c:pt>
                <c:pt idx="21">
                  <c:v>5.7897714379588692</c:v>
                </c:pt>
                <c:pt idx="22">
                  <c:v>5.5869148315739015</c:v>
                </c:pt>
                <c:pt idx="23">
                  <c:v>5.3652621214645162</c:v>
                </c:pt>
                <c:pt idx="24">
                  <c:v>7.5360202733718209</c:v>
                </c:pt>
                <c:pt idx="25">
                  <c:v>6.1682790176091995</c:v>
                </c:pt>
                <c:pt idx="26">
                  <c:v>6.6418499378096216</c:v>
                </c:pt>
                <c:pt idx="27">
                  <c:v>6.4713341061541811</c:v>
                </c:pt>
                <c:pt idx="28">
                  <c:v>5.8041900448460328</c:v>
                </c:pt>
                <c:pt idx="29">
                  <c:v>4.4697393079301815</c:v>
                </c:pt>
                <c:pt idx="30">
                  <c:v>5.9894852723475509</c:v>
                </c:pt>
                <c:pt idx="31">
                  <c:v>6.5337439582659487</c:v>
                </c:pt>
                <c:pt idx="32">
                  <c:v>8.4361030178342258</c:v>
                </c:pt>
                <c:pt idx="33">
                  <c:v>4.9934610575028522</c:v>
                </c:pt>
                <c:pt idx="34">
                  <c:v>5.167645803428389</c:v>
                </c:pt>
              </c:numCache>
            </c:numRef>
          </c:yVal>
          <c:smooth val="0"/>
          <c:extLst>
            <c:ext xmlns:c16="http://schemas.microsoft.com/office/drawing/2014/chart" uri="{C3380CC4-5D6E-409C-BE32-E72D297353CC}">
              <c16:uniqueId val="{00000002-2C2B-4BB6-A28F-D05653E026F9}"/>
            </c:ext>
          </c:extLst>
        </c:ser>
        <c:ser>
          <c:idx val="3"/>
          <c:order val="3"/>
          <c:tx>
            <c:strRef>
              <c:f>'4.5'!$A$13</c:f>
              <c:strCache>
                <c:ptCount val="1"/>
                <c:pt idx="0">
                  <c:v>Offentlig forbrug ex. Byggeri</c:v>
                </c:pt>
              </c:strCache>
            </c:strRef>
          </c:tx>
          <c:spPr>
            <a:ln w="19050" cap="rnd">
              <a:solidFill>
                <a:schemeClr val="accent5"/>
              </a:solidFill>
              <a:round/>
            </a:ln>
            <a:effectLst/>
          </c:spPr>
          <c:marker>
            <c:symbol val="none"/>
          </c:marker>
          <c:xVal>
            <c:numRef>
              <c:f>'4.5'!$B$9:$AJ$9</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'4.5'!$B$13:$AJ$13</c:f>
              <c:numCache>
                <c:formatCode>0.00</c:formatCode>
                <c:ptCount val="35"/>
                <c:pt idx="0">
                  <c:v>7.2442712854976854</c:v>
                </c:pt>
                <c:pt idx="1">
                  <c:v>8.4991807252936393</c:v>
                </c:pt>
                <c:pt idx="2">
                  <c:v>7.609420855649657</c:v>
                </c:pt>
                <c:pt idx="3">
                  <c:v>8.0685851037409311</c:v>
                </c:pt>
                <c:pt idx="4">
                  <c:v>8.3735033464741129</c:v>
                </c:pt>
                <c:pt idx="5">
                  <c:v>8.4517917654713681</c:v>
                </c:pt>
                <c:pt idx="6">
                  <c:v>9.3473638371083823</c:v>
                </c:pt>
                <c:pt idx="7">
                  <c:v>8.4989049022570917</c:v>
                </c:pt>
                <c:pt idx="8">
                  <c:v>8.3478240938479029</c:v>
                </c:pt>
                <c:pt idx="9">
                  <c:v>8.0856160259326373</c:v>
                </c:pt>
                <c:pt idx="10">
                  <c:v>7.4978998343701475</c:v>
                </c:pt>
                <c:pt idx="11">
                  <c:v>8.01285907803023</c:v>
                </c:pt>
                <c:pt idx="12">
                  <c:v>8.0075439820444387</c:v>
                </c:pt>
                <c:pt idx="13">
                  <c:v>8.9389830663083654</c:v>
                </c:pt>
                <c:pt idx="14">
                  <c:v>8.6926537275622131</c:v>
                </c:pt>
                <c:pt idx="15">
                  <c:v>8.6791271756545552</c:v>
                </c:pt>
                <c:pt idx="16">
                  <c:v>8.9441082946755284</c:v>
                </c:pt>
                <c:pt idx="17">
                  <c:v>8.6548596369128408</c:v>
                </c:pt>
                <c:pt idx="18">
                  <c:v>8.8430462155766758</c:v>
                </c:pt>
                <c:pt idx="19">
                  <c:v>9.4135402758994253</c:v>
                </c:pt>
                <c:pt idx="20">
                  <c:v>9.3134980999666617</c:v>
                </c:pt>
                <c:pt idx="21">
                  <c:v>8.9060179020537458</c:v>
                </c:pt>
                <c:pt idx="22">
                  <c:v>8.185269173148221</c:v>
                </c:pt>
                <c:pt idx="23">
                  <c:v>8.3047643445435906</c:v>
                </c:pt>
                <c:pt idx="24">
                  <c:v>8.1097142330849685</c:v>
                </c:pt>
                <c:pt idx="25">
                  <c:v>7.6786807240144812</c:v>
                </c:pt>
                <c:pt idx="26">
                  <c:v>7.7804248627091672</c:v>
                </c:pt>
                <c:pt idx="27">
                  <c:v>7.7410778163586134</c:v>
                </c:pt>
                <c:pt idx="28">
                  <c:v>7.6153770722163516</c:v>
                </c:pt>
                <c:pt idx="29">
                  <c:v>7.0627070532183929</c:v>
                </c:pt>
                <c:pt idx="30">
                  <c:v>6.7351715576357991</c:v>
                </c:pt>
                <c:pt idx="31">
                  <c:v>7.5128586460938029</c:v>
                </c:pt>
                <c:pt idx="32">
                  <c:v>6.4491391401187643</c:v>
                </c:pt>
                <c:pt idx="33">
                  <c:v>6.2569197669280054</c:v>
                </c:pt>
                <c:pt idx="34">
                  <c:v>6.5505493933601473</c:v>
                </c:pt>
              </c:numCache>
            </c:numRef>
          </c:yVal>
          <c:smooth val="0"/>
          <c:extLst>
            <c:ext xmlns:c16="http://schemas.microsoft.com/office/drawing/2014/chart" uri="{C3380CC4-5D6E-409C-BE32-E72D297353CC}">
              <c16:uniqueId val="{00000003-2C2B-4BB6-A28F-D05653E026F9}"/>
            </c:ext>
          </c:extLst>
        </c:ser>
        <c:dLbls>
          <c:showLegendKey val="0"/>
          <c:showVal val="0"/>
          <c:showCatName val="0"/>
          <c:showSerName val="0"/>
          <c:showPercent val="0"/>
          <c:showBubbleSize val="0"/>
        </c:dLbls>
        <c:axId val="458539968"/>
        <c:axId val="458537088"/>
      </c:scatterChart>
      <c:scatterChart>
        <c:scatterStyle val="lineMarker"/>
        <c:varyColors val="0"/>
        <c:ser>
          <c:idx val="4"/>
          <c:order val="4"/>
          <c:tx>
            <c:strRef>
              <c:f>'4.5'!$A$14</c:f>
              <c:strCache>
                <c:ptCount val="1"/>
                <c:pt idx="0">
                  <c:v>I alt</c:v>
                </c:pt>
              </c:strCache>
            </c:strRef>
          </c:tx>
          <c:spPr>
            <a:ln w="19050" cap="rnd">
              <a:solidFill>
                <a:schemeClr val="tx1"/>
              </a:solidFill>
              <a:round/>
            </a:ln>
            <a:effectLst/>
          </c:spPr>
          <c:marker>
            <c:symbol val="none"/>
          </c:marker>
          <c:xVal>
            <c:numRef>
              <c:f>'4.5'!$B$9:$AJ$9</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'4.5'!$B$14:$AJ$14</c:f>
              <c:numCache>
                <c:formatCode>0.00</c:formatCode>
                <c:ptCount val="35"/>
                <c:pt idx="0">
                  <c:v>76.964123078598291</c:v>
                </c:pt>
                <c:pt idx="1">
                  <c:v>83.702049000000002</c:v>
                </c:pt>
                <c:pt idx="2">
                  <c:v>79.575888000000006</c:v>
                </c:pt>
                <c:pt idx="3">
                  <c:v>79.290391</c:v>
                </c:pt>
                <c:pt idx="4">
                  <c:v>83.87041499999998</c:v>
                </c:pt>
                <c:pt idx="5">
                  <c:v>86.856790999999987</c:v>
                </c:pt>
                <c:pt idx="6">
                  <c:v>90.953204999999997</c:v>
                </c:pt>
                <c:pt idx="7">
                  <c:v>87.150811963623951</c:v>
                </c:pt>
                <c:pt idx="8">
                  <c:v>87.163225000000025</c:v>
                </c:pt>
                <c:pt idx="9">
                  <c:v>79.966964086559074</c:v>
                </c:pt>
                <c:pt idx="10">
                  <c:v>78.069233892863437</c:v>
                </c:pt>
                <c:pt idx="11">
                  <c:v>78.268419068053149</c:v>
                </c:pt>
                <c:pt idx="12">
                  <c:v>76.332059000000015</c:v>
                </c:pt>
                <c:pt idx="13">
                  <c:v>81.730867067698114</c:v>
                </c:pt>
                <c:pt idx="14">
                  <c:v>83.550578918847023</c:v>
                </c:pt>
                <c:pt idx="15">
                  <c:v>84.838509171759242</c:v>
                </c:pt>
                <c:pt idx="16">
                  <c:v>89.895409092611203</c:v>
                </c:pt>
                <c:pt idx="17">
                  <c:v>89.518849969546366</c:v>
                </c:pt>
                <c:pt idx="18">
                  <c:v>84.648809023031887</c:v>
                </c:pt>
                <c:pt idx="19">
                  <c:v>77.837273928140917</c:v>
                </c:pt>
                <c:pt idx="20">
                  <c:v>76.718105150136353</c:v>
                </c:pt>
                <c:pt idx="21">
                  <c:v>74.861004920387415</c:v>
                </c:pt>
                <c:pt idx="22">
                  <c:v>68.994966849375345</c:v>
                </c:pt>
                <c:pt idx="23">
                  <c:v>71.190370934374528</c:v>
                </c:pt>
                <c:pt idx="24">
                  <c:v>69.822312150570312</c:v>
                </c:pt>
                <c:pt idx="25">
                  <c:v>65.052088930021156</c:v>
                </c:pt>
                <c:pt idx="26">
                  <c:v>68.633899965041905</c:v>
                </c:pt>
                <c:pt idx="27">
                  <c:v>66.408902033458475</c:v>
                </c:pt>
                <c:pt idx="28">
                  <c:v>67.710325033815081</c:v>
                </c:pt>
                <c:pt idx="29">
                  <c:v>63.893993999999992</c:v>
                </c:pt>
                <c:pt idx="30">
                  <c:v>59.522477000000002</c:v>
                </c:pt>
                <c:pt idx="31">
                  <c:v>64.653033944032444</c:v>
                </c:pt>
                <c:pt idx="32">
                  <c:v>62.926780023811226</c:v>
                </c:pt>
                <c:pt idx="33">
                  <c:v>57.113117001175894</c:v>
                </c:pt>
                <c:pt idx="34">
                  <c:v>57.995667001320932</c:v>
                </c:pt>
              </c:numCache>
            </c:numRef>
          </c:yVal>
          <c:smooth val="0"/>
          <c:extLst>
            <c:ext xmlns:c16="http://schemas.microsoft.com/office/drawing/2014/chart" uri="{C3380CC4-5D6E-409C-BE32-E72D297353CC}">
              <c16:uniqueId val="{00000004-2C2B-4BB6-A28F-D05653E026F9}"/>
            </c:ext>
          </c:extLst>
        </c:ser>
        <c:dLbls>
          <c:showLegendKey val="0"/>
          <c:showVal val="0"/>
          <c:showCatName val="0"/>
          <c:showSerName val="0"/>
          <c:showPercent val="0"/>
          <c:showBubbleSize val="0"/>
        </c:dLbls>
        <c:axId val="1272917120"/>
        <c:axId val="1272930560"/>
      </c:scatterChart>
      <c:valAx>
        <c:axId val="458539968"/>
        <c:scaling>
          <c:orientation val="minMax"/>
          <c:max val="2024"/>
          <c:min val="199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da-DK"/>
          </a:p>
        </c:txPr>
        <c:crossAx val="458537088"/>
        <c:crosses val="autoZero"/>
        <c:crossBetween val="midCat"/>
        <c:majorUnit val="1"/>
        <c:minorUnit val="1"/>
      </c:valAx>
      <c:valAx>
        <c:axId val="458537088"/>
        <c:scaling>
          <c:orientation val="minMax"/>
          <c:max val="1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458539968"/>
        <c:crosses val="autoZero"/>
        <c:crossBetween val="midCat"/>
        <c:majorUnit val="10"/>
      </c:valAx>
      <c:valAx>
        <c:axId val="1272930560"/>
        <c:scaling>
          <c:orientation val="minMax"/>
          <c:max val="100"/>
          <c:min val="0"/>
        </c:scaling>
        <c:delete val="0"/>
        <c:axPos val="r"/>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272917120"/>
        <c:crosses val="max"/>
        <c:crossBetween val="midCat"/>
        <c:majorUnit val="10"/>
      </c:valAx>
      <c:valAx>
        <c:axId val="1272917120"/>
        <c:scaling>
          <c:orientation val="minMax"/>
        </c:scaling>
        <c:delete val="1"/>
        <c:axPos val="b"/>
        <c:numFmt formatCode="General" sourceLinked="1"/>
        <c:majorTickMark val="out"/>
        <c:minorTickMark val="none"/>
        <c:tickLblPos val="nextTo"/>
        <c:crossAx val="12729305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areaChart>
        <c:grouping val="stacked"/>
        <c:varyColors val="0"/>
        <c:ser>
          <c:idx val="0"/>
          <c:order val="0"/>
          <c:tx>
            <c:strRef>
              <c:f>'4.6'!$A$3</c:f>
              <c:strCache>
                <c:ptCount val="1"/>
                <c:pt idx="0">
                  <c:v>Husholdninger energi og forsyning</c:v>
                </c:pt>
              </c:strCache>
            </c:strRef>
          </c:tx>
          <c:spPr>
            <a:solidFill>
              <a:schemeClr val="bg2">
                <a:lumMod val="75000"/>
              </a:schemeClr>
            </a:solidFill>
            <a:ln>
              <a:solidFill>
                <a:schemeClr val="bg2">
                  <a:lumMod val="75000"/>
                  <a:alpha val="97000"/>
                </a:schemeClr>
              </a:solid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'4.6'!$B$3:$AJ$3</c:f>
              <c:numCache>
                <c:formatCode>0.00</c:formatCode>
                <c:ptCount val="35"/>
                <c:pt idx="0">
                  <c:v>20.252566000000002</c:v>
                </c:pt>
                <c:pt idx="1">
                  <c:v>23.801924</c:v>
                </c:pt>
                <c:pt idx="2">
                  <c:v>20.985409000000001</c:v>
                </c:pt>
                <c:pt idx="3">
                  <c:v>23.065294999999999</c:v>
                </c:pt>
                <c:pt idx="4">
                  <c:v>23.448611</c:v>
                </c:pt>
                <c:pt idx="5">
                  <c:v>21.728387000000001</c:v>
                </c:pt>
                <c:pt idx="6">
                  <c:v>24.780851999999999</c:v>
                </c:pt>
                <c:pt idx="7">
                  <c:v>21.850028999999999</c:v>
                </c:pt>
                <c:pt idx="8">
                  <c:v>20.659034999999999</c:v>
                </c:pt>
                <c:pt idx="9">
                  <c:v>19.169741999999999</c:v>
                </c:pt>
                <c:pt idx="10">
                  <c:v>16.947088000000001</c:v>
                </c:pt>
                <c:pt idx="11">
                  <c:v>17.152837000000002</c:v>
                </c:pt>
                <c:pt idx="12">
                  <c:v>16.004249000000002</c:v>
                </c:pt>
                <c:pt idx="13">
                  <c:v>17.206054000000002</c:v>
                </c:pt>
                <c:pt idx="14">
                  <c:v>15.797819</c:v>
                </c:pt>
                <c:pt idx="15">
                  <c:v>16.571038999999999</c:v>
                </c:pt>
                <c:pt idx="16">
                  <c:v>18.350425999999999</c:v>
                </c:pt>
                <c:pt idx="17">
                  <c:v>16.567041</c:v>
                </c:pt>
                <c:pt idx="18">
                  <c:v>15.775645000000001</c:v>
                </c:pt>
                <c:pt idx="19">
                  <c:v>16.404858999999998</c:v>
                </c:pt>
                <c:pt idx="20">
                  <c:v>16.853466000000001</c:v>
                </c:pt>
                <c:pt idx="21">
                  <c:v>14.286630000000001</c:v>
                </c:pt>
                <c:pt idx="22">
                  <c:v>12.547164</c:v>
                </c:pt>
                <c:pt idx="23">
                  <c:v>13.892450999999999</c:v>
                </c:pt>
                <c:pt idx="24">
                  <c:v>11.185616</c:v>
                </c:pt>
                <c:pt idx="25">
                  <c:v>9.6420089999999998</c:v>
                </c:pt>
                <c:pt idx="26">
                  <c:v>10.522066000000001</c:v>
                </c:pt>
                <c:pt idx="27">
                  <c:v>9.0636600000000005</c:v>
                </c:pt>
                <c:pt idx="28">
                  <c:v>9.2068770000000004</c:v>
                </c:pt>
                <c:pt idx="29">
                  <c:v>7.7469540000000006</c:v>
                </c:pt>
                <c:pt idx="30">
                  <c:v>6.5107030000000004</c:v>
                </c:pt>
                <c:pt idx="31">
                  <c:v>6.7528229999999994</c:v>
                </c:pt>
                <c:pt idx="32">
                  <c:v>6.0141819999999999</c:v>
                </c:pt>
                <c:pt idx="33">
                  <c:v>5.4247529999999999</c:v>
                </c:pt>
                <c:pt idx="34">
                  <c:v>5.4398880000000007</c:v>
                </c:pt>
              </c:numCache>
            </c:numRef>
          </c:val>
          <c:extLst>
            <c:ext xmlns:c16="http://schemas.microsoft.com/office/drawing/2014/chart" uri="{C3380CC4-5D6E-409C-BE32-E72D297353CC}">
              <c16:uniqueId val="{00000000-89CD-4DE4-ADCC-4613BB9111DA}"/>
            </c:ext>
          </c:extLst>
        </c:ser>
        <c:ser>
          <c:idx val="1"/>
          <c:order val="1"/>
          <c:tx>
            <c:strRef>
              <c:f>'4.6'!$A$4</c:f>
              <c:strCache>
                <c:ptCount val="1"/>
                <c:pt idx="0">
                  <c:v>Husholdning ex byggeri, energi og forsyning</c:v>
                </c:pt>
              </c:strCache>
            </c:strRef>
          </c:tx>
          <c:spPr>
            <a:solidFill>
              <a:schemeClr val="accent2"/>
            </a:solidFill>
            <a:ln>
              <a:solidFill>
                <a:schemeClr val="accent2"/>
              </a:solid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'4.6'!$B$4:$AJ$4</c:f>
              <c:numCache>
                <c:formatCode>0.00</c:formatCode>
                <c:ptCount val="35"/>
                <c:pt idx="0">
                  <c:v>33.905632433266419</c:v>
                </c:pt>
                <c:pt idx="1">
                  <c:v>35.869063703252898</c:v>
                </c:pt>
                <c:pt idx="2">
                  <c:v>36.182449221306371</c:v>
                </c:pt>
                <c:pt idx="3">
                  <c:v>35.102923046346426</c:v>
                </c:pt>
                <c:pt idx="4">
                  <c:v>36.897862229030352</c:v>
                </c:pt>
                <c:pt idx="5">
                  <c:v>37.22800784994979</c:v>
                </c:pt>
                <c:pt idx="6">
                  <c:v>37.990605097249457</c:v>
                </c:pt>
                <c:pt idx="7">
                  <c:v>36.793741846302048</c:v>
                </c:pt>
                <c:pt idx="8">
                  <c:v>37.410857060714633</c:v>
                </c:pt>
                <c:pt idx="9">
                  <c:v>36.351750067229617</c:v>
                </c:pt>
                <c:pt idx="10">
                  <c:v>34.293003757576002</c:v>
                </c:pt>
                <c:pt idx="11">
                  <c:v>33.737035114773093</c:v>
                </c:pt>
                <c:pt idx="12">
                  <c:v>34.245751501489387</c:v>
                </c:pt>
                <c:pt idx="13">
                  <c:v>36.981812768675205</c:v>
                </c:pt>
                <c:pt idx="14">
                  <c:v>38.237894609226757</c:v>
                </c:pt>
                <c:pt idx="15">
                  <c:v>37.739298352116812</c:v>
                </c:pt>
                <c:pt idx="16">
                  <c:v>39.023506647036676</c:v>
                </c:pt>
                <c:pt idx="17">
                  <c:v>38.633552159219889</c:v>
                </c:pt>
                <c:pt idx="18">
                  <c:v>38.431195369383076</c:v>
                </c:pt>
                <c:pt idx="19">
                  <c:v>35.953441949497204</c:v>
                </c:pt>
                <c:pt idx="20">
                  <c:v>35.579334419375527</c:v>
                </c:pt>
                <c:pt idx="21">
                  <c:v>35.457009060196064</c:v>
                </c:pt>
                <c:pt idx="22">
                  <c:v>32.82604485842775</c:v>
                </c:pt>
                <c:pt idx="23">
                  <c:v>33.877906974265514</c:v>
                </c:pt>
                <c:pt idx="24">
                  <c:v>33.15408719717442</c:v>
                </c:pt>
                <c:pt idx="25">
                  <c:v>32.277265978595885</c:v>
                </c:pt>
                <c:pt idx="26">
                  <c:v>33.982808709910067</c:v>
                </c:pt>
                <c:pt idx="27">
                  <c:v>33.364471830111938</c:v>
                </c:pt>
                <c:pt idx="28">
                  <c:v>34.769159802266891</c:v>
                </c:pt>
                <c:pt idx="29">
                  <c:v>34.079759243503915</c:v>
                </c:pt>
                <c:pt idx="30">
                  <c:v>29.600276383188188</c:v>
                </c:pt>
                <c:pt idx="31">
                  <c:v>32.173409596268542</c:v>
                </c:pt>
                <c:pt idx="32">
                  <c:v>30.169027697871748</c:v>
                </c:pt>
                <c:pt idx="33">
                  <c:v>29.058263757473281</c:v>
                </c:pt>
                <c:pt idx="34">
                  <c:v>29.112845280967836</c:v>
                </c:pt>
              </c:numCache>
            </c:numRef>
          </c:val>
          <c:extLst>
            <c:ext xmlns:c16="http://schemas.microsoft.com/office/drawing/2014/chart" uri="{C3380CC4-5D6E-409C-BE32-E72D297353CC}">
              <c16:uniqueId val="{00000001-89CD-4DE4-ADCC-4613BB9111DA}"/>
            </c:ext>
          </c:extLst>
        </c:ser>
        <c:ser>
          <c:idx val="2"/>
          <c:order val="2"/>
          <c:tx>
            <c:strRef>
              <c:f>'4.6'!$A$5</c:f>
              <c:strCache>
                <c:ptCount val="1"/>
                <c:pt idx="0">
                  <c:v>Byggeri, slutudledninger</c:v>
                </c:pt>
              </c:strCache>
            </c:strRef>
          </c:tx>
          <c:spPr>
            <a:solidFill>
              <a:schemeClr val="accent1"/>
            </a:solidFill>
            <a:ln>
              <a:solidFill>
                <a:schemeClr val="accent1"/>
              </a:solid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'4.6'!$B$5:$AJ$5</c:f>
              <c:numCache>
                <c:formatCode>0.00</c:formatCode>
                <c:ptCount val="35"/>
                <c:pt idx="0">
                  <c:v>7.2969429999999988</c:v>
                </c:pt>
                <c:pt idx="1">
                  <c:v>7.1471170000000006</c:v>
                </c:pt>
                <c:pt idx="2">
                  <c:v>7.0394720000000008</c:v>
                </c:pt>
                <c:pt idx="3">
                  <c:v>6.613531</c:v>
                </c:pt>
                <c:pt idx="4">
                  <c:v>6.5365889999999993</c:v>
                </c:pt>
                <c:pt idx="5">
                  <c:v>7.4908999999999999</c:v>
                </c:pt>
                <c:pt idx="6">
                  <c:v>8.3630340000000007</c:v>
                </c:pt>
                <c:pt idx="7">
                  <c:v>8.3251059999999999</c:v>
                </c:pt>
                <c:pt idx="8">
                  <c:v>8.7892679999999999</c:v>
                </c:pt>
                <c:pt idx="9">
                  <c:v>7.7962379999999998</c:v>
                </c:pt>
                <c:pt idx="10">
                  <c:v>8.0545970000000011</c:v>
                </c:pt>
                <c:pt idx="11">
                  <c:v>8.1491740000000004</c:v>
                </c:pt>
                <c:pt idx="12">
                  <c:v>7.8118819999999998</c:v>
                </c:pt>
                <c:pt idx="13">
                  <c:v>8.757750999999999</c:v>
                </c:pt>
                <c:pt idx="14">
                  <c:v>9.1141619999999985</c:v>
                </c:pt>
                <c:pt idx="15">
                  <c:v>9.1179520000000007</c:v>
                </c:pt>
                <c:pt idx="16">
                  <c:v>10.413104000000001</c:v>
                </c:pt>
                <c:pt idx="17">
                  <c:v>10.307072</c:v>
                </c:pt>
                <c:pt idx="18">
                  <c:v>9.0498830000000012</c:v>
                </c:pt>
                <c:pt idx="19">
                  <c:v>6.6945619999999995</c:v>
                </c:pt>
                <c:pt idx="20">
                  <c:v>6.1947840000000003</c:v>
                </c:pt>
                <c:pt idx="21">
                  <c:v>7.0450689999999998</c:v>
                </c:pt>
                <c:pt idx="22">
                  <c:v>6.6057969999999999</c:v>
                </c:pt>
                <c:pt idx="23">
                  <c:v>6.518643</c:v>
                </c:pt>
                <c:pt idx="24">
                  <c:v>6.6760619999999999</c:v>
                </c:pt>
                <c:pt idx="25">
                  <c:v>6.4315989999999994</c:v>
                </c:pt>
                <c:pt idx="26">
                  <c:v>6.7141759999999993</c:v>
                </c:pt>
                <c:pt idx="27">
                  <c:v>6.7434439999999993</c:v>
                </c:pt>
                <c:pt idx="28">
                  <c:v>7.0428269999999999</c:v>
                </c:pt>
                <c:pt idx="29">
                  <c:v>7.2319320000000005</c:v>
                </c:pt>
                <c:pt idx="30">
                  <c:v>7.4800889999999987</c:v>
                </c:pt>
                <c:pt idx="31">
                  <c:v>8.2984049999999989</c:v>
                </c:pt>
                <c:pt idx="32">
                  <c:v>8.4293429999999994</c:v>
                </c:pt>
                <c:pt idx="33">
                  <c:v>8.0127369999999996</c:v>
                </c:pt>
                <c:pt idx="34">
                  <c:v>8.1786700000000003</c:v>
                </c:pt>
              </c:numCache>
            </c:numRef>
          </c:val>
          <c:extLst>
            <c:ext xmlns:c16="http://schemas.microsoft.com/office/drawing/2014/chart" uri="{C3380CC4-5D6E-409C-BE32-E72D297353CC}">
              <c16:uniqueId val="{00000004-89CD-4DE4-ADCC-4613BB9111DA}"/>
            </c:ext>
          </c:extLst>
        </c:ser>
        <c:ser>
          <c:idx val="3"/>
          <c:order val="3"/>
          <c:tx>
            <c:strRef>
              <c:f>'4.6'!$A$6</c:f>
              <c:strCache>
                <c:ptCount val="1"/>
                <c:pt idx="0">
                  <c:v>Byggeri, inputudledninger</c:v>
                </c:pt>
              </c:strCache>
            </c:strRef>
          </c:tx>
          <c:spPr>
            <a:solidFill>
              <a:schemeClr val="accent3"/>
            </a:solidFill>
            <a:ln>
              <a:no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'4.6'!$B$6:$AJ$6</c:f>
              <c:numCache>
                <c:formatCode>0.00</c:formatCode>
                <c:ptCount val="35"/>
                <c:pt idx="0">
                  <c:v>2.2279174505353936</c:v>
                </c:pt>
                <c:pt idx="1">
                  <c:v>2.3319001322610484</c:v>
                </c:pt>
                <c:pt idx="2">
                  <c:v>2.3851089364336659</c:v>
                </c:pt>
                <c:pt idx="3">
                  <c:v>2.4819501012762517</c:v>
                </c:pt>
                <c:pt idx="4">
                  <c:v>2.6932281979680601</c:v>
                </c:pt>
                <c:pt idx="5">
                  <c:v>2.8810940952392059</c:v>
                </c:pt>
                <c:pt idx="6">
                  <c:v>3.1218841531829975</c:v>
                </c:pt>
                <c:pt idx="7">
                  <c:v>3.0387605094854813</c:v>
                </c:pt>
                <c:pt idx="8">
                  <c:v>3.1020217803419285</c:v>
                </c:pt>
                <c:pt idx="9">
                  <c:v>3.2111744866068106</c:v>
                </c:pt>
                <c:pt idx="10">
                  <c:v>2.8947036284739656</c:v>
                </c:pt>
                <c:pt idx="11">
                  <c:v>3.111702432299253</c:v>
                </c:pt>
                <c:pt idx="12">
                  <c:v>3.2668068122751679</c:v>
                </c:pt>
                <c:pt idx="13">
                  <c:v>3.6091096910911817</c:v>
                </c:pt>
                <c:pt idx="14">
                  <c:v>3.7592533969162143</c:v>
                </c:pt>
                <c:pt idx="15">
                  <c:v>3.6481335220563977</c:v>
                </c:pt>
                <c:pt idx="16">
                  <c:v>3.7673443311216475</c:v>
                </c:pt>
                <c:pt idx="17">
                  <c:v>3.8346754092383897</c:v>
                </c:pt>
                <c:pt idx="18">
                  <c:v>3.4313519627421503</c:v>
                </c:pt>
                <c:pt idx="19">
                  <c:v>3.2389911281641703</c:v>
                </c:pt>
                <c:pt idx="20">
                  <c:v>3.3497059158149893</c:v>
                </c:pt>
                <c:pt idx="21">
                  <c:v>3.3765075201787331</c:v>
                </c:pt>
                <c:pt idx="22">
                  <c:v>3.2437769862254697</c:v>
                </c:pt>
                <c:pt idx="23">
                  <c:v>3.2313434941009089</c:v>
                </c:pt>
                <c:pt idx="24">
                  <c:v>3.1608124469391119</c:v>
                </c:pt>
                <c:pt idx="25">
                  <c:v>2.8542552098015963</c:v>
                </c:pt>
                <c:pt idx="26">
                  <c:v>2.9925744546130484</c:v>
                </c:pt>
                <c:pt idx="27">
                  <c:v>3.0249142808337344</c:v>
                </c:pt>
                <c:pt idx="28">
                  <c:v>3.2718941144858054</c:v>
                </c:pt>
                <c:pt idx="29">
                  <c:v>3.3029023953475058</c:v>
                </c:pt>
                <c:pt idx="30">
                  <c:v>3.2067517868284625</c:v>
                </c:pt>
                <c:pt idx="31">
                  <c:v>3.381793743404149</c:v>
                </c:pt>
                <c:pt idx="32">
                  <c:v>3.4289851679864825</c:v>
                </c:pt>
                <c:pt idx="33">
                  <c:v>3.3669824192717526</c:v>
                </c:pt>
                <c:pt idx="34">
                  <c:v>3.5460685235645606</c:v>
                </c:pt>
              </c:numCache>
            </c:numRef>
          </c:val>
          <c:extLst>
            <c:ext xmlns:c16="http://schemas.microsoft.com/office/drawing/2014/chart" uri="{C3380CC4-5D6E-409C-BE32-E72D297353CC}">
              <c16:uniqueId val="{00000002-89CD-4DE4-ADCC-4613BB9111DA}"/>
            </c:ext>
          </c:extLst>
        </c:ser>
        <c:ser>
          <c:idx val="4"/>
          <c:order val="4"/>
          <c:tx>
            <c:strRef>
              <c:f>'4.6'!$A$7</c:f>
              <c:strCache>
                <c:ptCount val="1"/>
                <c:pt idx="0">
                  <c:v>Investeringer ex. Byggeri</c:v>
                </c:pt>
              </c:strCache>
            </c:strRef>
          </c:tx>
          <c:spPr>
            <a:solidFill>
              <a:schemeClr val="accent6"/>
            </a:solidFill>
            <a:ln w="25400">
              <a:no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'4.6'!$B$7:$AJ$7</c:f>
              <c:numCache>
                <c:formatCode>0.00</c:formatCode>
                <c:ptCount val="35"/>
                <c:pt idx="0">
                  <c:v>6.0367929092987929</c:v>
                </c:pt>
                <c:pt idx="1">
                  <c:v>6.0528634391924099</c:v>
                </c:pt>
                <c:pt idx="2">
                  <c:v>5.3740279866103098</c:v>
                </c:pt>
                <c:pt idx="3">
                  <c:v>3.9581067486363941</c:v>
                </c:pt>
                <c:pt idx="4">
                  <c:v>5.9206212265274649</c:v>
                </c:pt>
                <c:pt idx="5">
                  <c:v>9.0766102893396283</c:v>
                </c:pt>
                <c:pt idx="6">
                  <c:v>7.3494659124591681</c:v>
                </c:pt>
                <c:pt idx="7">
                  <c:v>8.6442697055793278</c:v>
                </c:pt>
                <c:pt idx="8">
                  <c:v>8.8542190650955455</c:v>
                </c:pt>
                <c:pt idx="9">
                  <c:v>5.3524435067900153</c:v>
                </c:pt>
                <c:pt idx="10">
                  <c:v>8.3819416724433129</c:v>
                </c:pt>
                <c:pt idx="11">
                  <c:v>8.1048114429505613</c:v>
                </c:pt>
                <c:pt idx="12">
                  <c:v>6.995825704191013</c:v>
                </c:pt>
                <c:pt idx="13">
                  <c:v>6.2371565416233619</c:v>
                </c:pt>
                <c:pt idx="14">
                  <c:v>7.9487961851418376</c:v>
                </c:pt>
                <c:pt idx="15">
                  <c:v>9.0829591219314878</c:v>
                </c:pt>
                <c:pt idx="16">
                  <c:v>9.3969198197773522</c:v>
                </c:pt>
                <c:pt idx="17">
                  <c:v>11.521649764175256</c:v>
                </c:pt>
                <c:pt idx="18">
                  <c:v>9.1176874753299781</c:v>
                </c:pt>
                <c:pt idx="19">
                  <c:v>6.1318795745801129</c:v>
                </c:pt>
                <c:pt idx="20">
                  <c:v>5.4273167149791641</c:v>
                </c:pt>
                <c:pt idx="21">
                  <c:v>5.7897714379588692</c:v>
                </c:pt>
                <c:pt idx="22">
                  <c:v>5.5869148315739015</c:v>
                </c:pt>
                <c:pt idx="23">
                  <c:v>5.3652621214645162</c:v>
                </c:pt>
                <c:pt idx="24">
                  <c:v>7.5360202733718209</c:v>
                </c:pt>
                <c:pt idx="25">
                  <c:v>6.1682790176091995</c:v>
                </c:pt>
                <c:pt idx="26">
                  <c:v>6.6418499378096216</c:v>
                </c:pt>
                <c:pt idx="27">
                  <c:v>6.4713341061541811</c:v>
                </c:pt>
                <c:pt idx="28">
                  <c:v>5.8041900448460328</c:v>
                </c:pt>
                <c:pt idx="29">
                  <c:v>4.4697393079301815</c:v>
                </c:pt>
                <c:pt idx="30">
                  <c:v>5.9894852723475509</c:v>
                </c:pt>
                <c:pt idx="31">
                  <c:v>6.5337439582659487</c:v>
                </c:pt>
                <c:pt idx="32">
                  <c:v>8.4361030178342258</c:v>
                </c:pt>
                <c:pt idx="33">
                  <c:v>4.9934610575028522</c:v>
                </c:pt>
                <c:pt idx="34">
                  <c:v>5.167645803428389</c:v>
                </c:pt>
              </c:numCache>
            </c:numRef>
          </c:val>
          <c:extLst>
            <c:ext xmlns:c16="http://schemas.microsoft.com/office/drawing/2014/chart" uri="{C3380CC4-5D6E-409C-BE32-E72D297353CC}">
              <c16:uniqueId val="{00000003-89CD-4DE4-ADCC-4613BB9111DA}"/>
            </c:ext>
          </c:extLst>
        </c:ser>
        <c:ser>
          <c:idx val="5"/>
          <c:order val="5"/>
          <c:tx>
            <c:strRef>
              <c:f>'4.6'!$A$8</c:f>
              <c:strCache>
                <c:ptCount val="1"/>
                <c:pt idx="0">
                  <c:v>Offentlig forbrug ex. Byggeri</c:v>
                </c:pt>
              </c:strCache>
            </c:strRef>
          </c:tx>
          <c:spPr>
            <a:solidFill>
              <a:schemeClr val="accent5"/>
            </a:solidFill>
            <a:ln w="25400">
              <a:noFill/>
            </a:ln>
            <a:effectLst/>
          </c:spPr>
          <c:cat>
            <c:numRef>
              <c:f>'4.6'!$B$2:$AJ$2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'4.6'!$B$8:$AJ$8</c:f>
              <c:numCache>
                <c:formatCode>0.00</c:formatCode>
                <c:ptCount val="35"/>
                <c:pt idx="0">
                  <c:v>7.2442712854976854</c:v>
                </c:pt>
                <c:pt idx="1">
                  <c:v>8.4991807252936393</c:v>
                </c:pt>
                <c:pt idx="2">
                  <c:v>7.609420855649657</c:v>
                </c:pt>
                <c:pt idx="3">
                  <c:v>8.0685851037409311</c:v>
                </c:pt>
                <c:pt idx="4">
                  <c:v>8.3735033464741129</c:v>
                </c:pt>
                <c:pt idx="5">
                  <c:v>8.4517917654713681</c:v>
                </c:pt>
                <c:pt idx="6">
                  <c:v>9.3473638371083823</c:v>
                </c:pt>
                <c:pt idx="7">
                  <c:v>8.4989049022570917</c:v>
                </c:pt>
                <c:pt idx="8">
                  <c:v>8.3478240938479029</c:v>
                </c:pt>
                <c:pt idx="9">
                  <c:v>8.0856160259326373</c:v>
                </c:pt>
                <c:pt idx="10">
                  <c:v>7.4978998343701475</c:v>
                </c:pt>
                <c:pt idx="11">
                  <c:v>8.01285907803023</c:v>
                </c:pt>
                <c:pt idx="12">
                  <c:v>8.0075439820444387</c:v>
                </c:pt>
                <c:pt idx="13">
                  <c:v>8.9389830663083654</c:v>
                </c:pt>
                <c:pt idx="14">
                  <c:v>8.6926537275622131</c:v>
                </c:pt>
                <c:pt idx="15">
                  <c:v>8.6791271756545552</c:v>
                </c:pt>
                <c:pt idx="16">
                  <c:v>8.9441082946755284</c:v>
                </c:pt>
                <c:pt idx="17">
                  <c:v>8.6548596369128408</c:v>
                </c:pt>
                <c:pt idx="18">
                  <c:v>8.8430462155766758</c:v>
                </c:pt>
                <c:pt idx="19">
                  <c:v>9.4135402758994253</c:v>
                </c:pt>
                <c:pt idx="20">
                  <c:v>9.3134980999666617</c:v>
                </c:pt>
                <c:pt idx="21">
                  <c:v>8.9060179020537458</c:v>
                </c:pt>
                <c:pt idx="22">
                  <c:v>8.185269173148221</c:v>
                </c:pt>
                <c:pt idx="23">
                  <c:v>8.3047643445435906</c:v>
                </c:pt>
                <c:pt idx="24">
                  <c:v>8.1097142330849685</c:v>
                </c:pt>
                <c:pt idx="25">
                  <c:v>7.6786807240144812</c:v>
                </c:pt>
                <c:pt idx="26">
                  <c:v>7.7804248627091672</c:v>
                </c:pt>
                <c:pt idx="27">
                  <c:v>7.7410778163586134</c:v>
                </c:pt>
                <c:pt idx="28">
                  <c:v>7.6153770722163516</c:v>
                </c:pt>
                <c:pt idx="29">
                  <c:v>7.0627070532183929</c:v>
                </c:pt>
                <c:pt idx="30">
                  <c:v>6.7351715576357991</c:v>
                </c:pt>
                <c:pt idx="31">
                  <c:v>7.5128586460938029</c:v>
                </c:pt>
                <c:pt idx="32">
                  <c:v>6.4491391401187643</c:v>
                </c:pt>
                <c:pt idx="33">
                  <c:v>6.2569197669280054</c:v>
                </c:pt>
                <c:pt idx="34">
                  <c:v>6.5505493933601473</c:v>
                </c:pt>
              </c:numCache>
            </c:numRef>
          </c:val>
          <c:extLst>
            <c:ext xmlns:c16="http://schemas.microsoft.com/office/drawing/2014/chart" uri="{C3380CC4-5D6E-409C-BE32-E72D297353CC}">
              <c16:uniqueId val="{00000005-89CD-4DE4-ADCC-4613BB9111DA}"/>
            </c:ext>
          </c:extLst>
        </c:ser>
        <c:dLbls>
          <c:showLegendKey val="0"/>
          <c:showVal val="0"/>
          <c:showCatName val="0"/>
          <c:showSerName val="0"/>
          <c:showPercent val="0"/>
          <c:showBubbleSize val="0"/>
        </c:dLbls>
        <c:axId val="1346158623"/>
        <c:axId val="1346153343"/>
      </c:area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924341810218736E-2"/>
          <c:y val="3.483767935669245E-2"/>
          <c:w val="0.85389934570589265"/>
          <c:h val="0.6482698615919199"/>
        </c:manualLayout>
      </c:layout>
      <c:scatterChart>
        <c:scatterStyle val="lineMarker"/>
        <c:varyColors val="0"/>
        <c:ser>
          <c:idx val="0"/>
          <c:order val="0"/>
          <c:tx>
            <c:strRef>
              <c:f>'4.7'!$A$3</c:f>
              <c:strCache>
                <c:ptCount val="1"/>
                <c:pt idx="0">
                  <c:v>Husholdninger energi og forsyning</c:v>
                </c:pt>
              </c:strCache>
            </c:strRef>
          </c:tx>
          <c:spPr>
            <a:ln w="19050" cap="rnd">
              <a:solidFill>
                <a:schemeClr val="bg2">
                  <a:lumMod val="50000"/>
                </a:schemeClr>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'4.7'!$B$3:$AJ$3</c:f>
              <c:numCache>
                <c:formatCode>0.00</c:formatCode>
                <c:ptCount val="35"/>
                <c:pt idx="0">
                  <c:v>20.252566000000002</c:v>
                </c:pt>
                <c:pt idx="1">
                  <c:v>23.801924</c:v>
                </c:pt>
                <c:pt idx="2">
                  <c:v>20.985409000000001</c:v>
                </c:pt>
                <c:pt idx="3">
                  <c:v>23.065294999999999</c:v>
                </c:pt>
                <c:pt idx="4">
                  <c:v>23.448611</c:v>
                </c:pt>
                <c:pt idx="5">
                  <c:v>21.728387000000001</c:v>
                </c:pt>
                <c:pt idx="6">
                  <c:v>24.780851999999999</c:v>
                </c:pt>
                <c:pt idx="7">
                  <c:v>21.850028999999999</c:v>
                </c:pt>
                <c:pt idx="8">
                  <c:v>20.659034999999999</c:v>
                </c:pt>
                <c:pt idx="9">
                  <c:v>19.169741999999999</c:v>
                </c:pt>
                <c:pt idx="10">
                  <c:v>16.947088000000001</c:v>
                </c:pt>
                <c:pt idx="11">
                  <c:v>17.152837000000002</c:v>
                </c:pt>
                <c:pt idx="12">
                  <c:v>16.004249000000002</c:v>
                </c:pt>
                <c:pt idx="13">
                  <c:v>17.206054000000002</c:v>
                </c:pt>
                <c:pt idx="14">
                  <c:v>15.797819</c:v>
                </c:pt>
                <c:pt idx="15">
                  <c:v>16.571038999999999</c:v>
                </c:pt>
                <c:pt idx="16">
                  <c:v>18.350425999999999</c:v>
                </c:pt>
                <c:pt idx="17">
                  <c:v>16.567041</c:v>
                </c:pt>
                <c:pt idx="18">
                  <c:v>15.775645000000001</c:v>
                </c:pt>
                <c:pt idx="19">
                  <c:v>16.404858999999998</c:v>
                </c:pt>
                <c:pt idx="20">
                  <c:v>16.853466000000001</c:v>
                </c:pt>
                <c:pt idx="21">
                  <c:v>14.286630000000001</c:v>
                </c:pt>
                <c:pt idx="22">
                  <c:v>12.547164</c:v>
                </c:pt>
                <c:pt idx="23">
                  <c:v>13.892450999999999</c:v>
                </c:pt>
                <c:pt idx="24">
                  <c:v>11.185616</c:v>
                </c:pt>
                <c:pt idx="25">
                  <c:v>9.6420089999999998</c:v>
                </c:pt>
                <c:pt idx="26">
                  <c:v>10.522066000000001</c:v>
                </c:pt>
                <c:pt idx="27">
                  <c:v>9.0636600000000005</c:v>
                </c:pt>
                <c:pt idx="28">
                  <c:v>9.2068770000000004</c:v>
                </c:pt>
                <c:pt idx="29">
                  <c:v>7.7469540000000006</c:v>
                </c:pt>
                <c:pt idx="30">
                  <c:v>6.5107030000000004</c:v>
                </c:pt>
                <c:pt idx="31">
                  <c:v>6.7528229999999994</c:v>
                </c:pt>
                <c:pt idx="32">
                  <c:v>6.0141819999999999</c:v>
                </c:pt>
                <c:pt idx="33">
                  <c:v>5.4247529999999999</c:v>
                </c:pt>
                <c:pt idx="34">
                  <c:v>5.4398880000000007</c:v>
                </c:pt>
              </c:numCache>
            </c:numRef>
          </c:yVal>
          <c:smooth val="0"/>
          <c:extLst>
            <c:ext xmlns:c16="http://schemas.microsoft.com/office/drawing/2014/chart" uri="{C3380CC4-5D6E-409C-BE32-E72D297353CC}">
              <c16:uniqueId val="{00000000-DBC9-4B54-991E-C59C518A250A}"/>
            </c:ext>
          </c:extLst>
        </c:ser>
        <c:ser>
          <c:idx val="1"/>
          <c:order val="1"/>
          <c:tx>
            <c:strRef>
              <c:f>'4.7'!$A$4</c:f>
              <c:strCache>
                <c:ptCount val="1"/>
                <c:pt idx="0">
                  <c:v>Husholdning ex byggeri, energi og forsyning</c:v>
                </c:pt>
              </c:strCache>
            </c:strRef>
          </c:tx>
          <c:spPr>
            <a:ln w="19050" cap="rnd">
              <a:solidFill>
                <a:schemeClr val="accent2"/>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'4.7'!$B$4:$AJ$4</c:f>
              <c:numCache>
                <c:formatCode>0.00</c:formatCode>
                <c:ptCount val="35"/>
                <c:pt idx="0">
                  <c:v>33.905632433266419</c:v>
                </c:pt>
                <c:pt idx="1">
                  <c:v>35.869063703252898</c:v>
                </c:pt>
                <c:pt idx="2">
                  <c:v>36.182449221306371</c:v>
                </c:pt>
                <c:pt idx="3">
                  <c:v>35.102923046346426</c:v>
                </c:pt>
                <c:pt idx="4">
                  <c:v>36.897862229030352</c:v>
                </c:pt>
                <c:pt idx="5">
                  <c:v>37.22800784994979</c:v>
                </c:pt>
                <c:pt idx="6">
                  <c:v>37.990605097249457</c:v>
                </c:pt>
                <c:pt idx="7">
                  <c:v>36.793741846302048</c:v>
                </c:pt>
                <c:pt idx="8">
                  <c:v>37.410857060714633</c:v>
                </c:pt>
                <c:pt idx="9">
                  <c:v>36.351750067229617</c:v>
                </c:pt>
                <c:pt idx="10">
                  <c:v>34.293003757576002</c:v>
                </c:pt>
                <c:pt idx="11">
                  <c:v>33.737035114773093</c:v>
                </c:pt>
                <c:pt idx="12">
                  <c:v>34.245751501489387</c:v>
                </c:pt>
                <c:pt idx="13">
                  <c:v>36.981812768675205</c:v>
                </c:pt>
                <c:pt idx="14">
                  <c:v>38.237894609226757</c:v>
                </c:pt>
                <c:pt idx="15">
                  <c:v>37.739298352116812</c:v>
                </c:pt>
                <c:pt idx="16">
                  <c:v>39.023506647036676</c:v>
                </c:pt>
                <c:pt idx="17">
                  <c:v>38.633552159219889</c:v>
                </c:pt>
                <c:pt idx="18">
                  <c:v>38.431195369383076</c:v>
                </c:pt>
                <c:pt idx="19">
                  <c:v>35.953441949497204</c:v>
                </c:pt>
                <c:pt idx="20">
                  <c:v>35.579334419375527</c:v>
                </c:pt>
                <c:pt idx="21">
                  <c:v>35.457009060196064</c:v>
                </c:pt>
                <c:pt idx="22">
                  <c:v>32.82604485842775</c:v>
                </c:pt>
                <c:pt idx="23">
                  <c:v>33.877906974265514</c:v>
                </c:pt>
                <c:pt idx="24">
                  <c:v>33.15408719717442</c:v>
                </c:pt>
                <c:pt idx="25">
                  <c:v>32.277265978595885</c:v>
                </c:pt>
                <c:pt idx="26">
                  <c:v>33.982808709910067</c:v>
                </c:pt>
                <c:pt idx="27">
                  <c:v>33.364471830111938</c:v>
                </c:pt>
                <c:pt idx="28">
                  <c:v>34.769159802266891</c:v>
                </c:pt>
                <c:pt idx="29">
                  <c:v>34.079759243503915</c:v>
                </c:pt>
                <c:pt idx="30">
                  <c:v>29.600276383188188</c:v>
                </c:pt>
                <c:pt idx="31">
                  <c:v>32.173409596268542</c:v>
                </c:pt>
                <c:pt idx="32">
                  <c:v>30.169027697871748</c:v>
                </c:pt>
                <c:pt idx="33">
                  <c:v>29.058263757473281</c:v>
                </c:pt>
                <c:pt idx="34">
                  <c:v>29.112845280967836</c:v>
                </c:pt>
              </c:numCache>
            </c:numRef>
          </c:yVal>
          <c:smooth val="0"/>
          <c:extLst>
            <c:ext xmlns:c16="http://schemas.microsoft.com/office/drawing/2014/chart" uri="{C3380CC4-5D6E-409C-BE32-E72D297353CC}">
              <c16:uniqueId val="{00000001-DBC9-4B54-991E-C59C518A250A}"/>
            </c:ext>
          </c:extLst>
        </c:ser>
        <c:ser>
          <c:idx val="2"/>
          <c:order val="2"/>
          <c:tx>
            <c:strRef>
              <c:f>'4.7'!$A$5</c:f>
              <c:strCache>
                <c:ptCount val="1"/>
                <c:pt idx="0">
                  <c:v>Byggeri, slutudledninger</c:v>
                </c:pt>
              </c:strCache>
            </c:strRef>
          </c:tx>
          <c:spPr>
            <a:ln w="19050" cap="rnd">
              <a:solidFill>
                <a:schemeClr val="accent1"/>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'4.7'!$B$5:$AJ$5</c:f>
              <c:numCache>
                <c:formatCode>0.00</c:formatCode>
                <c:ptCount val="35"/>
                <c:pt idx="0">
                  <c:v>7.2969429999999988</c:v>
                </c:pt>
                <c:pt idx="1">
                  <c:v>7.1471170000000006</c:v>
                </c:pt>
                <c:pt idx="2">
                  <c:v>7.0394720000000008</c:v>
                </c:pt>
                <c:pt idx="3">
                  <c:v>6.613531</c:v>
                </c:pt>
                <c:pt idx="4">
                  <c:v>6.5365889999999993</c:v>
                </c:pt>
                <c:pt idx="5">
                  <c:v>7.4908999999999999</c:v>
                </c:pt>
                <c:pt idx="6">
                  <c:v>8.3630340000000007</c:v>
                </c:pt>
                <c:pt idx="7">
                  <c:v>8.3251059999999999</c:v>
                </c:pt>
                <c:pt idx="8">
                  <c:v>8.7892679999999999</c:v>
                </c:pt>
                <c:pt idx="9">
                  <c:v>7.7962379999999998</c:v>
                </c:pt>
                <c:pt idx="10">
                  <c:v>8.0545970000000011</c:v>
                </c:pt>
                <c:pt idx="11">
                  <c:v>8.1491740000000004</c:v>
                </c:pt>
                <c:pt idx="12">
                  <c:v>7.8118819999999998</c:v>
                </c:pt>
                <c:pt idx="13">
                  <c:v>8.757750999999999</c:v>
                </c:pt>
                <c:pt idx="14">
                  <c:v>9.1141619999999985</c:v>
                </c:pt>
                <c:pt idx="15">
                  <c:v>9.1179520000000007</c:v>
                </c:pt>
                <c:pt idx="16">
                  <c:v>10.413104000000001</c:v>
                </c:pt>
                <c:pt idx="17">
                  <c:v>10.307072</c:v>
                </c:pt>
                <c:pt idx="18">
                  <c:v>9.0498830000000012</c:v>
                </c:pt>
                <c:pt idx="19">
                  <c:v>6.6945619999999995</c:v>
                </c:pt>
                <c:pt idx="20">
                  <c:v>6.1947840000000003</c:v>
                </c:pt>
                <c:pt idx="21">
                  <c:v>7.0450689999999998</c:v>
                </c:pt>
                <c:pt idx="22">
                  <c:v>6.6057969999999999</c:v>
                </c:pt>
                <c:pt idx="23">
                  <c:v>6.518643</c:v>
                </c:pt>
                <c:pt idx="24">
                  <c:v>6.6760619999999999</c:v>
                </c:pt>
                <c:pt idx="25">
                  <c:v>6.4315989999999994</c:v>
                </c:pt>
                <c:pt idx="26">
                  <c:v>6.7141759999999993</c:v>
                </c:pt>
                <c:pt idx="27">
                  <c:v>6.7434439999999993</c:v>
                </c:pt>
                <c:pt idx="28">
                  <c:v>7.0428269999999999</c:v>
                </c:pt>
                <c:pt idx="29">
                  <c:v>7.2319320000000005</c:v>
                </c:pt>
                <c:pt idx="30">
                  <c:v>7.4800889999999987</c:v>
                </c:pt>
                <c:pt idx="31">
                  <c:v>8.2984049999999989</c:v>
                </c:pt>
                <c:pt idx="32">
                  <c:v>8.4293429999999994</c:v>
                </c:pt>
                <c:pt idx="33">
                  <c:v>8.0127369999999996</c:v>
                </c:pt>
                <c:pt idx="34">
                  <c:v>8.1786700000000003</c:v>
                </c:pt>
              </c:numCache>
            </c:numRef>
          </c:yVal>
          <c:smooth val="0"/>
          <c:extLst>
            <c:ext xmlns:c16="http://schemas.microsoft.com/office/drawing/2014/chart" uri="{C3380CC4-5D6E-409C-BE32-E72D297353CC}">
              <c16:uniqueId val="{00000002-DBC9-4B54-991E-C59C518A250A}"/>
            </c:ext>
          </c:extLst>
        </c:ser>
        <c:ser>
          <c:idx val="3"/>
          <c:order val="3"/>
          <c:tx>
            <c:strRef>
              <c:f>'4.7'!$A$6</c:f>
              <c:strCache>
                <c:ptCount val="1"/>
                <c:pt idx="0">
                  <c:v>Byggeri, inputudledninger</c:v>
                </c:pt>
              </c:strCache>
            </c:strRef>
          </c:tx>
          <c:spPr>
            <a:ln w="19050" cap="rnd">
              <a:solidFill>
                <a:schemeClr val="accent3"/>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'4.7'!$B$6:$AJ$6</c:f>
              <c:numCache>
                <c:formatCode>0.00</c:formatCode>
                <c:ptCount val="35"/>
                <c:pt idx="0">
                  <c:v>2.2279174505353936</c:v>
                </c:pt>
                <c:pt idx="1">
                  <c:v>2.3319001322610484</c:v>
                </c:pt>
                <c:pt idx="2">
                  <c:v>2.3851089364336659</c:v>
                </c:pt>
                <c:pt idx="3">
                  <c:v>2.4819501012762517</c:v>
                </c:pt>
                <c:pt idx="4">
                  <c:v>2.6932281979680601</c:v>
                </c:pt>
                <c:pt idx="5">
                  <c:v>2.8810940952392059</c:v>
                </c:pt>
                <c:pt idx="6">
                  <c:v>3.1218841531829975</c:v>
                </c:pt>
                <c:pt idx="7">
                  <c:v>3.0387605094854813</c:v>
                </c:pt>
                <c:pt idx="8">
                  <c:v>3.1020217803419285</c:v>
                </c:pt>
                <c:pt idx="9">
                  <c:v>3.2111744866068106</c:v>
                </c:pt>
                <c:pt idx="10">
                  <c:v>2.8947036284739656</c:v>
                </c:pt>
                <c:pt idx="11">
                  <c:v>3.111702432299253</c:v>
                </c:pt>
                <c:pt idx="12">
                  <c:v>3.2668068122751679</c:v>
                </c:pt>
                <c:pt idx="13">
                  <c:v>3.6091096910911817</c:v>
                </c:pt>
                <c:pt idx="14">
                  <c:v>3.7592533969162143</c:v>
                </c:pt>
                <c:pt idx="15">
                  <c:v>3.6481335220563977</c:v>
                </c:pt>
                <c:pt idx="16">
                  <c:v>3.7673443311216475</c:v>
                </c:pt>
                <c:pt idx="17">
                  <c:v>3.8346754092383897</c:v>
                </c:pt>
                <c:pt idx="18">
                  <c:v>3.4313519627421503</c:v>
                </c:pt>
                <c:pt idx="19">
                  <c:v>3.2389911281641703</c:v>
                </c:pt>
                <c:pt idx="20">
                  <c:v>3.3497059158149893</c:v>
                </c:pt>
                <c:pt idx="21">
                  <c:v>3.3765075201787331</c:v>
                </c:pt>
                <c:pt idx="22">
                  <c:v>3.2437769862254697</c:v>
                </c:pt>
                <c:pt idx="23">
                  <c:v>3.2313434941009089</c:v>
                </c:pt>
                <c:pt idx="24">
                  <c:v>3.1608124469391119</c:v>
                </c:pt>
                <c:pt idx="25">
                  <c:v>2.8542552098015963</c:v>
                </c:pt>
                <c:pt idx="26">
                  <c:v>2.9925744546130484</c:v>
                </c:pt>
                <c:pt idx="27">
                  <c:v>3.0249142808337344</c:v>
                </c:pt>
                <c:pt idx="28">
                  <c:v>3.2718941144858054</c:v>
                </c:pt>
                <c:pt idx="29">
                  <c:v>3.3029023953475058</c:v>
                </c:pt>
                <c:pt idx="30">
                  <c:v>3.2067517868284625</c:v>
                </c:pt>
                <c:pt idx="31">
                  <c:v>3.381793743404149</c:v>
                </c:pt>
                <c:pt idx="32">
                  <c:v>3.4289851679864825</c:v>
                </c:pt>
                <c:pt idx="33">
                  <c:v>3.3669824192717526</c:v>
                </c:pt>
                <c:pt idx="34">
                  <c:v>3.5460685235645606</c:v>
                </c:pt>
              </c:numCache>
            </c:numRef>
          </c:yVal>
          <c:smooth val="0"/>
          <c:extLst>
            <c:ext xmlns:c16="http://schemas.microsoft.com/office/drawing/2014/chart" uri="{C3380CC4-5D6E-409C-BE32-E72D297353CC}">
              <c16:uniqueId val="{00000003-DBC9-4B54-991E-C59C518A250A}"/>
            </c:ext>
          </c:extLst>
        </c:ser>
        <c:ser>
          <c:idx val="4"/>
          <c:order val="4"/>
          <c:tx>
            <c:strRef>
              <c:f>'4.7'!$A$7</c:f>
              <c:strCache>
                <c:ptCount val="1"/>
                <c:pt idx="0">
                  <c:v>Investeringer ex. Byggeri</c:v>
                </c:pt>
              </c:strCache>
            </c:strRef>
          </c:tx>
          <c:spPr>
            <a:ln w="19050" cap="rnd">
              <a:solidFill>
                <a:schemeClr val="accent6"/>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'4.7'!$B$7:$AJ$7</c:f>
              <c:numCache>
                <c:formatCode>0.00</c:formatCode>
                <c:ptCount val="35"/>
                <c:pt idx="0">
                  <c:v>6.0367929092987929</c:v>
                </c:pt>
                <c:pt idx="1">
                  <c:v>6.0528634391924099</c:v>
                </c:pt>
                <c:pt idx="2">
                  <c:v>5.3740279866103098</c:v>
                </c:pt>
                <c:pt idx="3">
                  <c:v>3.9581067486363941</c:v>
                </c:pt>
                <c:pt idx="4">
                  <c:v>5.9206212265274649</c:v>
                </c:pt>
                <c:pt idx="5">
                  <c:v>9.0766102893396283</c:v>
                </c:pt>
                <c:pt idx="6">
                  <c:v>7.3494659124591681</c:v>
                </c:pt>
                <c:pt idx="7">
                  <c:v>8.6442697055793278</c:v>
                </c:pt>
                <c:pt idx="8">
                  <c:v>8.8542190650955455</c:v>
                </c:pt>
                <c:pt idx="9">
                  <c:v>5.3524435067900153</c:v>
                </c:pt>
                <c:pt idx="10">
                  <c:v>8.3819416724433129</c:v>
                </c:pt>
                <c:pt idx="11">
                  <c:v>8.1048114429505613</c:v>
                </c:pt>
                <c:pt idx="12">
                  <c:v>6.995825704191013</c:v>
                </c:pt>
                <c:pt idx="13">
                  <c:v>6.2371565416233619</c:v>
                </c:pt>
                <c:pt idx="14">
                  <c:v>7.9487961851418376</c:v>
                </c:pt>
                <c:pt idx="15">
                  <c:v>9.0829591219314878</c:v>
                </c:pt>
                <c:pt idx="16">
                  <c:v>9.3969198197773522</c:v>
                </c:pt>
                <c:pt idx="17">
                  <c:v>11.521649764175256</c:v>
                </c:pt>
                <c:pt idx="18">
                  <c:v>9.1176874753299781</c:v>
                </c:pt>
                <c:pt idx="19">
                  <c:v>6.1318795745801129</c:v>
                </c:pt>
                <c:pt idx="20">
                  <c:v>5.4273167149791641</c:v>
                </c:pt>
                <c:pt idx="21">
                  <c:v>5.7897714379588692</c:v>
                </c:pt>
                <c:pt idx="22">
                  <c:v>5.5869148315739015</c:v>
                </c:pt>
                <c:pt idx="23">
                  <c:v>5.3652621214645162</c:v>
                </c:pt>
                <c:pt idx="24">
                  <c:v>7.5360202733718209</c:v>
                </c:pt>
                <c:pt idx="25">
                  <c:v>6.1682790176091995</c:v>
                </c:pt>
                <c:pt idx="26">
                  <c:v>6.6418499378096216</c:v>
                </c:pt>
                <c:pt idx="27">
                  <c:v>6.4713341061541811</c:v>
                </c:pt>
                <c:pt idx="28">
                  <c:v>5.8041900448460328</c:v>
                </c:pt>
                <c:pt idx="29">
                  <c:v>4.4697393079301815</c:v>
                </c:pt>
                <c:pt idx="30">
                  <c:v>5.9894852723475509</c:v>
                </c:pt>
                <c:pt idx="31">
                  <c:v>6.5337439582659487</c:v>
                </c:pt>
                <c:pt idx="32">
                  <c:v>8.4361030178342258</c:v>
                </c:pt>
                <c:pt idx="33">
                  <c:v>4.9934610575028522</c:v>
                </c:pt>
                <c:pt idx="34">
                  <c:v>5.167645803428389</c:v>
                </c:pt>
              </c:numCache>
            </c:numRef>
          </c:yVal>
          <c:smooth val="0"/>
          <c:extLst>
            <c:ext xmlns:c16="http://schemas.microsoft.com/office/drawing/2014/chart" uri="{C3380CC4-5D6E-409C-BE32-E72D297353CC}">
              <c16:uniqueId val="{00000004-DBC9-4B54-991E-C59C518A250A}"/>
            </c:ext>
          </c:extLst>
        </c:ser>
        <c:ser>
          <c:idx val="5"/>
          <c:order val="5"/>
          <c:tx>
            <c:strRef>
              <c:f>'4.7'!$A$8</c:f>
              <c:strCache>
                <c:ptCount val="1"/>
                <c:pt idx="0">
                  <c:v>Offentlig forbrug ex. Byggeri</c:v>
                </c:pt>
              </c:strCache>
            </c:strRef>
          </c:tx>
          <c:spPr>
            <a:ln w="19050" cap="rnd">
              <a:solidFill>
                <a:schemeClr val="accent5"/>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'4.7'!$B$8:$AJ$8</c:f>
              <c:numCache>
                <c:formatCode>0.00</c:formatCode>
                <c:ptCount val="35"/>
                <c:pt idx="0">
                  <c:v>7.2442712854976854</c:v>
                </c:pt>
                <c:pt idx="1">
                  <c:v>8.4991807252936393</c:v>
                </c:pt>
                <c:pt idx="2">
                  <c:v>7.609420855649657</c:v>
                </c:pt>
                <c:pt idx="3">
                  <c:v>8.0685851037409311</c:v>
                </c:pt>
                <c:pt idx="4">
                  <c:v>8.3735033464741129</c:v>
                </c:pt>
                <c:pt idx="5">
                  <c:v>8.4517917654713681</c:v>
                </c:pt>
                <c:pt idx="6">
                  <c:v>9.3473638371083823</c:v>
                </c:pt>
                <c:pt idx="7">
                  <c:v>8.4989049022570917</c:v>
                </c:pt>
                <c:pt idx="8">
                  <c:v>8.3478240938479029</c:v>
                </c:pt>
                <c:pt idx="9">
                  <c:v>8.0856160259326373</c:v>
                </c:pt>
                <c:pt idx="10">
                  <c:v>7.4978998343701475</c:v>
                </c:pt>
                <c:pt idx="11">
                  <c:v>8.01285907803023</c:v>
                </c:pt>
                <c:pt idx="12">
                  <c:v>8.0075439820444387</c:v>
                </c:pt>
                <c:pt idx="13">
                  <c:v>8.9389830663083654</c:v>
                </c:pt>
                <c:pt idx="14">
                  <c:v>8.6926537275622131</c:v>
                </c:pt>
                <c:pt idx="15">
                  <c:v>8.6791271756545552</c:v>
                </c:pt>
                <c:pt idx="16">
                  <c:v>8.9441082946755284</c:v>
                </c:pt>
                <c:pt idx="17">
                  <c:v>8.6548596369128408</c:v>
                </c:pt>
                <c:pt idx="18">
                  <c:v>8.8430462155766758</c:v>
                </c:pt>
                <c:pt idx="19">
                  <c:v>9.4135402758994253</c:v>
                </c:pt>
                <c:pt idx="20">
                  <c:v>9.3134980999666617</c:v>
                </c:pt>
                <c:pt idx="21">
                  <c:v>8.9060179020537458</c:v>
                </c:pt>
                <c:pt idx="22">
                  <c:v>8.185269173148221</c:v>
                </c:pt>
                <c:pt idx="23">
                  <c:v>8.3047643445435906</c:v>
                </c:pt>
                <c:pt idx="24">
                  <c:v>8.1097142330849685</c:v>
                </c:pt>
                <c:pt idx="25">
                  <c:v>7.6786807240144812</c:v>
                </c:pt>
                <c:pt idx="26">
                  <c:v>7.7804248627091672</c:v>
                </c:pt>
                <c:pt idx="27">
                  <c:v>7.7410778163586134</c:v>
                </c:pt>
                <c:pt idx="28">
                  <c:v>7.6153770722163516</c:v>
                </c:pt>
                <c:pt idx="29">
                  <c:v>7.0627070532183929</c:v>
                </c:pt>
                <c:pt idx="30">
                  <c:v>6.7351715576357991</c:v>
                </c:pt>
                <c:pt idx="31">
                  <c:v>7.5128586460938029</c:v>
                </c:pt>
                <c:pt idx="32">
                  <c:v>6.4491391401187643</c:v>
                </c:pt>
                <c:pt idx="33">
                  <c:v>6.2569197669280054</c:v>
                </c:pt>
                <c:pt idx="34">
                  <c:v>6.5505493933601473</c:v>
                </c:pt>
              </c:numCache>
            </c:numRef>
          </c:yVal>
          <c:smooth val="0"/>
          <c:extLst>
            <c:ext xmlns:c16="http://schemas.microsoft.com/office/drawing/2014/chart" uri="{C3380CC4-5D6E-409C-BE32-E72D297353CC}">
              <c16:uniqueId val="{00000005-DBC9-4B54-991E-C59C518A250A}"/>
            </c:ext>
          </c:extLst>
        </c:ser>
        <c:dLbls>
          <c:showLegendKey val="0"/>
          <c:showVal val="0"/>
          <c:showCatName val="0"/>
          <c:showSerName val="0"/>
          <c:showPercent val="0"/>
          <c:showBubbleSize val="0"/>
        </c:dLbls>
        <c:axId val="1272933440"/>
        <c:axId val="1272932480"/>
      </c:scatterChart>
      <c:scatterChart>
        <c:scatterStyle val="lineMarker"/>
        <c:varyColors val="0"/>
        <c:ser>
          <c:idx val="6"/>
          <c:order val="6"/>
          <c:tx>
            <c:strRef>
              <c:f>'4.7'!$A$9</c:f>
              <c:strCache>
                <c:ptCount val="1"/>
                <c:pt idx="0">
                  <c:v>I alt</c:v>
                </c:pt>
              </c:strCache>
            </c:strRef>
          </c:tx>
          <c:spPr>
            <a:ln w="19050" cap="rnd">
              <a:solidFill>
                <a:schemeClr val="tx1"/>
              </a:solidFill>
              <a:round/>
            </a:ln>
            <a:effectLst/>
          </c:spPr>
          <c:marker>
            <c:symbol val="none"/>
          </c:marker>
          <c:xVal>
            <c:numRef>
              <c:f>'4.7'!$B$2:$AJ$2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xVal>
          <c:yVal>
            <c:numRef>
              <c:f>'4.7'!$B$9:$AJ$9</c:f>
              <c:numCache>
                <c:formatCode>0.00</c:formatCode>
                <c:ptCount val="35"/>
                <c:pt idx="0">
                  <c:v>76.964123078598291</c:v>
                </c:pt>
                <c:pt idx="1">
                  <c:v>83.702049000000002</c:v>
                </c:pt>
                <c:pt idx="2">
                  <c:v>79.57588800000002</c:v>
                </c:pt>
                <c:pt idx="3">
                  <c:v>79.290391</c:v>
                </c:pt>
                <c:pt idx="4">
                  <c:v>83.870414999999966</c:v>
                </c:pt>
                <c:pt idx="5">
                  <c:v>86.856790999999987</c:v>
                </c:pt>
                <c:pt idx="6">
                  <c:v>90.953204999999997</c:v>
                </c:pt>
                <c:pt idx="7">
                  <c:v>87.150811963623966</c:v>
                </c:pt>
                <c:pt idx="8">
                  <c:v>87.163225000000011</c:v>
                </c:pt>
                <c:pt idx="9">
                  <c:v>79.966964086559074</c:v>
                </c:pt>
                <c:pt idx="10">
                  <c:v>78.069233892863423</c:v>
                </c:pt>
                <c:pt idx="11">
                  <c:v>78.268419068053149</c:v>
                </c:pt>
                <c:pt idx="12">
                  <c:v>76.332059000000015</c:v>
                </c:pt>
                <c:pt idx="13">
                  <c:v>81.730867067698114</c:v>
                </c:pt>
                <c:pt idx="14">
                  <c:v>83.550578918847023</c:v>
                </c:pt>
                <c:pt idx="15">
                  <c:v>84.838509171759242</c:v>
                </c:pt>
                <c:pt idx="16">
                  <c:v>89.895409092611203</c:v>
                </c:pt>
                <c:pt idx="17">
                  <c:v>89.51884996954638</c:v>
                </c:pt>
                <c:pt idx="18">
                  <c:v>84.648809023031873</c:v>
                </c:pt>
                <c:pt idx="19">
                  <c:v>77.837273928140917</c:v>
                </c:pt>
                <c:pt idx="20">
                  <c:v>76.718105150136338</c:v>
                </c:pt>
                <c:pt idx="21">
                  <c:v>74.861004920387415</c:v>
                </c:pt>
                <c:pt idx="22">
                  <c:v>68.994966849375345</c:v>
                </c:pt>
                <c:pt idx="23">
                  <c:v>71.190370934374528</c:v>
                </c:pt>
                <c:pt idx="24">
                  <c:v>69.822312150570312</c:v>
                </c:pt>
                <c:pt idx="25">
                  <c:v>65.052088930021156</c:v>
                </c:pt>
                <c:pt idx="26">
                  <c:v>68.633899965041905</c:v>
                </c:pt>
                <c:pt idx="27">
                  <c:v>66.40890203345846</c:v>
                </c:pt>
                <c:pt idx="28">
                  <c:v>67.710325033815081</c:v>
                </c:pt>
                <c:pt idx="29">
                  <c:v>63.893994000000006</c:v>
                </c:pt>
                <c:pt idx="30">
                  <c:v>59.522477000000002</c:v>
                </c:pt>
                <c:pt idx="31">
                  <c:v>64.65303394403243</c:v>
                </c:pt>
                <c:pt idx="32">
                  <c:v>62.926780023811226</c:v>
                </c:pt>
                <c:pt idx="33">
                  <c:v>57.113117001175894</c:v>
                </c:pt>
                <c:pt idx="34">
                  <c:v>57.995667001320932</c:v>
                </c:pt>
              </c:numCache>
            </c:numRef>
          </c:yVal>
          <c:smooth val="0"/>
          <c:extLst>
            <c:ext xmlns:c16="http://schemas.microsoft.com/office/drawing/2014/chart" uri="{C3380CC4-5D6E-409C-BE32-E72D297353CC}">
              <c16:uniqueId val="{00000006-DBC9-4B54-991E-C59C518A250A}"/>
            </c:ext>
          </c:extLst>
        </c:ser>
        <c:dLbls>
          <c:showLegendKey val="0"/>
          <c:showVal val="0"/>
          <c:showCatName val="0"/>
          <c:showSerName val="0"/>
          <c:showPercent val="0"/>
          <c:showBubbleSize val="0"/>
        </c:dLbls>
        <c:axId val="1272943520"/>
        <c:axId val="1272933920"/>
      </c:scatterChart>
      <c:valAx>
        <c:axId val="1272933440"/>
        <c:scaling>
          <c:orientation val="minMax"/>
          <c:max val="2024"/>
          <c:min val="199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da-DK"/>
          </a:p>
        </c:txPr>
        <c:crossAx val="1272932480"/>
        <c:crosses val="autoZero"/>
        <c:crossBetween val="midCat"/>
        <c:majorUnit val="1"/>
      </c:valAx>
      <c:valAx>
        <c:axId val="1272932480"/>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 CO2e</a:t>
                </a:r>
              </a:p>
            </c:rich>
          </c:tx>
          <c:layout>
            <c:manualLayout>
              <c:xMode val="edge"/>
              <c:yMode val="edge"/>
              <c:x val="6.99912414503563E-3"/>
              <c:y val="0.238370773655831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272933440"/>
        <c:crosses val="autoZero"/>
        <c:crossBetween val="midCat"/>
      </c:valAx>
      <c:valAx>
        <c:axId val="1272933920"/>
        <c:scaling>
          <c:orientation val="minMax"/>
        </c:scaling>
        <c:delete val="0"/>
        <c:axPos val="r"/>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Mio. ton CO2e</a:t>
                </a:r>
              </a:p>
            </c:rich>
          </c:tx>
          <c:layout>
            <c:manualLayout>
              <c:xMode val="edge"/>
              <c:yMode val="edge"/>
              <c:x val="0.9734208260592272"/>
              <c:y val="0.238370773655831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272943520"/>
        <c:crosses val="max"/>
        <c:crossBetween val="midCat"/>
      </c:valAx>
      <c:valAx>
        <c:axId val="1272943520"/>
        <c:scaling>
          <c:orientation val="minMax"/>
        </c:scaling>
        <c:delete val="1"/>
        <c:axPos val="b"/>
        <c:numFmt formatCode="General" sourceLinked="1"/>
        <c:majorTickMark val="out"/>
        <c:minorTickMark val="none"/>
        <c:tickLblPos val="nextTo"/>
        <c:crossAx val="1272933920"/>
        <c:crosses val="autoZero"/>
        <c:crossBetween val="midCat"/>
      </c:valAx>
      <c:spPr>
        <a:noFill/>
        <a:ln>
          <a:noFill/>
        </a:ln>
        <a:effectLst/>
      </c:spPr>
    </c:plotArea>
    <c:legend>
      <c:legendPos val="b"/>
      <c:layout>
        <c:manualLayout>
          <c:xMode val="edge"/>
          <c:yMode val="edge"/>
          <c:x val="1.7045898409917518E-3"/>
          <c:y val="0.79116095506612671"/>
          <c:w val="0.99484090150372328"/>
          <c:h val="0.2088390449338732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areaChart>
        <c:grouping val="stacked"/>
        <c:varyColors val="0"/>
        <c:ser>
          <c:idx val="0"/>
          <c:order val="0"/>
          <c:tx>
            <c:strRef>
              <c:f>'5.3'!$A$3</c:f>
              <c:strCache>
                <c:ptCount val="1"/>
                <c:pt idx="0">
                  <c:v>Nybyggeri</c:v>
                </c:pt>
              </c:strCache>
            </c:strRef>
          </c:tx>
          <c:spPr>
            <a:solidFill>
              <a:schemeClr val="accent1"/>
            </a:solidFill>
            <a:ln>
              <a:no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'5.3'!$B$3:$AJ$3</c:f>
              <c:numCache>
                <c:formatCode>General</c:formatCode>
                <c:ptCount val="35"/>
                <c:pt idx="0">
                  <c:v>3.0138539999999998</c:v>
                </c:pt>
                <c:pt idx="1">
                  <c:v>2.7037939999999998</c:v>
                </c:pt>
                <c:pt idx="2">
                  <c:v>2.5398990000000001</c:v>
                </c:pt>
                <c:pt idx="3">
                  <c:v>1.9781439999999999</c:v>
                </c:pt>
                <c:pt idx="4">
                  <c:v>1.9932435525571901</c:v>
                </c:pt>
                <c:pt idx="5">
                  <c:v>2.4978663158338335</c:v>
                </c:pt>
                <c:pt idx="6">
                  <c:v>2.914936</c:v>
                </c:pt>
                <c:pt idx="7">
                  <c:v>3.1846583960369212</c:v>
                </c:pt>
                <c:pt idx="8">
                  <c:v>3.6776820705285771</c:v>
                </c:pt>
                <c:pt idx="9">
                  <c:v>3.1731308742034381</c:v>
                </c:pt>
                <c:pt idx="10">
                  <c:v>3.1676630782450936</c:v>
                </c:pt>
                <c:pt idx="11">
                  <c:v>3.3860004876586802</c:v>
                </c:pt>
                <c:pt idx="12">
                  <c:v>3.2567576136383969</c:v>
                </c:pt>
                <c:pt idx="13">
                  <c:v>3.6501425110084407</c:v>
                </c:pt>
                <c:pt idx="14">
                  <c:v>3.9616275940417625</c:v>
                </c:pt>
                <c:pt idx="15">
                  <c:v>3.9871129999999999</c:v>
                </c:pt>
                <c:pt idx="16">
                  <c:v>4.4930349999999999</c:v>
                </c:pt>
                <c:pt idx="17">
                  <c:v>4.7858270000000003</c:v>
                </c:pt>
                <c:pt idx="18">
                  <c:v>4.0129549999999998</c:v>
                </c:pt>
                <c:pt idx="19">
                  <c:v>2.4510722820277291</c:v>
                </c:pt>
                <c:pt idx="20">
                  <c:v>2.0255407728559351</c:v>
                </c:pt>
                <c:pt idx="21">
                  <c:v>2.4011508955512992</c:v>
                </c:pt>
                <c:pt idx="22">
                  <c:v>2.0846398629987175</c:v>
                </c:pt>
                <c:pt idx="23">
                  <c:v>1.9536015688932535</c:v>
                </c:pt>
                <c:pt idx="24">
                  <c:v>2.1140795276441202</c:v>
                </c:pt>
                <c:pt idx="25">
                  <c:v>2.098359888718027</c:v>
                </c:pt>
                <c:pt idx="26">
                  <c:v>2.3105189569725049</c:v>
                </c:pt>
                <c:pt idx="27">
                  <c:v>2.6123243356390597</c:v>
                </c:pt>
                <c:pt idx="28">
                  <c:v>2.8077049803308856</c:v>
                </c:pt>
                <c:pt idx="29">
                  <c:v>2.8291688834456945</c:v>
                </c:pt>
                <c:pt idx="30">
                  <c:v>2.9449694065847982</c:v>
                </c:pt>
                <c:pt idx="31">
                  <c:v>3.0432535189527004</c:v>
                </c:pt>
                <c:pt idx="32">
                  <c:v>3.2067119736521517</c:v>
                </c:pt>
                <c:pt idx="33">
                  <c:v>2.9953806748183642</c:v>
                </c:pt>
                <c:pt idx="34">
                  <c:v>3.003296810005665</c:v>
                </c:pt>
              </c:numCache>
            </c:numRef>
          </c:val>
          <c:extLst>
            <c:ext xmlns:c16="http://schemas.microsoft.com/office/drawing/2014/chart" uri="{C3380CC4-5D6E-409C-BE32-E72D297353CC}">
              <c16:uniqueId val="{00000000-EB72-4168-BF91-841C87F20CDE}"/>
            </c:ext>
          </c:extLst>
        </c:ser>
        <c:ser>
          <c:idx val="2"/>
          <c:order val="2"/>
          <c:tx>
            <c:strRef>
              <c:f>'5.3'!$A$5</c:f>
              <c:strCache>
                <c:ptCount val="1"/>
                <c:pt idx="0">
                  <c:v>Prof. rep. og vedl.</c:v>
                </c:pt>
              </c:strCache>
            </c:strRef>
          </c:tx>
          <c:spPr>
            <a:solidFill>
              <a:schemeClr val="accent6"/>
            </a:solidFill>
            <a:ln>
              <a:solidFill>
                <a:schemeClr val="accent6"/>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'5.3'!$B$5:$AJ$5</c:f>
              <c:numCache>
                <c:formatCode>General</c:formatCode>
                <c:ptCount val="35"/>
                <c:pt idx="0">
                  <c:v>2.1501411184675616</c:v>
                </c:pt>
                <c:pt idx="1">
                  <c:v>2.3239680094021558</c:v>
                </c:pt>
                <c:pt idx="2">
                  <c:v>2.3468333717850149</c:v>
                </c:pt>
                <c:pt idx="3">
                  <c:v>2.2802883262658269</c:v>
                </c:pt>
                <c:pt idx="4">
                  <c:v>2.5044093576289526</c:v>
                </c:pt>
                <c:pt idx="5">
                  <c:v>2.6500808306863251</c:v>
                </c:pt>
                <c:pt idx="6">
                  <c:v>2.7520505982160399</c:v>
                </c:pt>
                <c:pt idx="7">
                  <c:v>2.7191400068810978</c:v>
                </c:pt>
                <c:pt idx="8">
                  <c:v>2.6094820334174575</c:v>
                </c:pt>
                <c:pt idx="9">
                  <c:v>2.8344837733425861</c:v>
                </c:pt>
                <c:pt idx="10">
                  <c:v>2.9343594790542431</c:v>
                </c:pt>
                <c:pt idx="11">
                  <c:v>2.8187154546955622</c:v>
                </c:pt>
                <c:pt idx="12">
                  <c:v>2.7444503011178334</c:v>
                </c:pt>
                <c:pt idx="13">
                  <c:v>3.0096290896915576</c:v>
                </c:pt>
                <c:pt idx="14">
                  <c:v>3.1969277225488764</c:v>
                </c:pt>
                <c:pt idx="15">
                  <c:v>3.1847399751729775</c:v>
                </c:pt>
                <c:pt idx="16">
                  <c:v>3.6997539331046125</c:v>
                </c:pt>
                <c:pt idx="17">
                  <c:v>3.7419963662164326</c:v>
                </c:pt>
                <c:pt idx="18">
                  <c:v>3.2019656560456777</c:v>
                </c:pt>
                <c:pt idx="19">
                  <c:v>2.766707012952518</c:v>
                </c:pt>
                <c:pt idx="20">
                  <c:v>2.7226954548234188</c:v>
                </c:pt>
                <c:pt idx="21">
                  <c:v>3.0023541174266759</c:v>
                </c:pt>
                <c:pt idx="22">
                  <c:v>2.7899614604318623</c:v>
                </c:pt>
                <c:pt idx="23">
                  <c:v>2.8217515854220738</c:v>
                </c:pt>
                <c:pt idx="24">
                  <c:v>2.9486263521083425</c:v>
                </c:pt>
                <c:pt idx="25">
                  <c:v>2.732126868166413</c:v>
                </c:pt>
                <c:pt idx="26">
                  <c:v>2.8336125954958526</c:v>
                </c:pt>
                <c:pt idx="27">
                  <c:v>2.8023689974671147</c:v>
                </c:pt>
                <c:pt idx="28">
                  <c:v>2.851507424002925</c:v>
                </c:pt>
                <c:pt idx="29">
                  <c:v>2.6512537112583505</c:v>
                </c:pt>
                <c:pt idx="30">
                  <c:v>2.666329883479893</c:v>
                </c:pt>
                <c:pt idx="31">
                  <c:v>2.8701959199448637</c:v>
                </c:pt>
                <c:pt idx="32">
                  <c:v>3.035159272455342</c:v>
                </c:pt>
                <c:pt idx="33">
                  <c:v>2.8981961691799887</c:v>
                </c:pt>
                <c:pt idx="34">
                  <c:v>2.9118701229893431</c:v>
                </c:pt>
              </c:numCache>
            </c:numRef>
          </c:val>
          <c:extLst>
            <c:ext xmlns:c16="http://schemas.microsoft.com/office/drawing/2014/chart" uri="{C3380CC4-5D6E-409C-BE32-E72D297353CC}">
              <c16:uniqueId val="{00000001-EB72-4168-BF91-841C87F20CDE}"/>
            </c:ext>
          </c:extLst>
        </c:ser>
        <c:ser>
          <c:idx val="3"/>
          <c:order val="3"/>
          <c:tx>
            <c:strRef>
              <c:f>'5.3'!$A$6</c:f>
              <c:strCache>
                <c:ptCount val="1"/>
                <c:pt idx="0">
                  <c:v>Gør-det-selv rep. og vedl.</c:v>
                </c:pt>
              </c:strCache>
            </c:strRef>
          </c:tx>
          <c:spPr>
            <a:solidFill>
              <a:schemeClr val="accent3"/>
            </a:solidFill>
            <a:ln>
              <a:solidFill>
                <a:schemeClr val="accent3"/>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'5.3'!$B$6:$AJ$6</c:f>
              <c:numCache>
                <c:formatCode>General</c:formatCode>
                <c:ptCount val="35"/>
                <c:pt idx="0">
                  <c:v>0.90026394733668735</c:v>
                </c:pt>
                <c:pt idx="1">
                  <c:v>1.0191875408273439</c:v>
                </c:pt>
                <c:pt idx="2">
                  <c:v>1.1085070671315871</c:v>
                </c:pt>
                <c:pt idx="3">
                  <c:v>1.2560074002724584</c:v>
                </c:pt>
                <c:pt idx="4">
                  <c:v>1.3465318102087984</c:v>
                </c:pt>
                <c:pt idx="5">
                  <c:v>1.5331592651257158</c:v>
                </c:pt>
                <c:pt idx="6">
                  <c:v>1.7296469481583143</c:v>
                </c:pt>
                <c:pt idx="7">
                  <c:v>1.7088085111987736</c:v>
                </c:pt>
                <c:pt idx="8">
                  <c:v>1.681523133817532</c:v>
                </c:pt>
                <c:pt idx="9">
                  <c:v>1.9180346541093711</c:v>
                </c:pt>
                <c:pt idx="10">
                  <c:v>1.9658609784383694</c:v>
                </c:pt>
                <c:pt idx="11">
                  <c:v>1.7999380109966694</c:v>
                </c:pt>
                <c:pt idx="12">
                  <c:v>1.8919994053564486</c:v>
                </c:pt>
                <c:pt idx="13">
                  <c:v>2.1756660102019607</c:v>
                </c:pt>
                <c:pt idx="14">
                  <c:v>2.1918389935635614</c:v>
                </c:pt>
                <c:pt idx="15">
                  <c:v>2.3006888226069453</c:v>
                </c:pt>
                <c:pt idx="16">
                  <c:v>2.6875768884108808</c:v>
                </c:pt>
                <c:pt idx="17">
                  <c:v>2.437582968547793</c:v>
                </c:pt>
                <c:pt idx="18">
                  <c:v>2.1200029611711222</c:v>
                </c:pt>
                <c:pt idx="19">
                  <c:v>1.8738589542416493</c:v>
                </c:pt>
                <c:pt idx="20">
                  <c:v>1.8434710746463492</c:v>
                </c:pt>
                <c:pt idx="21">
                  <c:v>2.0487303503741723</c:v>
                </c:pt>
                <c:pt idx="22">
                  <c:v>1.9864503206550772</c:v>
                </c:pt>
                <c:pt idx="23">
                  <c:v>1.9732271122113123</c:v>
                </c:pt>
                <c:pt idx="24">
                  <c:v>1.8169047594913139</c:v>
                </c:pt>
                <c:pt idx="25">
                  <c:v>1.6444645102992883</c:v>
                </c:pt>
                <c:pt idx="26">
                  <c:v>1.7813111039981755</c:v>
                </c:pt>
                <c:pt idx="27">
                  <c:v>1.8709263531905511</c:v>
                </c:pt>
                <c:pt idx="28">
                  <c:v>1.9733656515264411</c:v>
                </c:pt>
                <c:pt idx="29">
                  <c:v>1.9597686908278169</c:v>
                </c:pt>
                <c:pt idx="30">
                  <c:v>1.8992442706850277</c:v>
                </c:pt>
                <c:pt idx="31">
                  <c:v>2.3155673159381926</c:v>
                </c:pt>
                <c:pt idx="32">
                  <c:v>2.3098653981943231</c:v>
                </c:pt>
                <c:pt idx="33">
                  <c:v>2.1616953904103831</c:v>
                </c:pt>
                <c:pt idx="34">
                  <c:v>2.253572277320516</c:v>
                </c:pt>
              </c:numCache>
            </c:numRef>
          </c:val>
          <c:extLst>
            <c:ext xmlns:c16="http://schemas.microsoft.com/office/drawing/2014/chart" uri="{C3380CC4-5D6E-409C-BE32-E72D297353CC}">
              <c16:uniqueId val="{00000002-EB72-4168-BF91-841C87F20CDE}"/>
            </c:ext>
          </c:extLst>
        </c:ser>
        <c:ser>
          <c:idx val="1"/>
          <c:order val="1"/>
          <c:tx>
            <c:strRef>
              <c:f>'5.3'!$A$4</c:f>
              <c:strCache>
                <c:ptCount val="1"/>
                <c:pt idx="0">
                  <c:v>Anlægsvirksomhed</c:v>
                </c:pt>
              </c:strCache>
            </c:strRef>
          </c:tx>
          <c:spPr>
            <a:solidFill>
              <a:schemeClr val="bg1">
                <a:lumMod val="50000"/>
              </a:schemeClr>
            </a:solidFill>
            <a:ln>
              <a:solidFill>
                <a:schemeClr val="bg1">
                  <a:lumMod val="50000"/>
                </a:schemeClr>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'5.3'!$B$4:$AJ$4</c:f>
              <c:numCache>
                <c:formatCode>General</c:formatCode>
                <c:ptCount val="35"/>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2.9572638076953353</c:v>
                </c:pt>
                <c:pt idx="25">
                  <c:v>2.8109029426178682</c:v>
                </c:pt>
                <c:pt idx="26">
                  <c:v>2.7813077981465151</c:v>
                </c:pt>
                <c:pt idx="27">
                  <c:v>2.4827385945370084</c:v>
                </c:pt>
                <c:pt idx="28">
                  <c:v>2.6821430586255537</c:v>
                </c:pt>
                <c:pt idx="29">
                  <c:v>3.0946431098156442</c:v>
                </c:pt>
                <c:pt idx="30">
                  <c:v>3.1762972260787432</c:v>
                </c:pt>
                <c:pt idx="31">
                  <c:v>3.4511819885683921</c:v>
                </c:pt>
                <c:pt idx="32">
                  <c:v>3.3065915236846655</c:v>
                </c:pt>
                <c:pt idx="33">
                  <c:v>3.3244471848630162</c:v>
                </c:pt>
                <c:pt idx="34">
                  <c:v>3.5559993132490364</c:v>
                </c:pt>
              </c:numCache>
            </c:numRef>
          </c:val>
          <c:extLst>
            <c:ext xmlns:c16="http://schemas.microsoft.com/office/drawing/2014/chart" uri="{C3380CC4-5D6E-409C-BE32-E72D297353CC}">
              <c16:uniqueId val="{00000003-EB72-4168-BF91-841C87F20CDE}"/>
            </c:ext>
          </c:extLst>
        </c:ser>
        <c:dLbls>
          <c:showLegendKey val="0"/>
          <c:showVal val="0"/>
          <c:showCatName val="0"/>
          <c:showSerName val="0"/>
          <c:showPercent val="0"/>
          <c:showBubbleSize val="0"/>
        </c:dLbls>
        <c:axId val="1346158623"/>
        <c:axId val="1346153343"/>
      </c:area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Samlede</a:t>
            </a:r>
            <a:r>
              <a:rPr lang="en-US" baseline="0"/>
              <a:t> </a:t>
            </a:r>
            <a:r>
              <a:rPr lang="en-US"/>
              <a:t>udledninger fra byggeriets underkategorier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a-DK"/>
        </a:p>
      </c:txPr>
    </c:title>
    <c:autoTitleDeleted val="0"/>
    <c:plotArea>
      <c:layout/>
      <c:areaChart>
        <c:grouping val="percentStacked"/>
        <c:varyColors val="0"/>
        <c:ser>
          <c:idx val="0"/>
          <c:order val="0"/>
          <c:tx>
            <c:strRef>
              <c:f>'5.3'!$A$3</c:f>
              <c:strCache>
                <c:ptCount val="1"/>
                <c:pt idx="0">
                  <c:v>Nybyggeri</c:v>
                </c:pt>
              </c:strCache>
            </c:strRef>
          </c:tx>
          <c:spPr>
            <a:solidFill>
              <a:schemeClr val="accent1"/>
            </a:solidFill>
            <a:ln>
              <a:no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'5.3'!$B$3:$AJ$3</c:f>
              <c:numCache>
                <c:formatCode>General</c:formatCode>
                <c:ptCount val="35"/>
                <c:pt idx="0">
                  <c:v>3.0138539999999998</c:v>
                </c:pt>
                <c:pt idx="1">
                  <c:v>2.7037939999999998</c:v>
                </c:pt>
                <c:pt idx="2">
                  <c:v>2.5398990000000001</c:v>
                </c:pt>
                <c:pt idx="3">
                  <c:v>1.9781439999999999</c:v>
                </c:pt>
                <c:pt idx="4">
                  <c:v>1.9932435525571901</c:v>
                </c:pt>
                <c:pt idx="5">
                  <c:v>2.4978663158338335</c:v>
                </c:pt>
                <c:pt idx="6">
                  <c:v>2.914936</c:v>
                </c:pt>
                <c:pt idx="7">
                  <c:v>3.1846583960369212</c:v>
                </c:pt>
                <c:pt idx="8">
                  <c:v>3.6776820705285771</c:v>
                </c:pt>
                <c:pt idx="9">
                  <c:v>3.1731308742034381</c:v>
                </c:pt>
                <c:pt idx="10">
                  <c:v>3.1676630782450936</c:v>
                </c:pt>
                <c:pt idx="11">
                  <c:v>3.3860004876586802</c:v>
                </c:pt>
                <c:pt idx="12">
                  <c:v>3.2567576136383969</c:v>
                </c:pt>
                <c:pt idx="13">
                  <c:v>3.6501425110084407</c:v>
                </c:pt>
                <c:pt idx="14">
                  <c:v>3.9616275940417625</c:v>
                </c:pt>
                <c:pt idx="15">
                  <c:v>3.9871129999999999</c:v>
                </c:pt>
                <c:pt idx="16">
                  <c:v>4.4930349999999999</c:v>
                </c:pt>
                <c:pt idx="17">
                  <c:v>4.7858270000000003</c:v>
                </c:pt>
                <c:pt idx="18">
                  <c:v>4.0129549999999998</c:v>
                </c:pt>
                <c:pt idx="19">
                  <c:v>2.4510722820277291</c:v>
                </c:pt>
                <c:pt idx="20">
                  <c:v>2.0255407728559351</c:v>
                </c:pt>
                <c:pt idx="21">
                  <c:v>2.4011508955512992</c:v>
                </c:pt>
                <c:pt idx="22">
                  <c:v>2.0846398629987175</c:v>
                </c:pt>
                <c:pt idx="23">
                  <c:v>1.9536015688932535</c:v>
                </c:pt>
                <c:pt idx="24">
                  <c:v>2.1140795276441202</c:v>
                </c:pt>
                <c:pt idx="25">
                  <c:v>2.098359888718027</c:v>
                </c:pt>
                <c:pt idx="26">
                  <c:v>2.3105189569725049</c:v>
                </c:pt>
                <c:pt idx="27">
                  <c:v>2.6123243356390597</c:v>
                </c:pt>
                <c:pt idx="28">
                  <c:v>2.8077049803308856</c:v>
                </c:pt>
                <c:pt idx="29">
                  <c:v>2.8291688834456945</c:v>
                </c:pt>
                <c:pt idx="30">
                  <c:v>2.9449694065847982</c:v>
                </c:pt>
                <c:pt idx="31">
                  <c:v>3.0432535189527004</c:v>
                </c:pt>
                <c:pt idx="32">
                  <c:v>3.2067119736521517</c:v>
                </c:pt>
                <c:pt idx="33">
                  <c:v>2.9953806748183642</c:v>
                </c:pt>
                <c:pt idx="34">
                  <c:v>3.003296810005665</c:v>
                </c:pt>
              </c:numCache>
            </c:numRef>
          </c:val>
          <c:extLst>
            <c:ext xmlns:c16="http://schemas.microsoft.com/office/drawing/2014/chart" uri="{C3380CC4-5D6E-409C-BE32-E72D297353CC}">
              <c16:uniqueId val="{00000000-3B84-4A09-B971-2E0C30AB21F4}"/>
            </c:ext>
          </c:extLst>
        </c:ser>
        <c:ser>
          <c:idx val="2"/>
          <c:order val="2"/>
          <c:tx>
            <c:strRef>
              <c:f>'5.3'!$A$5</c:f>
              <c:strCache>
                <c:ptCount val="1"/>
                <c:pt idx="0">
                  <c:v>Prof. rep. og vedl.</c:v>
                </c:pt>
              </c:strCache>
            </c:strRef>
          </c:tx>
          <c:spPr>
            <a:solidFill>
              <a:schemeClr val="accent6"/>
            </a:solidFill>
            <a:ln>
              <a:solidFill>
                <a:schemeClr val="accent6"/>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'5.3'!$B$5:$AJ$5</c:f>
              <c:numCache>
                <c:formatCode>General</c:formatCode>
                <c:ptCount val="35"/>
                <c:pt idx="0">
                  <c:v>2.1501411184675616</c:v>
                </c:pt>
                <c:pt idx="1">
                  <c:v>2.3239680094021558</c:v>
                </c:pt>
                <c:pt idx="2">
                  <c:v>2.3468333717850149</c:v>
                </c:pt>
                <c:pt idx="3">
                  <c:v>2.2802883262658269</c:v>
                </c:pt>
                <c:pt idx="4">
                  <c:v>2.5044093576289526</c:v>
                </c:pt>
                <c:pt idx="5">
                  <c:v>2.6500808306863251</c:v>
                </c:pt>
                <c:pt idx="6">
                  <c:v>2.7520505982160399</c:v>
                </c:pt>
                <c:pt idx="7">
                  <c:v>2.7191400068810978</c:v>
                </c:pt>
                <c:pt idx="8">
                  <c:v>2.6094820334174575</c:v>
                </c:pt>
                <c:pt idx="9">
                  <c:v>2.8344837733425861</c:v>
                </c:pt>
                <c:pt idx="10">
                  <c:v>2.9343594790542431</c:v>
                </c:pt>
                <c:pt idx="11">
                  <c:v>2.8187154546955622</c:v>
                </c:pt>
                <c:pt idx="12">
                  <c:v>2.7444503011178334</c:v>
                </c:pt>
                <c:pt idx="13">
                  <c:v>3.0096290896915576</c:v>
                </c:pt>
                <c:pt idx="14">
                  <c:v>3.1969277225488764</c:v>
                </c:pt>
                <c:pt idx="15">
                  <c:v>3.1847399751729775</c:v>
                </c:pt>
                <c:pt idx="16">
                  <c:v>3.6997539331046125</c:v>
                </c:pt>
                <c:pt idx="17">
                  <c:v>3.7419963662164326</c:v>
                </c:pt>
                <c:pt idx="18">
                  <c:v>3.2019656560456777</c:v>
                </c:pt>
                <c:pt idx="19">
                  <c:v>2.766707012952518</c:v>
                </c:pt>
                <c:pt idx="20">
                  <c:v>2.7226954548234188</c:v>
                </c:pt>
                <c:pt idx="21">
                  <c:v>3.0023541174266759</c:v>
                </c:pt>
                <c:pt idx="22">
                  <c:v>2.7899614604318623</c:v>
                </c:pt>
                <c:pt idx="23">
                  <c:v>2.8217515854220738</c:v>
                </c:pt>
                <c:pt idx="24">
                  <c:v>2.9486263521083425</c:v>
                </c:pt>
                <c:pt idx="25">
                  <c:v>2.732126868166413</c:v>
                </c:pt>
                <c:pt idx="26">
                  <c:v>2.8336125954958526</c:v>
                </c:pt>
                <c:pt idx="27">
                  <c:v>2.8023689974671147</c:v>
                </c:pt>
                <c:pt idx="28">
                  <c:v>2.851507424002925</c:v>
                </c:pt>
                <c:pt idx="29">
                  <c:v>2.6512537112583505</c:v>
                </c:pt>
                <c:pt idx="30">
                  <c:v>2.666329883479893</c:v>
                </c:pt>
                <c:pt idx="31">
                  <c:v>2.8701959199448637</c:v>
                </c:pt>
                <c:pt idx="32">
                  <c:v>3.035159272455342</c:v>
                </c:pt>
                <c:pt idx="33">
                  <c:v>2.8981961691799887</c:v>
                </c:pt>
                <c:pt idx="34">
                  <c:v>2.9118701229893431</c:v>
                </c:pt>
              </c:numCache>
            </c:numRef>
          </c:val>
          <c:extLst>
            <c:ext xmlns:c16="http://schemas.microsoft.com/office/drawing/2014/chart" uri="{C3380CC4-5D6E-409C-BE32-E72D297353CC}">
              <c16:uniqueId val="{00000001-3B84-4A09-B971-2E0C30AB21F4}"/>
            </c:ext>
          </c:extLst>
        </c:ser>
        <c:ser>
          <c:idx val="3"/>
          <c:order val="3"/>
          <c:tx>
            <c:strRef>
              <c:f>'5.3'!$A$6</c:f>
              <c:strCache>
                <c:ptCount val="1"/>
                <c:pt idx="0">
                  <c:v>Gør-det-selv rep. og vedl.</c:v>
                </c:pt>
              </c:strCache>
            </c:strRef>
          </c:tx>
          <c:spPr>
            <a:solidFill>
              <a:schemeClr val="accent3"/>
            </a:solidFill>
            <a:ln>
              <a:solidFill>
                <a:schemeClr val="accent3"/>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'5.3'!$B$6:$AJ$6</c:f>
              <c:numCache>
                <c:formatCode>General</c:formatCode>
                <c:ptCount val="35"/>
                <c:pt idx="0">
                  <c:v>0.90026394733668735</c:v>
                </c:pt>
                <c:pt idx="1">
                  <c:v>1.0191875408273439</c:v>
                </c:pt>
                <c:pt idx="2">
                  <c:v>1.1085070671315871</c:v>
                </c:pt>
                <c:pt idx="3">
                  <c:v>1.2560074002724584</c:v>
                </c:pt>
                <c:pt idx="4">
                  <c:v>1.3465318102087984</c:v>
                </c:pt>
                <c:pt idx="5">
                  <c:v>1.5331592651257158</c:v>
                </c:pt>
                <c:pt idx="6">
                  <c:v>1.7296469481583143</c:v>
                </c:pt>
                <c:pt idx="7">
                  <c:v>1.7088085111987736</c:v>
                </c:pt>
                <c:pt idx="8">
                  <c:v>1.681523133817532</c:v>
                </c:pt>
                <c:pt idx="9">
                  <c:v>1.9180346541093711</c:v>
                </c:pt>
                <c:pt idx="10">
                  <c:v>1.9658609784383694</c:v>
                </c:pt>
                <c:pt idx="11">
                  <c:v>1.7999380109966694</c:v>
                </c:pt>
                <c:pt idx="12">
                  <c:v>1.8919994053564486</c:v>
                </c:pt>
                <c:pt idx="13">
                  <c:v>2.1756660102019607</c:v>
                </c:pt>
                <c:pt idx="14">
                  <c:v>2.1918389935635614</c:v>
                </c:pt>
                <c:pt idx="15">
                  <c:v>2.3006888226069453</c:v>
                </c:pt>
                <c:pt idx="16">
                  <c:v>2.6875768884108808</c:v>
                </c:pt>
                <c:pt idx="17">
                  <c:v>2.437582968547793</c:v>
                </c:pt>
                <c:pt idx="18">
                  <c:v>2.1200029611711222</c:v>
                </c:pt>
                <c:pt idx="19">
                  <c:v>1.8738589542416493</c:v>
                </c:pt>
                <c:pt idx="20">
                  <c:v>1.8434710746463492</c:v>
                </c:pt>
                <c:pt idx="21">
                  <c:v>2.0487303503741723</c:v>
                </c:pt>
                <c:pt idx="22">
                  <c:v>1.9864503206550772</c:v>
                </c:pt>
                <c:pt idx="23">
                  <c:v>1.9732271122113123</c:v>
                </c:pt>
                <c:pt idx="24">
                  <c:v>1.8169047594913139</c:v>
                </c:pt>
                <c:pt idx="25">
                  <c:v>1.6444645102992883</c:v>
                </c:pt>
                <c:pt idx="26">
                  <c:v>1.7813111039981755</c:v>
                </c:pt>
                <c:pt idx="27">
                  <c:v>1.8709263531905511</c:v>
                </c:pt>
                <c:pt idx="28">
                  <c:v>1.9733656515264411</c:v>
                </c:pt>
                <c:pt idx="29">
                  <c:v>1.9597686908278169</c:v>
                </c:pt>
                <c:pt idx="30">
                  <c:v>1.8992442706850277</c:v>
                </c:pt>
                <c:pt idx="31">
                  <c:v>2.3155673159381926</c:v>
                </c:pt>
                <c:pt idx="32">
                  <c:v>2.3098653981943231</c:v>
                </c:pt>
                <c:pt idx="33">
                  <c:v>2.1616953904103831</c:v>
                </c:pt>
                <c:pt idx="34">
                  <c:v>2.253572277320516</c:v>
                </c:pt>
              </c:numCache>
            </c:numRef>
          </c:val>
          <c:extLst>
            <c:ext xmlns:c16="http://schemas.microsoft.com/office/drawing/2014/chart" uri="{C3380CC4-5D6E-409C-BE32-E72D297353CC}">
              <c16:uniqueId val="{00000002-3B84-4A09-B971-2E0C30AB21F4}"/>
            </c:ext>
          </c:extLst>
        </c:ser>
        <c:ser>
          <c:idx val="1"/>
          <c:order val="1"/>
          <c:tx>
            <c:strRef>
              <c:f>'5.3'!$A$4</c:f>
              <c:strCache>
                <c:ptCount val="1"/>
                <c:pt idx="0">
                  <c:v>Anlægsvirksomhed</c:v>
                </c:pt>
              </c:strCache>
            </c:strRef>
          </c:tx>
          <c:spPr>
            <a:solidFill>
              <a:schemeClr val="bg1">
                <a:lumMod val="50000"/>
              </a:schemeClr>
            </a:solidFill>
            <a:ln>
              <a:solidFill>
                <a:schemeClr val="bg1">
                  <a:lumMod val="50000"/>
                </a:schemeClr>
              </a:solidFill>
            </a:ln>
            <a:effectLst/>
          </c:spPr>
          <c:cat>
            <c:numRef>
              <c:f>'5.3'!$B$2:$AJ$2</c:f>
              <c:numCache>
                <c:formatCode>General</c:formatCode>
                <c:ptCount val="35"/>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numCache>
            </c:numRef>
          </c:cat>
          <c:val>
            <c:numRef>
              <c:f>'5.3'!$B$4:$AJ$4</c:f>
              <c:numCache>
                <c:formatCode>General</c:formatCode>
                <c:ptCount val="35"/>
                <c:pt idx="0">
                  <c:v>3.4606013847311448</c:v>
                </c:pt>
                <c:pt idx="1">
                  <c:v>3.4320675820315492</c:v>
                </c:pt>
                <c:pt idx="2">
                  <c:v>3.4293414975170644</c:v>
                </c:pt>
                <c:pt idx="3">
                  <c:v>3.5810413747379668</c:v>
                </c:pt>
                <c:pt idx="4">
                  <c:v>3.385632477573119</c:v>
                </c:pt>
                <c:pt idx="5">
                  <c:v>3.6908876835933322</c:v>
                </c:pt>
                <c:pt idx="6">
                  <c:v>4.0882846068086431</c:v>
                </c:pt>
                <c:pt idx="7">
                  <c:v>3.7512595953686896</c:v>
                </c:pt>
                <c:pt idx="8">
                  <c:v>3.9226025425783617</c:v>
                </c:pt>
                <c:pt idx="9">
                  <c:v>3.0817631849514151</c:v>
                </c:pt>
                <c:pt idx="10">
                  <c:v>2.8814170927362599</c:v>
                </c:pt>
                <c:pt idx="11">
                  <c:v>3.2562224789483407</c:v>
                </c:pt>
                <c:pt idx="12">
                  <c:v>3.1854814921624888</c:v>
                </c:pt>
                <c:pt idx="13">
                  <c:v>3.5314230801892221</c:v>
                </c:pt>
                <c:pt idx="14">
                  <c:v>3.5230210867620149</c:v>
                </c:pt>
                <c:pt idx="15">
                  <c:v>3.2935437242764749</c:v>
                </c:pt>
                <c:pt idx="16">
                  <c:v>3.3000825096061543</c:v>
                </c:pt>
                <c:pt idx="17">
                  <c:v>3.1763410744741636</c:v>
                </c:pt>
                <c:pt idx="18">
                  <c:v>3.1463113455253504</c:v>
                </c:pt>
                <c:pt idx="19">
                  <c:v>2.8419148789422737</c:v>
                </c:pt>
                <c:pt idx="20">
                  <c:v>2.9527826134892861</c:v>
                </c:pt>
                <c:pt idx="21">
                  <c:v>2.9693411568265851</c:v>
                </c:pt>
                <c:pt idx="22">
                  <c:v>2.9885223421398122</c:v>
                </c:pt>
                <c:pt idx="23">
                  <c:v>3.0014062275742694</c:v>
                </c:pt>
                <c:pt idx="24">
                  <c:v>2.9572638076953353</c:v>
                </c:pt>
                <c:pt idx="25">
                  <c:v>2.8109029426178682</c:v>
                </c:pt>
                <c:pt idx="26">
                  <c:v>2.7813077981465151</c:v>
                </c:pt>
                <c:pt idx="27">
                  <c:v>2.4827385945370084</c:v>
                </c:pt>
                <c:pt idx="28">
                  <c:v>2.6821430586255537</c:v>
                </c:pt>
                <c:pt idx="29">
                  <c:v>3.0946431098156442</c:v>
                </c:pt>
                <c:pt idx="30">
                  <c:v>3.1762972260787432</c:v>
                </c:pt>
                <c:pt idx="31">
                  <c:v>3.4511819885683921</c:v>
                </c:pt>
                <c:pt idx="32">
                  <c:v>3.3065915236846655</c:v>
                </c:pt>
                <c:pt idx="33">
                  <c:v>3.3244471848630162</c:v>
                </c:pt>
                <c:pt idx="34">
                  <c:v>3.5559993132490364</c:v>
                </c:pt>
              </c:numCache>
            </c:numRef>
          </c:val>
          <c:extLst>
            <c:ext xmlns:c16="http://schemas.microsoft.com/office/drawing/2014/chart" uri="{C3380CC4-5D6E-409C-BE32-E72D297353CC}">
              <c16:uniqueId val="{00000003-3B84-4A09-B971-2E0C30AB21F4}"/>
            </c:ext>
          </c:extLst>
        </c:ser>
        <c:dLbls>
          <c:showLegendKey val="0"/>
          <c:showVal val="0"/>
          <c:showCatName val="0"/>
          <c:showSerName val="0"/>
          <c:showPercent val="0"/>
          <c:showBubbleSize val="0"/>
        </c:dLbls>
        <c:axId val="1346158623"/>
        <c:axId val="1346153343"/>
      </c:areaChart>
      <c:catAx>
        <c:axId val="1346158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3343"/>
        <c:crosses val="autoZero"/>
        <c:auto val="1"/>
        <c:lblAlgn val="ctr"/>
        <c:lblOffset val="100"/>
        <c:noMultiLvlLbl val="0"/>
      </c:catAx>
      <c:valAx>
        <c:axId val="134615334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Mio. tons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crossAx val="134615862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da-DK"/>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Antal nedrivninger kategoriseret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'6.2'!$B$15</c:f>
              <c:strCache>
                <c:ptCount val="1"/>
                <c:pt idx="0">
                  <c:v>Nedrivning</c:v>
                </c:pt>
              </c:strCache>
            </c:strRef>
          </c:tx>
          <c:spPr>
            <a:ln w="28575" cap="rnd">
              <a:solidFill>
                <a:schemeClr val="accent1"/>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'6.2'!$B$16:$B$22</c:f>
              <c:numCache>
                <c:formatCode>_-* #,##0_-;\-* #,##0_-;_-* "-"??_-;_-@_-</c:formatCode>
                <c:ptCount val="7"/>
                <c:pt idx="0">
                  <c:v>6695</c:v>
                </c:pt>
                <c:pt idx="1">
                  <c:v>6745</c:v>
                </c:pt>
                <c:pt idx="2">
                  <c:v>7463</c:v>
                </c:pt>
                <c:pt idx="3">
                  <c:v>7629</c:v>
                </c:pt>
                <c:pt idx="4">
                  <c:v>6264</c:v>
                </c:pt>
                <c:pt idx="5">
                  <c:v>5900</c:v>
                </c:pt>
                <c:pt idx="6">
                  <c:v>7061</c:v>
                </c:pt>
              </c:numCache>
            </c:numRef>
          </c:val>
          <c:smooth val="0"/>
          <c:extLst>
            <c:ext xmlns:c16="http://schemas.microsoft.com/office/drawing/2014/chart" uri="{C3380CC4-5D6E-409C-BE32-E72D297353CC}">
              <c16:uniqueId val="{00000000-4E39-4B9D-B1E5-7FF121274B29}"/>
            </c:ext>
          </c:extLst>
        </c:ser>
        <c:ser>
          <c:idx val="2"/>
          <c:order val="2"/>
          <c:tx>
            <c:strRef>
              <c:f>'6.2'!$D$15</c:f>
              <c:strCache>
                <c:ptCount val="1"/>
                <c:pt idx="0">
                  <c:v>Nedrivning af enfam</c:v>
                </c:pt>
              </c:strCache>
            </c:strRef>
          </c:tx>
          <c:spPr>
            <a:ln w="28575" cap="rnd">
              <a:solidFill>
                <a:schemeClr val="accent3"/>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'6.2'!$D$16:$D$22</c:f>
              <c:numCache>
                <c:formatCode>_-* #,##0_-;\-* #,##0_-;_-* "-"??_-;_-@_-</c:formatCode>
                <c:ptCount val="7"/>
                <c:pt idx="0">
                  <c:v>1955</c:v>
                </c:pt>
                <c:pt idx="1">
                  <c:v>1990</c:v>
                </c:pt>
                <c:pt idx="2">
                  <c:v>2217</c:v>
                </c:pt>
                <c:pt idx="3">
                  <c:v>2330</c:v>
                </c:pt>
                <c:pt idx="4">
                  <c:v>1861</c:v>
                </c:pt>
                <c:pt idx="5">
                  <c:v>1762</c:v>
                </c:pt>
                <c:pt idx="6">
                  <c:v>1981</c:v>
                </c:pt>
              </c:numCache>
            </c:numRef>
          </c:val>
          <c:smooth val="0"/>
          <c:extLst>
            <c:ext xmlns:c16="http://schemas.microsoft.com/office/drawing/2014/chart" uri="{C3380CC4-5D6E-409C-BE32-E72D297353CC}">
              <c16:uniqueId val="{00000001-4E39-4B9D-B1E5-7FF121274B29}"/>
            </c:ext>
          </c:extLst>
        </c:ser>
        <c:ser>
          <c:idx val="3"/>
          <c:order val="3"/>
          <c:tx>
            <c:strRef>
              <c:f>'6.2'!$E$15</c:f>
              <c:strCache>
                <c:ptCount val="1"/>
                <c:pt idx="0">
                  <c:v>Nedrivning af enfam og ny bygning</c:v>
                </c:pt>
              </c:strCache>
            </c:strRef>
          </c:tx>
          <c:spPr>
            <a:ln w="28575" cap="rnd">
              <a:solidFill>
                <a:schemeClr val="accent4"/>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'6.2'!$E$16:$E$22</c:f>
              <c:numCache>
                <c:formatCode>_-* #,##0_-;\-* #,##0_-;_-* "-"??_-;_-@_-</c:formatCode>
                <c:ptCount val="7"/>
                <c:pt idx="0">
                  <c:v>1455</c:v>
                </c:pt>
                <c:pt idx="1">
                  <c:v>1473</c:v>
                </c:pt>
                <c:pt idx="2">
                  <c:v>1621</c:v>
                </c:pt>
                <c:pt idx="3">
                  <c:v>1722</c:v>
                </c:pt>
                <c:pt idx="4">
                  <c:v>1336</c:v>
                </c:pt>
                <c:pt idx="5">
                  <c:v>1132</c:v>
                </c:pt>
                <c:pt idx="6">
                  <c:v>1261</c:v>
                </c:pt>
              </c:numCache>
            </c:numRef>
          </c:val>
          <c:smooth val="0"/>
          <c:extLst>
            <c:ext xmlns:c16="http://schemas.microsoft.com/office/drawing/2014/chart" uri="{C3380CC4-5D6E-409C-BE32-E72D297353CC}">
              <c16:uniqueId val="{00000002-4E39-4B9D-B1E5-7FF121274B29}"/>
            </c:ext>
          </c:extLst>
        </c:ser>
        <c:ser>
          <c:idx val="4"/>
          <c:order val="4"/>
          <c:tx>
            <c:strRef>
              <c:f>'6.2'!$F$15</c:f>
              <c:strCache>
                <c:ptCount val="1"/>
                <c:pt idx="0">
                  <c:v>Nedrivning af enfam og nyt enfam</c:v>
                </c:pt>
              </c:strCache>
            </c:strRef>
          </c:tx>
          <c:spPr>
            <a:ln w="28575" cap="rnd">
              <a:solidFill>
                <a:schemeClr val="accent5"/>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'6.2'!$F$16:$F$22</c:f>
              <c:numCache>
                <c:formatCode>_-* #,##0_-;\-* #,##0_-;_-* "-"??_-;_-@_-</c:formatCode>
                <c:ptCount val="7"/>
                <c:pt idx="0">
                  <c:v>1234</c:v>
                </c:pt>
                <c:pt idx="1">
                  <c:v>1242</c:v>
                </c:pt>
                <c:pt idx="2">
                  <c:v>1345</c:v>
                </c:pt>
                <c:pt idx="3">
                  <c:v>1473</c:v>
                </c:pt>
                <c:pt idx="4">
                  <c:v>1135</c:v>
                </c:pt>
                <c:pt idx="5">
                  <c:v>968</c:v>
                </c:pt>
                <c:pt idx="6">
                  <c:v>1062</c:v>
                </c:pt>
              </c:numCache>
            </c:numRef>
          </c:val>
          <c:smooth val="0"/>
          <c:extLst>
            <c:ext xmlns:c16="http://schemas.microsoft.com/office/drawing/2014/chart" uri="{C3380CC4-5D6E-409C-BE32-E72D297353CC}">
              <c16:uniqueId val="{00000003-4E39-4B9D-B1E5-7FF121274B29}"/>
            </c:ext>
          </c:extLst>
        </c:ser>
        <c:ser>
          <c:idx val="5"/>
          <c:order val="5"/>
          <c:tx>
            <c:strRef>
              <c:f>'6.2'!$G$15</c:f>
              <c:strCache>
                <c:ptCount val="1"/>
                <c:pt idx="0">
                  <c:v>Nedrivningssalg</c:v>
                </c:pt>
              </c:strCache>
            </c:strRef>
          </c:tx>
          <c:spPr>
            <a:ln w="28575" cap="rnd">
              <a:solidFill>
                <a:schemeClr val="accent6"/>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'6.2'!$G$16:$G$22</c:f>
              <c:numCache>
                <c:formatCode>_-* #,##0_-;\-* #,##0_-;_-* "-"??_-;_-@_-</c:formatCode>
                <c:ptCount val="7"/>
                <c:pt idx="0">
                  <c:v>616</c:v>
                </c:pt>
                <c:pt idx="1">
                  <c:v>680</c:v>
                </c:pt>
                <c:pt idx="2">
                  <c:v>766</c:v>
                </c:pt>
                <c:pt idx="3">
                  <c:v>775</c:v>
                </c:pt>
                <c:pt idx="4">
                  <c:v>453</c:v>
                </c:pt>
                <c:pt idx="5">
                  <c:v>575</c:v>
                </c:pt>
                <c:pt idx="6">
                  <c:v>608</c:v>
                </c:pt>
              </c:numCache>
            </c:numRef>
          </c:val>
          <c:smooth val="0"/>
          <c:extLst>
            <c:ext xmlns:c16="http://schemas.microsoft.com/office/drawing/2014/chart" uri="{C3380CC4-5D6E-409C-BE32-E72D297353CC}">
              <c16:uniqueId val="{00000004-4E39-4B9D-B1E5-7FF121274B29}"/>
            </c:ext>
          </c:extLst>
        </c:ser>
        <c:dLbls>
          <c:showLegendKey val="0"/>
          <c:showVal val="0"/>
          <c:showCatName val="0"/>
          <c:showSerName val="0"/>
          <c:showPercent val="0"/>
          <c:showBubbleSize val="0"/>
        </c:dLbls>
        <c:marker val="1"/>
        <c:smooth val="0"/>
        <c:axId val="968850192"/>
        <c:axId val="968833872"/>
      </c:lineChart>
      <c:lineChart>
        <c:grouping val="standard"/>
        <c:varyColors val="0"/>
        <c:ser>
          <c:idx val="1"/>
          <c:order val="1"/>
          <c:tx>
            <c:strRef>
              <c:f>'6.2'!$C$15</c:f>
              <c:strCache>
                <c:ptCount val="1"/>
                <c:pt idx="0">
                  <c:v>Nedrivning og ny bygning</c:v>
                </c:pt>
              </c:strCache>
            </c:strRef>
          </c:tx>
          <c:spPr>
            <a:ln w="28575" cap="rnd">
              <a:solidFill>
                <a:schemeClr val="accent2"/>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'6.2'!$C$16:$C$22</c:f>
              <c:numCache>
                <c:formatCode>_-* #,##0_-;\-* #,##0_-;_-* "-"??_-;_-@_-</c:formatCode>
                <c:ptCount val="7"/>
                <c:pt idx="0">
                  <c:v>4592</c:v>
                </c:pt>
                <c:pt idx="1">
                  <c:v>4598</c:v>
                </c:pt>
                <c:pt idx="2">
                  <c:v>5017</c:v>
                </c:pt>
                <c:pt idx="3">
                  <c:v>5181</c:v>
                </c:pt>
                <c:pt idx="4">
                  <c:v>4107</c:v>
                </c:pt>
                <c:pt idx="5">
                  <c:v>3598</c:v>
                </c:pt>
                <c:pt idx="6">
                  <c:v>4135</c:v>
                </c:pt>
              </c:numCache>
            </c:numRef>
          </c:val>
          <c:smooth val="0"/>
          <c:extLst>
            <c:ext xmlns:c16="http://schemas.microsoft.com/office/drawing/2014/chart" uri="{C3380CC4-5D6E-409C-BE32-E72D297353CC}">
              <c16:uniqueId val="{00000005-4E39-4B9D-B1E5-7FF121274B29}"/>
            </c:ext>
          </c:extLst>
        </c:ser>
        <c:dLbls>
          <c:showLegendKey val="0"/>
          <c:showVal val="0"/>
          <c:showCatName val="0"/>
          <c:showSerName val="0"/>
          <c:showPercent val="0"/>
          <c:showBubbleSize val="0"/>
        </c:dLbls>
        <c:marker val="1"/>
        <c:smooth val="0"/>
        <c:axId val="976062928"/>
        <c:axId val="976064368"/>
      </c:lineChart>
      <c:catAx>
        <c:axId val="96885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968833872"/>
        <c:crosses val="autoZero"/>
        <c:auto val="1"/>
        <c:lblAlgn val="ctr"/>
        <c:lblOffset val="100"/>
        <c:noMultiLvlLbl val="0"/>
      </c:catAx>
      <c:valAx>
        <c:axId val="968833872"/>
        <c:scaling>
          <c:orientation val="minMax"/>
        </c:scaling>
        <c:delete val="0"/>
        <c:axPos val="l"/>
        <c:majorGridlines>
          <c:spPr>
            <a:ln w="9525" cap="flat" cmpd="sng" algn="ctr">
              <a:solidFill>
                <a:schemeClr val="tx1">
                  <a:lumMod val="15000"/>
                  <a:lumOff val="85000"/>
                </a:schemeClr>
              </a:solidFill>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crossAx val="968850192"/>
        <c:crosses val="autoZero"/>
        <c:crossBetween val="between"/>
      </c:valAx>
      <c:valAx>
        <c:axId val="976064368"/>
        <c:scaling>
          <c:orientation val="minMax"/>
          <c:max val="9000"/>
        </c:scaling>
        <c:delete val="0"/>
        <c:axPos val="r"/>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crossAx val="976062928"/>
        <c:crosses val="max"/>
        <c:crossBetween val="between"/>
      </c:valAx>
      <c:catAx>
        <c:axId val="976062928"/>
        <c:scaling>
          <c:orientation val="minMax"/>
        </c:scaling>
        <c:delete val="1"/>
        <c:axPos val="b"/>
        <c:numFmt formatCode="General" sourceLinked="1"/>
        <c:majorTickMark val="out"/>
        <c:minorTickMark val="none"/>
        <c:tickLblPos val="nextTo"/>
        <c:crossAx val="97606436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Antal nedrivninger af</a:t>
            </a:r>
            <a:r>
              <a:rPr lang="en-US" b="1" baseline="0"/>
              <a:t> enfamiliehuse</a:t>
            </a:r>
            <a:r>
              <a:rPr lang="en-US" b="1"/>
              <a:t> kategoriseret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'6.2'!$D$15</c:f>
              <c:strCache>
                <c:ptCount val="1"/>
                <c:pt idx="0">
                  <c:v>Nedrivning af enfam</c:v>
                </c:pt>
              </c:strCache>
            </c:strRef>
          </c:tx>
          <c:spPr>
            <a:ln w="28575" cap="rnd">
              <a:solidFill>
                <a:schemeClr val="accent1"/>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'6.2'!$D$16:$D$22</c:f>
              <c:numCache>
                <c:formatCode>_-* #,##0_-;\-* #,##0_-;_-* "-"??_-;_-@_-</c:formatCode>
                <c:ptCount val="7"/>
                <c:pt idx="0">
                  <c:v>1955</c:v>
                </c:pt>
                <c:pt idx="1">
                  <c:v>1990</c:v>
                </c:pt>
                <c:pt idx="2">
                  <c:v>2217</c:v>
                </c:pt>
                <c:pt idx="3">
                  <c:v>2330</c:v>
                </c:pt>
                <c:pt idx="4">
                  <c:v>1861</c:v>
                </c:pt>
                <c:pt idx="5">
                  <c:v>1762</c:v>
                </c:pt>
                <c:pt idx="6">
                  <c:v>1981</c:v>
                </c:pt>
              </c:numCache>
            </c:numRef>
          </c:val>
          <c:smooth val="0"/>
          <c:extLst>
            <c:ext xmlns:c16="http://schemas.microsoft.com/office/drawing/2014/chart" uri="{C3380CC4-5D6E-409C-BE32-E72D297353CC}">
              <c16:uniqueId val="{00000000-3B0A-4C39-BF8E-0A1DAB20DA8E}"/>
            </c:ext>
          </c:extLst>
        </c:ser>
        <c:ser>
          <c:idx val="3"/>
          <c:order val="3"/>
          <c:tx>
            <c:strRef>
              <c:f>'6.2'!$G$15</c:f>
              <c:strCache>
                <c:ptCount val="1"/>
                <c:pt idx="0">
                  <c:v>Nedrivningssalg</c:v>
                </c:pt>
              </c:strCache>
            </c:strRef>
          </c:tx>
          <c:spPr>
            <a:ln w="28575" cap="rnd">
              <a:solidFill>
                <a:schemeClr val="accent4"/>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'6.2'!$G$16:$G$22</c:f>
              <c:numCache>
                <c:formatCode>_-* #,##0_-;\-* #,##0_-;_-* "-"??_-;_-@_-</c:formatCode>
                <c:ptCount val="7"/>
                <c:pt idx="0">
                  <c:v>616</c:v>
                </c:pt>
                <c:pt idx="1">
                  <c:v>680</c:v>
                </c:pt>
                <c:pt idx="2">
                  <c:v>766</c:v>
                </c:pt>
                <c:pt idx="3">
                  <c:v>775</c:v>
                </c:pt>
                <c:pt idx="4">
                  <c:v>453</c:v>
                </c:pt>
                <c:pt idx="5">
                  <c:v>575</c:v>
                </c:pt>
                <c:pt idx="6">
                  <c:v>608</c:v>
                </c:pt>
              </c:numCache>
            </c:numRef>
          </c:val>
          <c:smooth val="0"/>
          <c:extLst>
            <c:ext xmlns:c16="http://schemas.microsoft.com/office/drawing/2014/chart" uri="{C3380CC4-5D6E-409C-BE32-E72D297353CC}">
              <c16:uniqueId val="{00000001-3B0A-4C39-BF8E-0A1DAB20DA8E}"/>
            </c:ext>
          </c:extLst>
        </c:ser>
        <c:dLbls>
          <c:showLegendKey val="0"/>
          <c:showVal val="0"/>
          <c:showCatName val="0"/>
          <c:showSerName val="0"/>
          <c:showPercent val="0"/>
          <c:showBubbleSize val="0"/>
        </c:dLbls>
        <c:marker val="1"/>
        <c:smooth val="0"/>
        <c:axId val="968850192"/>
        <c:axId val="968833872"/>
      </c:lineChart>
      <c:lineChart>
        <c:grouping val="standard"/>
        <c:varyColors val="0"/>
        <c:ser>
          <c:idx val="1"/>
          <c:order val="1"/>
          <c:tx>
            <c:strRef>
              <c:f>'6.2'!$E$15</c:f>
              <c:strCache>
                <c:ptCount val="1"/>
                <c:pt idx="0">
                  <c:v>Nedrivning af enfam og ny bygning</c:v>
                </c:pt>
              </c:strCache>
            </c:strRef>
          </c:tx>
          <c:spPr>
            <a:ln w="28575" cap="rnd">
              <a:solidFill>
                <a:schemeClr val="accent2"/>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'6.2'!$E$16:$E$22</c:f>
              <c:numCache>
                <c:formatCode>_-* #,##0_-;\-* #,##0_-;_-* "-"??_-;_-@_-</c:formatCode>
                <c:ptCount val="7"/>
                <c:pt idx="0">
                  <c:v>1455</c:v>
                </c:pt>
                <c:pt idx="1">
                  <c:v>1473</c:v>
                </c:pt>
                <c:pt idx="2">
                  <c:v>1621</c:v>
                </c:pt>
                <c:pt idx="3">
                  <c:v>1722</c:v>
                </c:pt>
                <c:pt idx="4">
                  <c:v>1336</c:v>
                </c:pt>
                <c:pt idx="5">
                  <c:v>1132</c:v>
                </c:pt>
                <c:pt idx="6">
                  <c:v>1261</c:v>
                </c:pt>
              </c:numCache>
            </c:numRef>
          </c:val>
          <c:smooth val="0"/>
          <c:extLst>
            <c:ext xmlns:c16="http://schemas.microsoft.com/office/drawing/2014/chart" uri="{C3380CC4-5D6E-409C-BE32-E72D297353CC}">
              <c16:uniqueId val="{00000002-3B0A-4C39-BF8E-0A1DAB20DA8E}"/>
            </c:ext>
          </c:extLst>
        </c:ser>
        <c:ser>
          <c:idx val="2"/>
          <c:order val="2"/>
          <c:tx>
            <c:strRef>
              <c:f>'6.2'!$F$15</c:f>
              <c:strCache>
                <c:ptCount val="1"/>
                <c:pt idx="0">
                  <c:v>Nedrivning af enfam og nyt enfam</c:v>
                </c:pt>
              </c:strCache>
            </c:strRef>
          </c:tx>
          <c:spPr>
            <a:ln w="28575" cap="rnd">
              <a:solidFill>
                <a:schemeClr val="accent3"/>
              </a:solidFill>
              <a:round/>
            </a:ln>
            <a:effectLst/>
          </c:spPr>
          <c:marker>
            <c:symbol val="none"/>
          </c:marker>
          <c:cat>
            <c:numRef>
              <c:f>'6.2'!$A$16:$A$22</c:f>
              <c:numCache>
                <c:formatCode>General</c:formatCode>
                <c:ptCount val="7"/>
                <c:pt idx="0">
                  <c:v>2018</c:v>
                </c:pt>
                <c:pt idx="1">
                  <c:v>2019</c:v>
                </c:pt>
                <c:pt idx="2">
                  <c:v>2020</c:v>
                </c:pt>
                <c:pt idx="3">
                  <c:v>2021</c:v>
                </c:pt>
                <c:pt idx="4">
                  <c:v>2022</c:v>
                </c:pt>
                <c:pt idx="5">
                  <c:v>2023</c:v>
                </c:pt>
                <c:pt idx="6">
                  <c:v>2024</c:v>
                </c:pt>
              </c:numCache>
            </c:numRef>
          </c:cat>
          <c:val>
            <c:numRef>
              <c:f>'6.2'!$F$16:$F$22</c:f>
              <c:numCache>
                <c:formatCode>_-* #,##0_-;\-* #,##0_-;_-* "-"??_-;_-@_-</c:formatCode>
                <c:ptCount val="7"/>
                <c:pt idx="0">
                  <c:v>1234</c:v>
                </c:pt>
                <c:pt idx="1">
                  <c:v>1242</c:v>
                </c:pt>
                <c:pt idx="2">
                  <c:v>1345</c:v>
                </c:pt>
                <c:pt idx="3">
                  <c:v>1473</c:v>
                </c:pt>
                <c:pt idx="4">
                  <c:v>1135</c:v>
                </c:pt>
                <c:pt idx="5">
                  <c:v>968</c:v>
                </c:pt>
                <c:pt idx="6">
                  <c:v>1062</c:v>
                </c:pt>
              </c:numCache>
            </c:numRef>
          </c:val>
          <c:smooth val="0"/>
          <c:extLst>
            <c:ext xmlns:c16="http://schemas.microsoft.com/office/drawing/2014/chart" uri="{C3380CC4-5D6E-409C-BE32-E72D297353CC}">
              <c16:uniqueId val="{00000003-3B0A-4C39-BF8E-0A1DAB20DA8E}"/>
            </c:ext>
          </c:extLst>
        </c:ser>
        <c:dLbls>
          <c:showLegendKey val="0"/>
          <c:showVal val="0"/>
          <c:showCatName val="0"/>
          <c:showSerName val="0"/>
          <c:showPercent val="0"/>
          <c:showBubbleSize val="0"/>
        </c:dLbls>
        <c:marker val="1"/>
        <c:smooth val="0"/>
        <c:axId val="976062928"/>
        <c:axId val="976064368"/>
      </c:lineChart>
      <c:catAx>
        <c:axId val="96885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968833872"/>
        <c:crosses val="autoZero"/>
        <c:auto val="1"/>
        <c:lblAlgn val="ctr"/>
        <c:lblOffset val="100"/>
        <c:noMultiLvlLbl val="0"/>
      </c:catAx>
      <c:valAx>
        <c:axId val="968833872"/>
        <c:scaling>
          <c:orientation val="minMax"/>
        </c:scaling>
        <c:delete val="0"/>
        <c:axPos val="l"/>
        <c:majorGridlines>
          <c:spPr>
            <a:ln w="9525" cap="flat" cmpd="sng" algn="ctr">
              <a:solidFill>
                <a:schemeClr val="tx1">
                  <a:lumMod val="15000"/>
                  <a:lumOff val="85000"/>
                </a:schemeClr>
              </a:solidFill>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crossAx val="968850192"/>
        <c:crosses val="autoZero"/>
        <c:crossBetween val="between"/>
        <c:majorUnit val="200"/>
      </c:valAx>
      <c:valAx>
        <c:axId val="976064368"/>
        <c:scaling>
          <c:orientation val="minMax"/>
          <c:max val="2600"/>
          <c:min val="0"/>
        </c:scaling>
        <c:delete val="0"/>
        <c:axPos val="r"/>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crossAx val="976062928"/>
        <c:crosses val="max"/>
        <c:crossBetween val="between"/>
        <c:majorUnit val="200"/>
      </c:valAx>
      <c:catAx>
        <c:axId val="976062928"/>
        <c:scaling>
          <c:orientation val="minMax"/>
        </c:scaling>
        <c:delete val="1"/>
        <c:axPos val="b"/>
        <c:numFmt formatCode="General" sourceLinked="1"/>
        <c:majorTickMark val="out"/>
        <c:minorTickMark val="none"/>
        <c:tickLblPos val="nextTo"/>
        <c:crossAx val="97606436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US" sz="1600" b="1">
                <a:solidFill>
                  <a:schemeClr val="tx1"/>
                </a:solidFill>
              </a:rPr>
              <a:t>Nedrivningsårsager</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da-DK"/>
        </a:p>
      </c:txPr>
    </c:title>
    <c:autoTitleDeleted val="0"/>
    <c:plotArea>
      <c:layout/>
      <c:areaChart>
        <c:grouping val="percentStacked"/>
        <c:varyColors val="0"/>
        <c:ser>
          <c:idx val="0"/>
          <c:order val="0"/>
          <c:tx>
            <c:strRef>
              <c:f>'6.2'!$Q$15</c:f>
              <c:strCache>
                <c:ptCount val="1"/>
                <c:pt idx="0">
                  <c:v>Nedrivningssalg</c:v>
                </c:pt>
              </c:strCache>
            </c:strRef>
          </c:tx>
          <c:spPr>
            <a:solidFill>
              <a:schemeClr val="tx2">
                <a:lumMod val="50000"/>
                <a:lumOff val="50000"/>
              </a:schemeClr>
            </a:solidFill>
            <a:ln>
              <a:solidFill>
                <a:schemeClr val="tx2">
                  <a:lumMod val="50000"/>
                  <a:lumOff val="50000"/>
                </a:schemeClr>
              </a:solidFill>
            </a:ln>
            <a:effectLst/>
          </c:spP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'6.2'!$P$16:$P$22</c:f>
              <c:numCache>
                <c:formatCode>General</c:formatCode>
                <c:ptCount val="7"/>
                <c:pt idx="0">
                  <c:v>2018</c:v>
                </c:pt>
                <c:pt idx="1">
                  <c:v>2019</c:v>
                </c:pt>
                <c:pt idx="2">
                  <c:v>2020</c:v>
                </c:pt>
                <c:pt idx="3">
                  <c:v>2021</c:v>
                </c:pt>
                <c:pt idx="4">
                  <c:v>2022</c:v>
                </c:pt>
                <c:pt idx="5">
                  <c:v>2023</c:v>
                </c:pt>
                <c:pt idx="6">
                  <c:v>2024</c:v>
                </c:pt>
              </c:numCache>
            </c:numRef>
          </c:cat>
          <c:val>
            <c:numRef>
              <c:f>'6.2'!$Q$16:$Q$22</c:f>
              <c:numCache>
                <c:formatCode>0%</c:formatCode>
                <c:ptCount val="7"/>
                <c:pt idx="0">
                  <c:v>0.31508951406649616</c:v>
                </c:pt>
                <c:pt idx="1">
                  <c:v>0.34170854271356782</c:v>
                </c:pt>
                <c:pt idx="2">
                  <c:v>0.34551195308976096</c:v>
                </c:pt>
                <c:pt idx="3">
                  <c:v>0.33261802575107297</c:v>
                </c:pt>
                <c:pt idx="4">
                  <c:v>0.24341751746372917</c:v>
                </c:pt>
                <c:pt idx="5">
                  <c:v>0.32633371169125991</c:v>
                </c:pt>
                <c:pt idx="6">
                  <c:v>0.30691569914184758</c:v>
                </c:pt>
              </c:numCache>
            </c:numRef>
          </c:val>
          <c:extLst>
            <c:ext xmlns:c16="http://schemas.microsoft.com/office/drawing/2014/chart" uri="{C3380CC4-5D6E-409C-BE32-E72D297353CC}">
              <c16:uniqueId val="{00000000-4399-4655-9EDA-F7C4CAD7DAC1}"/>
            </c:ext>
          </c:extLst>
        </c:ser>
        <c:ser>
          <c:idx val="1"/>
          <c:order val="1"/>
          <c:tx>
            <c:strRef>
              <c:f>'6.2'!$R$15</c:f>
              <c:strCache>
                <c:ptCount val="1"/>
                <c:pt idx="0">
                  <c:v>Eksisterende ejere nyt hus</c:v>
                </c:pt>
              </c:strCache>
            </c:strRef>
          </c:tx>
          <c:spPr>
            <a:solidFill>
              <a:schemeClr val="accent2">
                <a:lumMod val="60000"/>
                <a:lumOff val="40000"/>
              </a:schemeClr>
            </a:solidFill>
            <a:ln>
              <a:noFill/>
            </a:ln>
            <a:effectLst/>
          </c:spP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'6.2'!$P$16:$P$22</c:f>
              <c:numCache>
                <c:formatCode>General</c:formatCode>
                <c:ptCount val="7"/>
                <c:pt idx="0">
                  <c:v>2018</c:v>
                </c:pt>
                <c:pt idx="1">
                  <c:v>2019</c:v>
                </c:pt>
                <c:pt idx="2">
                  <c:v>2020</c:v>
                </c:pt>
                <c:pt idx="3">
                  <c:v>2021</c:v>
                </c:pt>
                <c:pt idx="4">
                  <c:v>2022</c:v>
                </c:pt>
                <c:pt idx="5">
                  <c:v>2023</c:v>
                </c:pt>
                <c:pt idx="6">
                  <c:v>2024</c:v>
                </c:pt>
              </c:numCache>
            </c:numRef>
          </c:cat>
          <c:val>
            <c:numRef>
              <c:f>'6.2'!$R$16:$R$22</c:f>
              <c:numCache>
                <c:formatCode>0%</c:formatCode>
                <c:ptCount val="7"/>
                <c:pt idx="0">
                  <c:v>0.31611253196930944</c:v>
                </c:pt>
                <c:pt idx="1">
                  <c:v>0.28241206030150756</c:v>
                </c:pt>
                <c:pt idx="2">
                  <c:v>0.26116373477672533</c:v>
                </c:pt>
                <c:pt idx="3">
                  <c:v>0.29957081545064379</c:v>
                </c:pt>
                <c:pt idx="4">
                  <c:v>0.36646963997850618</c:v>
                </c:pt>
                <c:pt idx="5">
                  <c:v>0.22304199772985245</c:v>
                </c:pt>
                <c:pt idx="6">
                  <c:v>0.22917718324078748</c:v>
                </c:pt>
              </c:numCache>
            </c:numRef>
          </c:val>
          <c:extLst>
            <c:ext xmlns:c16="http://schemas.microsoft.com/office/drawing/2014/chart" uri="{C3380CC4-5D6E-409C-BE32-E72D297353CC}">
              <c16:uniqueId val="{00000001-4399-4655-9EDA-F7C4CAD7DAC1}"/>
            </c:ext>
          </c:extLst>
        </c:ser>
        <c:ser>
          <c:idx val="2"/>
          <c:order val="2"/>
          <c:tx>
            <c:strRef>
              <c:f>'6.2'!$S$15</c:f>
              <c:strCache>
                <c:ptCount val="1"/>
                <c:pt idx="0">
                  <c:v>Nedrivning uden nyopførelse</c:v>
                </c:pt>
              </c:strCache>
            </c:strRef>
          </c:tx>
          <c:spPr>
            <a:solidFill>
              <a:schemeClr val="accent6">
                <a:lumMod val="40000"/>
                <a:lumOff val="60000"/>
              </a:schemeClr>
            </a:solidFill>
            <a:ln>
              <a:noFill/>
            </a:ln>
            <a:effectLst/>
          </c:spP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'6.2'!$P$16:$P$22</c:f>
              <c:numCache>
                <c:formatCode>General</c:formatCode>
                <c:ptCount val="7"/>
                <c:pt idx="0">
                  <c:v>2018</c:v>
                </c:pt>
                <c:pt idx="1">
                  <c:v>2019</c:v>
                </c:pt>
                <c:pt idx="2">
                  <c:v>2020</c:v>
                </c:pt>
                <c:pt idx="3">
                  <c:v>2021</c:v>
                </c:pt>
                <c:pt idx="4">
                  <c:v>2022</c:v>
                </c:pt>
                <c:pt idx="5">
                  <c:v>2023</c:v>
                </c:pt>
                <c:pt idx="6">
                  <c:v>2024</c:v>
                </c:pt>
              </c:numCache>
            </c:numRef>
          </c:cat>
          <c:val>
            <c:numRef>
              <c:f>'6.2'!$S$16:$S$22</c:f>
              <c:numCache>
                <c:formatCode>0%</c:formatCode>
                <c:ptCount val="7"/>
                <c:pt idx="0">
                  <c:v>0.25575447570332482</c:v>
                </c:pt>
                <c:pt idx="1">
                  <c:v>0.25979899497487435</c:v>
                </c:pt>
                <c:pt idx="2">
                  <c:v>0.26883175462336489</c:v>
                </c:pt>
                <c:pt idx="3">
                  <c:v>0.2609442060085837</c:v>
                </c:pt>
                <c:pt idx="4">
                  <c:v>0.28210639441160668</c:v>
                </c:pt>
                <c:pt idx="5">
                  <c:v>0.35754824063564133</c:v>
                </c:pt>
                <c:pt idx="6">
                  <c:v>0.36345280161534577</c:v>
                </c:pt>
              </c:numCache>
            </c:numRef>
          </c:val>
          <c:extLst>
            <c:ext xmlns:c16="http://schemas.microsoft.com/office/drawing/2014/chart" uri="{C3380CC4-5D6E-409C-BE32-E72D297353CC}">
              <c16:uniqueId val="{00000002-4399-4655-9EDA-F7C4CAD7DAC1}"/>
            </c:ext>
          </c:extLst>
        </c:ser>
        <c:ser>
          <c:idx val="3"/>
          <c:order val="3"/>
          <c:tx>
            <c:strRef>
              <c:f>'6.2'!$T$15</c:f>
              <c:strCache>
                <c:ptCount val="1"/>
                <c:pt idx="0">
                  <c:v>Opførelse af andet end hus</c:v>
                </c:pt>
              </c:strCache>
            </c:strRef>
          </c:tx>
          <c:spPr>
            <a:solidFill>
              <a:schemeClr val="accent5">
                <a:lumMod val="20000"/>
                <a:lumOff val="80000"/>
              </a:schemeClr>
            </a:solidFill>
            <a:ln>
              <a:noFill/>
            </a:ln>
            <a:effectLst/>
          </c:spP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'6.2'!$P$16:$P$22</c:f>
              <c:numCache>
                <c:formatCode>General</c:formatCode>
                <c:ptCount val="7"/>
                <c:pt idx="0">
                  <c:v>2018</c:v>
                </c:pt>
                <c:pt idx="1">
                  <c:v>2019</c:v>
                </c:pt>
                <c:pt idx="2">
                  <c:v>2020</c:v>
                </c:pt>
                <c:pt idx="3">
                  <c:v>2021</c:v>
                </c:pt>
                <c:pt idx="4">
                  <c:v>2022</c:v>
                </c:pt>
                <c:pt idx="5">
                  <c:v>2023</c:v>
                </c:pt>
                <c:pt idx="6">
                  <c:v>2024</c:v>
                </c:pt>
              </c:numCache>
            </c:numRef>
          </c:cat>
          <c:val>
            <c:numRef>
              <c:f>'6.2'!$T$16:$T$22</c:f>
              <c:numCache>
                <c:formatCode>0%</c:formatCode>
                <c:ptCount val="7"/>
                <c:pt idx="0">
                  <c:v>0.11304347826086956</c:v>
                </c:pt>
                <c:pt idx="1">
                  <c:v>0.11608040201005025</c:v>
                </c:pt>
                <c:pt idx="2">
                  <c:v>0.12449255751014884</c:v>
                </c:pt>
                <c:pt idx="3">
                  <c:v>0.10686695278969957</c:v>
                </c:pt>
                <c:pt idx="4">
                  <c:v>0.10800644814615798</c:v>
                </c:pt>
                <c:pt idx="5">
                  <c:v>9.3076049943246308E-2</c:v>
                </c:pt>
                <c:pt idx="6">
                  <c:v>0.10045431600201918</c:v>
                </c:pt>
              </c:numCache>
            </c:numRef>
          </c:val>
          <c:extLst>
            <c:ext xmlns:c16="http://schemas.microsoft.com/office/drawing/2014/chart" uri="{C3380CC4-5D6E-409C-BE32-E72D297353CC}">
              <c16:uniqueId val="{00000003-4399-4655-9EDA-F7C4CAD7DAC1}"/>
            </c:ext>
          </c:extLst>
        </c:ser>
        <c:dLbls>
          <c:showLegendKey val="0"/>
          <c:showVal val="0"/>
          <c:showCatName val="0"/>
          <c:showSerName val="0"/>
          <c:showPercent val="0"/>
          <c:showBubbleSize val="0"/>
        </c:dLbls>
        <c:axId val="1667266240"/>
        <c:axId val="1667273440"/>
      </c:areaChart>
      <c:catAx>
        <c:axId val="16672662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a-DK"/>
          </a:p>
        </c:txPr>
        <c:crossAx val="1667273440"/>
        <c:crosses val="autoZero"/>
        <c:auto val="1"/>
        <c:lblAlgn val="ctr"/>
        <c:lblOffset val="100"/>
        <c:noMultiLvlLbl val="0"/>
      </c:catAx>
      <c:valAx>
        <c:axId val="1667273440"/>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667266240"/>
        <c:crosses val="autoZero"/>
        <c:crossBetween val="midCat"/>
      </c:valAx>
      <c:spPr>
        <a:noFill/>
        <a:ln>
          <a:noFill/>
        </a:ln>
        <a:effectLst/>
      </c:spPr>
    </c:plotArea>
    <c:legend>
      <c:legendPos val="b"/>
      <c:layout>
        <c:manualLayout>
          <c:xMode val="edge"/>
          <c:yMode val="edge"/>
          <c:x val="3.4726117543441896E-2"/>
          <c:y val="0.93214673264656145"/>
          <c:w val="0.91848142445158221"/>
          <c:h val="6.7311319286670196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a-DK"/>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xdr:from>
      <xdr:col>65</xdr:col>
      <xdr:colOff>0</xdr:colOff>
      <xdr:row>131</xdr:row>
      <xdr:rowOff>0</xdr:rowOff>
    </xdr:from>
    <xdr:to>
      <xdr:col>65</xdr:col>
      <xdr:colOff>571500</xdr:colOff>
      <xdr:row>133</xdr:row>
      <xdr:rowOff>76200</xdr:rowOff>
    </xdr:to>
    <xdr:sp macro="" textlink="">
      <xdr:nvSpPr>
        <xdr:cNvPr id="1025" name="Text Box 1">
          <a:extLst>
            <a:ext uri="{FF2B5EF4-FFF2-40B4-BE49-F238E27FC236}">
              <a16:creationId xmlns:a16="http://schemas.microsoft.com/office/drawing/2014/main" id="{2DC23041-D388-0330-E4F4-199B7722FFAB}"/>
            </a:ext>
          </a:extLst>
        </xdr:cNvPr>
        <xdr:cNvSpPr txBox="1">
          <a:spLocks noChangeArrowheads="1"/>
        </xdr:cNvSpPr>
      </xdr:nvSpPr>
      <xdr:spPr bwMode="auto">
        <a:xfrm>
          <a:off x="48387000" y="19383375"/>
          <a:ext cx="571500" cy="4572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a-DK" sz="1100" b="0" i="0" u="none" strike="noStrike" baseline="0">
              <a:solidFill>
                <a:srgbClr val="000000"/>
              </a:solidFill>
              <a:latin typeface="Calibri"/>
              <a:ea typeface="Calibri"/>
              <a:cs typeface="Calibri"/>
            </a:rPr>
            <a:t>Byggeri, indirekte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263524</xdr:colOff>
      <xdr:row>100</xdr:row>
      <xdr:rowOff>123824</xdr:rowOff>
    </xdr:from>
    <xdr:to>
      <xdr:col>15</xdr:col>
      <xdr:colOff>241300</xdr:colOff>
      <xdr:row>119</xdr:row>
      <xdr:rowOff>57150</xdr:rowOff>
    </xdr:to>
    <xdr:graphicFrame macro="">
      <xdr:nvGraphicFramePr>
        <xdr:cNvPr id="2" name="Chart 1">
          <a:extLst>
            <a:ext uri="{FF2B5EF4-FFF2-40B4-BE49-F238E27FC236}">
              <a16:creationId xmlns:a16="http://schemas.microsoft.com/office/drawing/2014/main" id="{19C1B9CC-2164-D2B4-AB7D-CFE9AAF653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187324</xdr:colOff>
      <xdr:row>124</xdr:row>
      <xdr:rowOff>146050</xdr:rowOff>
    </xdr:from>
    <xdr:to>
      <xdr:col>15</xdr:col>
      <xdr:colOff>196850</xdr:colOff>
      <xdr:row>147</xdr:row>
      <xdr:rowOff>165100</xdr:rowOff>
    </xdr:to>
    <xdr:graphicFrame macro="">
      <xdr:nvGraphicFramePr>
        <xdr:cNvPr id="3" name="Chart 2">
          <a:extLst>
            <a:ext uri="{FF2B5EF4-FFF2-40B4-BE49-F238E27FC236}">
              <a16:creationId xmlns:a16="http://schemas.microsoft.com/office/drawing/2014/main" id="{42FE595F-CC5A-F832-D7DA-FFAFDB914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149224</xdr:colOff>
      <xdr:row>152</xdr:row>
      <xdr:rowOff>82550</xdr:rowOff>
    </xdr:from>
    <xdr:to>
      <xdr:col>16</xdr:col>
      <xdr:colOff>50799</xdr:colOff>
      <xdr:row>174</xdr:row>
      <xdr:rowOff>139700</xdr:rowOff>
    </xdr:to>
    <xdr:graphicFrame macro="">
      <xdr:nvGraphicFramePr>
        <xdr:cNvPr id="5" name="Chart 4">
          <a:extLst>
            <a:ext uri="{FF2B5EF4-FFF2-40B4-BE49-F238E27FC236}">
              <a16:creationId xmlns:a16="http://schemas.microsoft.com/office/drawing/2014/main" id="{72DCCBB9-2CEB-817B-277D-A5EC18BF7E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463556</xdr:colOff>
      <xdr:row>185</xdr:row>
      <xdr:rowOff>76200</xdr:rowOff>
    </xdr:from>
    <xdr:to>
      <xdr:col>24</xdr:col>
      <xdr:colOff>463550</xdr:colOff>
      <xdr:row>205</xdr:row>
      <xdr:rowOff>19050</xdr:rowOff>
    </xdr:to>
    <xdr:graphicFrame macro="">
      <xdr:nvGraphicFramePr>
        <xdr:cNvPr id="6" name="Chart 5">
          <a:extLst>
            <a:ext uri="{FF2B5EF4-FFF2-40B4-BE49-F238E27FC236}">
              <a16:creationId xmlns:a16="http://schemas.microsoft.com/office/drawing/2014/main" id="{940F7137-73DB-5978-86A0-13FC5B61CD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185</xdr:row>
      <xdr:rowOff>0</xdr:rowOff>
    </xdr:from>
    <xdr:to>
      <xdr:col>13</xdr:col>
      <xdr:colOff>609594</xdr:colOff>
      <xdr:row>204</xdr:row>
      <xdr:rowOff>127000</xdr:rowOff>
    </xdr:to>
    <xdr:graphicFrame macro="">
      <xdr:nvGraphicFramePr>
        <xdr:cNvPr id="7" name="Chart 6">
          <a:extLst>
            <a:ext uri="{FF2B5EF4-FFF2-40B4-BE49-F238E27FC236}">
              <a16:creationId xmlns:a16="http://schemas.microsoft.com/office/drawing/2014/main" id="{5B627971-986B-45ED-9BC1-E75A71DCB0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519112</xdr:colOff>
      <xdr:row>212</xdr:row>
      <xdr:rowOff>23812</xdr:rowOff>
    </xdr:from>
    <xdr:to>
      <xdr:col>34</xdr:col>
      <xdr:colOff>533400</xdr:colOff>
      <xdr:row>228</xdr:row>
      <xdr:rowOff>19050</xdr:rowOff>
    </xdr:to>
    <xdr:graphicFrame macro="">
      <xdr:nvGraphicFramePr>
        <xdr:cNvPr id="4" name="Chart 3">
          <a:extLst>
            <a:ext uri="{FF2B5EF4-FFF2-40B4-BE49-F238E27FC236}">
              <a16:creationId xmlns:a16="http://schemas.microsoft.com/office/drawing/2014/main" id="{2DECF3AC-EE9C-1BD0-8F70-1328C7352D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584777</xdr:colOff>
      <xdr:row>241</xdr:row>
      <xdr:rowOff>57729</xdr:rowOff>
    </xdr:from>
    <xdr:to>
      <xdr:col>36</xdr:col>
      <xdr:colOff>600364</xdr:colOff>
      <xdr:row>268</xdr:row>
      <xdr:rowOff>69273</xdr:rowOff>
    </xdr:to>
    <xdr:graphicFrame macro="">
      <xdr:nvGraphicFramePr>
        <xdr:cNvPr id="8" name="Chart 7">
          <a:extLst>
            <a:ext uri="{FF2B5EF4-FFF2-40B4-BE49-F238E27FC236}">
              <a16:creationId xmlns:a16="http://schemas.microsoft.com/office/drawing/2014/main" id="{5F1EEF91-8F20-4B61-BB6B-BADC144D8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263524</xdr:colOff>
      <xdr:row>100</xdr:row>
      <xdr:rowOff>123824</xdr:rowOff>
    </xdr:from>
    <xdr:to>
      <xdr:col>15</xdr:col>
      <xdr:colOff>241300</xdr:colOff>
      <xdr:row>119</xdr:row>
      <xdr:rowOff>57150</xdr:rowOff>
    </xdr:to>
    <xdr:graphicFrame macro="">
      <xdr:nvGraphicFramePr>
        <xdr:cNvPr id="2" name="Chart 1">
          <a:extLst>
            <a:ext uri="{FF2B5EF4-FFF2-40B4-BE49-F238E27FC236}">
              <a16:creationId xmlns:a16="http://schemas.microsoft.com/office/drawing/2014/main" id="{48B92CD3-A015-4B5C-B0DD-0CF77AE1B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187324</xdr:colOff>
      <xdr:row>124</xdr:row>
      <xdr:rowOff>146050</xdr:rowOff>
    </xdr:from>
    <xdr:to>
      <xdr:col>15</xdr:col>
      <xdr:colOff>196850</xdr:colOff>
      <xdr:row>147</xdr:row>
      <xdr:rowOff>165100</xdr:rowOff>
    </xdr:to>
    <xdr:graphicFrame macro="">
      <xdr:nvGraphicFramePr>
        <xdr:cNvPr id="3" name="Chart 2">
          <a:extLst>
            <a:ext uri="{FF2B5EF4-FFF2-40B4-BE49-F238E27FC236}">
              <a16:creationId xmlns:a16="http://schemas.microsoft.com/office/drawing/2014/main" id="{4D324147-71BF-48BC-ABA3-CFEFDBBAD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149224</xdr:colOff>
      <xdr:row>152</xdr:row>
      <xdr:rowOff>82550</xdr:rowOff>
    </xdr:from>
    <xdr:to>
      <xdr:col>16</xdr:col>
      <xdr:colOff>50799</xdr:colOff>
      <xdr:row>174</xdr:row>
      <xdr:rowOff>139700</xdr:rowOff>
    </xdr:to>
    <xdr:graphicFrame macro="">
      <xdr:nvGraphicFramePr>
        <xdr:cNvPr id="4" name="Chart 3">
          <a:extLst>
            <a:ext uri="{FF2B5EF4-FFF2-40B4-BE49-F238E27FC236}">
              <a16:creationId xmlns:a16="http://schemas.microsoft.com/office/drawing/2014/main" id="{DD40DC9A-FF18-4262-BDFC-FFE293E13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463556</xdr:colOff>
      <xdr:row>185</xdr:row>
      <xdr:rowOff>76200</xdr:rowOff>
    </xdr:from>
    <xdr:to>
      <xdr:col>24</xdr:col>
      <xdr:colOff>463550</xdr:colOff>
      <xdr:row>205</xdr:row>
      <xdr:rowOff>19050</xdr:rowOff>
    </xdr:to>
    <xdr:graphicFrame macro="">
      <xdr:nvGraphicFramePr>
        <xdr:cNvPr id="5" name="Chart 4">
          <a:extLst>
            <a:ext uri="{FF2B5EF4-FFF2-40B4-BE49-F238E27FC236}">
              <a16:creationId xmlns:a16="http://schemas.microsoft.com/office/drawing/2014/main" id="{90819A2B-D9A3-40B9-853A-81F96BCC3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185</xdr:row>
      <xdr:rowOff>0</xdr:rowOff>
    </xdr:from>
    <xdr:to>
      <xdr:col>13</xdr:col>
      <xdr:colOff>609594</xdr:colOff>
      <xdr:row>204</xdr:row>
      <xdr:rowOff>127000</xdr:rowOff>
    </xdr:to>
    <xdr:graphicFrame macro="">
      <xdr:nvGraphicFramePr>
        <xdr:cNvPr id="6" name="Chart 5">
          <a:extLst>
            <a:ext uri="{FF2B5EF4-FFF2-40B4-BE49-F238E27FC236}">
              <a16:creationId xmlns:a16="http://schemas.microsoft.com/office/drawing/2014/main" id="{3F0465A1-4149-4A79-A16E-15588C43A6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519112</xdr:colOff>
      <xdr:row>212</xdr:row>
      <xdr:rowOff>23812</xdr:rowOff>
    </xdr:from>
    <xdr:to>
      <xdr:col>34</xdr:col>
      <xdr:colOff>533400</xdr:colOff>
      <xdr:row>228</xdr:row>
      <xdr:rowOff>19050</xdr:rowOff>
    </xdr:to>
    <xdr:graphicFrame macro="">
      <xdr:nvGraphicFramePr>
        <xdr:cNvPr id="7" name="Chart 6">
          <a:extLst>
            <a:ext uri="{FF2B5EF4-FFF2-40B4-BE49-F238E27FC236}">
              <a16:creationId xmlns:a16="http://schemas.microsoft.com/office/drawing/2014/main" id="{1284B454-3DF6-4420-90D5-5EA4A60755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584777</xdr:colOff>
      <xdr:row>241</xdr:row>
      <xdr:rowOff>57729</xdr:rowOff>
    </xdr:from>
    <xdr:to>
      <xdr:col>36</xdr:col>
      <xdr:colOff>600364</xdr:colOff>
      <xdr:row>268</xdr:row>
      <xdr:rowOff>69273</xdr:rowOff>
    </xdr:to>
    <xdr:graphicFrame macro="">
      <xdr:nvGraphicFramePr>
        <xdr:cNvPr id="8" name="Chart 7">
          <a:extLst>
            <a:ext uri="{FF2B5EF4-FFF2-40B4-BE49-F238E27FC236}">
              <a16:creationId xmlns:a16="http://schemas.microsoft.com/office/drawing/2014/main" id="{1C31C47F-59E8-47C8-AC5E-B11E7A7E7A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520700</xdr:colOff>
      <xdr:row>7</xdr:row>
      <xdr:rowOff>158749</xdr:rowOff>
    </xdr:from>
    <xdr:to>
      <xdr:col>13</xdr:col>
      <xdr:colOff>209550</xdr:colOff>
      <xdr:row>30</xdr:row>
      <xdr:rowOff>19049</xdr:rowOff>
    </xdr:to>
    <xdr:graphicFrame macro="">
      <xdr:nvGraphicFramePr>
        <xdr:cNvPr id="2" name="Chart 1">
          <a:extLst>
            <a:ext uri="{FF2B5EF4-FFF2-40B4-BE49-F238E27FC236}">
              <a16:creationId xmlns:a16="http://schemas.microsoft.com/office/drawing/2014/main" id="{3B873085-F7A6-43A0-9A01-19E44545C1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98424</xdr:colOff>
      <xdr:row>8</xdr:row>
      <xdr:rowOff>65085</xdr:rowOff>
    </xdr:from>
    <xdr:to>
      <xdr:col>12</xdr:col>
      <xdr:colOff>339725</xdr:colOff>
      <xdr:row>29</xdr:row>
      <xdr:rowOff>69849</xdr:rowOff>
    </xdr:to>
    <xdr:graphicFrame macro="">
      <xdr:nvGraphicFramePr>
        <xdr:cNvPr id="2" name="Chart 1">
          <a:extLst>
            <a:ext uri="{FF2B5EF4-FFF2-40B4-BE49-F238E27FC236}">
              <a16:creationId xmlns:a16="http://schemas.microsoft.com/office/drawing/2014/main" id="{3485AE87-36B2-C335-F16E-D79BA18202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431799</xdr:colOff>
      <xdr:row>20</xdr:row>
      <xdr:rowOff>115885</xdr:rowOff>
    </xdr:from>
    <xdr:to>
      <xdr:col>22</xdr:col>
      <xdr:colOff>158750</xdr:colOff>
      <xdr:row>41</xdr:row>
      <xdr:rowOff>120649</xdr:rowOff>
    </xdr:to>
    <xdr:graphicFrame macro="">
      <xdr:nvGraphicFramePr>
        <xdr:cNvPr id="2" name="Chart 1">
          <a:extLst>
            <a:ext uri="{FF2B5EF4-FFF2-40B4-BE49-F238E27FC236}">
              <a16:creationId xmlns:a16="http://schemas.microsoft.com/office/drawing/2014/main" id="{5BBE46D1-2500-4ADA-854F-3B6AF609B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279400</xdr:colOff>
      <xdr:row>19</xdr:row>
      <xdr:rowOff>177800</xdr:rowOff>
    </xdr:from>
    <xdr:to>
      <xdr:col>9</xdr:col>
      <xdr:colOff>342901</xdr:colOff>
      <xdr:row>41</xdr:row>
      <xdr:rowOff>4764</xdr:rowOff>
    </xdr:to>
    <xdr:graphicFrame macro="">
      <xdr:nvGraphicFramePr>
        <xdr:cNvPr id="3" name="Chart 2">
          <a:extLst>
            <a:ext uri="{FF2B5EF4-FFF2-40B4-BE49-F238E27FC236}">
              <a16:creationId xmlns:a16="http://schemas.microsoft.com/office/drawing/2014/main" id="{35A3B357-6A2C-4D30-B1CC-41198835E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520700</xdr:colOff>
      <xdr:row>7</xdr:row>
      <xdr:rowOff>158749</xdr:rowOff>
    </xdr:from>
    <xdr:to>
      <xdr:col>13</xdr:col>
      <xdr:colOff>209550</xdr:colOff>
      <xdr:row>30</xdr:row>
      <xdr:rowOff>19049</xdr:rowOff>
    </xdr:to>
    <xdr:graphicFrame macro="">
      <xdr:nvGraphicFramePr>
        <xdr:cNvPr id="2" name="Chart 1">
          <a:extLst>
            <a:ext uri="{FF2B5EF4-FFF2-40B4-BE49-F238E27FC236}">
              <a16:creationId xmlns:a16="http://schemas.microsoft.com/office/drawing/2014/main" id="{C139A762-2D4A-1CE7-6898-1A7E25BBD2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520700</xdr:colOff>
      <xdr:row>7</xdr:row>
      <xdr:rowOff>158749</xdr:rowOff>
    </xdr:from>
    <xdr:to>
      <xdr:col>13</xdr:col>
      <xdr:colOff>209550</xdr:colOff>
      <xdr:row>30</xdr:row>
      <xdr:rowOff>19049</xdr:rowOff>
    </xdr:to>
    <xdr:graphicFrame macro="">
      <xdr:nvGraphicFramePr>
        <xdr:cNvPr id="2" name="Chart 1">
          <a:extLst>
            <a:ext uri="{FF2B5EF4-FFF2-40B4-BE49-F238E27FC236}">
              <a16:creationId xmlns:a16="http://schemas.microsoft.com/office/drawing/2014/main" id="{B10DE876-F161-4BD7-B49E-5603AC9A49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92075</xdr:colOff>
      <xdr:row>9</xdr:row>
      <xdr:rowOff>63499</xdr:rowOff>
    </xdr:from>
    <xdr:to>
      <xdr:col>13</xdr:col>
      <xdr:colOff>390525</xdr:colOff>
      <xdr:row>31</xdr:row>
      <xdr:rowOff>114299</xdr:rowOff>
    </xdr:to>
    <xdr:graphicFrame macro="">
      <xdr:nvGraphicFramePr>
        <xdr:cNvPr id="2" name="Chart 1">
          <a:extLst>
            <a:ext uri="{FF2B5EF4-FFF2-40B4-BE49-F238E27FC236}">
              <a16:creationId xmlns:a16="http://schemas.microsoft.com/office/drawing/2014/main" id="{FDB9D776-DDFB-4758-B7E8-5504C3DF1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370609</xdr:colOff>
      <xdr:row>10</xdr:row>
      <xdr:rowOff>49357</xdr:rowOff>
    </xdr:from>
    <xdr:to>
      <xdr:col>16</xdr:col>
      <xdr:colOff>285750</xdr:colOff>
      <xdr:row>30</xdr:row>
      <xdr:rowOff>54429</xdr:rowOff>
    </xdr:to>
    <xdr:graphicFrame macro="">
      <xdr:nvGraphicFramePr>
        <xdr:cNvPr id="2" name="Chart 1">
          <a:extLst>
            <a:ext uri="{FF2B5EF4-FFF2-40B4-BE49-F238E27FC236}">
              <a16:creationId xmlns:a16="http://schemas.microsoft.com/office/drawing/2014/main" id="{00E5798A-4E20-4F9C-BD07-E584A5AE3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307975</xdr:colOff>
      <xdr:row>8</xdr:row>
      <xdr:rowOff>79374</xdr:rowOff>
    </xdr:from>
    <xdr:to>
      <xdr:col>13</xdr:col>
      <xdr:colOff>336550</xdr:colOff>
      <xdr:row>35</xdr:row>
      <xdr:rowOff>44450</xdr:rowOff>
    </xdr:to>
    <xdr:graphicFrame macro="">
      <xdr:nvGraphicFramePr>
        <xdr:cNvPr id="2" name="Chart 1">
          <a:extLst>
            <a:ext uri="{FF2B5EF4-FFF2-40B4-BE49-F238E27FC236}">
              <a16:creationId xmlns:a16="http://schemas.microsoft.com/office/drawing/2014/main" id="{C5848D97-D4A3-4CA9-ACB6-CDD520BE9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66675</xdr:colOff>
      <xdr:row>15</xdr:row>
      <xdr:rowOff>90485</xdr:rowOff>
    </xdr:from>
    <xdr:to>
      <xdr:col>15</xdr:col>
      <xdr:colOff>152400</xdr:colOff>
      <xdr:row>29</xdr:row>
      <xdr:rowOff>104774</xdr:rowOff>
    </xdr:to>
    <xdr:graphicFrame macro="">
      <xdr:nvGraphicFramePr>
        <xdr:cNvPr id="2" name="Chart 1">
          <a:extLst>
            <a:ext uri="{FF2B5EF4-FFF2-40B4-BE49-F238E27FC236}">
              <a16:creationId xmlns:a16="http://schemas.microsoft.com/office/drawing/2014/main" id="{F2D7A67D-7201-481C-8AD7-3ED0D0E82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355600</xdr:colOff>
      <xdr:row>11</xdr:row>
      <xdr:rowOff>73024</xdr:rowOff>
    </xdr:from>
    <xdr:to>
      <xdr:col>12</xdr:col>
      <xdr:colOff>381000</xdr:colOff>
      <xdr:row>37</xdr:row>
      <xdr:rowOff>85725</xdr:rowOff>
    </xdr:to>
    <xdr:graphicFrame macro="">
      <xdr:nvGraphicFramePr>
        <xdr:cNvPr id="2" name="Chart 1">
          <a:extLst>
            <a:ext uri="{FF2B5EF4-FFF2-40B4-BE49-F238E27FC236}">
              <a16:creationId xmlns:a16="http://schemas.microsoft.com/office/drawing/2014/main" id="{A6FD61DE-6C69-412A-B7DB-59AEB6998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85724</xdr:colOff>
      <xdr:row>15</xdr:row>
      <xdr:rowOff>161924</xdr:rowOff>
    </xdr:from>
    <xdr:to>
      <xdr:col>11</xdr:col>
      <xdr:colOff>406399</xdr:colOff>
      <xdr:row>35</xdr:row>
      <xdr:rowOff>133349</xdr:rowOff>
    </xdr:to>
    <xdr:graphicFrame macro="">
      <xdr:nvGraphicFramePr>
        <xdr:cNvPr id="3" name="Chart 2">
          <a:extLst>
            <a:ext uri="{FF2B5EF4-FFF2-40B4-BE49-F238E27FC236}">
              <a16:creationId xmlns:a16="http://schemas.microsoft.com/office/drawing/2014/main" id="{08E50C9D-10DC-001B-BDD5-377B70B191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501650</xdr:colOff>
      <xdr:row>9</xdr:row>
      <xdr:rowOff>158749</xdr:rowOff>
    </xdr:from>
    <xdr:to>
      <xdr:col>14</xdr:col>
      <xdr:colOff>533400</xdr:colOff>
      <xdr:row>36</xdr:row>
      <xdr:rowOff>123825</xdr:rowOff>
    </xdr:to>
    <xdr:graphicFrame macro="">
      <xdr:nvGraphicFramePr>
        <xdr:cNvPr id="2" name="Chart 1">
          <a:extLst>
            <a:ext uri="{FF2B5EF4-FFF2-40B4-BE49-F238E27FC236}">
              <a16:creationId xmlns:a16="http://schemas.microsoft.com/office/drawing/2014/main" id="{C4B6976F-17D9-44C3-AF06-CEA7ECB8D3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260349</xdr:colOff>
      <xdr:row>11</xdr:row>
      <xdr:rowOff>79374</xdr:rowOff>
    </xdr:from>
    <xdr:to>
      <xdr:col>14</xdr:col>
      <xdr:colOff>203200</xdr:colOff>
      <xdr:row>33</xdr:row>
      <xdr:rowOff>38100</xdr:rowOff>
    </xdr:to>
    <xdr:graphicFrame macro="">
      <xdr:nvGraphicFramePr>
        <xdr:cNvPr id="3" name="Chart 2">
          <a:extLst>
            <a:ext uri="{FF2B5EF4-FFF2-40B4-BE49-F238E27FC236}">
              <a16:creationId xmlns:a16="http://schemas.microsoft.com/office/drawing/2014/main" id="{B8C885C0-5E06-54F4-AE89-557AC363CA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190500</xdr:colOff>
      <xdr:row>10</xdr:row>
      <xdr:rowOff>126999</xdr:rowOff>
    </xdr:from>
    <xdr:to>
      <xdr:col>22</xdr:col>
      <xdr:colOff>488950</xdr:colOff>
      <xdr:row>32</xdr:row>
      <xdr:rowOff>171449</xdr:rowOff>
    </xdr:to>
    <xdr:graphicFrame macro="">
      <xdr:nvGraphicFramePr>
        <xdr:cNvPr id="2" name="Chart 1">
          <a:extLst>
            <a:ext uri="{FF2B5EF4-FFF2-40B4-BE49-F238E27FC236}">
              <a16:creationId xmlns:a16="http://schemas.microsoft.com/office/drawing/2014/main" id="{080E024A-68BF-4834-BC73-787C7362BE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xdr:colOff>
      <xdr:row>10</xdr:row>
      <xdr:rowOff>152400</xdr:rowOff>
    </xdr:from>
    <xdr:to>
      <xdr:col>11</xdr:col>
      <xdr:colOff>346075</xdr:colOff>
      <xdr:row>33</xdr:row>
      <xdr:rowOff>19050</xdr:rowOff>
    </xdr:to>
    <xdr:graphicFrame macro="">
      <xdr:nvGraphicFramePr>
        <xdr:cNvPr id="3" name="Chart 2">
          <a:extLst>
            <a:ext uri="{FF2B5EF4-FFF2-40B4-BE49-F238E27FC236}">
              <a16:creationId xmlns:a16="http://schemas.microsoft.com/office/drawing/2014/main" id="{569A3EFF-B342-4850-A1E9-896B3C9C8B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346075</xdr:colOff>
      <xdr:row>26</xdr:row>
      <xdr:rowOff>88900</xdr:rowOff>
    </xdr:from>
    <xdr:to>
      <xdr:col>4</xdr:col>
      <xdr:colOff>476250</xdr:colOff>
      <xdr:row>44</xdr:row>
      <xdr:rowOff>177800</xdr:rowOff>
    </xdr:to>
    <xdr:graphicFrame macro="">
      <xdr:nvGraphicFramePr>
        <xdr:cNvPr id="2" name="Chart 1">
          <a:extLst>
            <a:ext uri="{FF2B5EF4-FFF2-40B4-BE49-F238E27FC236}">
              <a16:creationId xmlns:a16="http://schemas.microsoft.com/office/drawing/2014/main" id="{943E9F98-FD39-4CAC-932C-4DF2341EA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1044575</xdr:colOff>
      <xdr:row>26</xdr:row>
      <xdr:rowOff>44450</xdr:rowOff>
    </xdr:from>
    <xdr:to>
      <xdr:col>11</xdr:col>
      <xdr:colOff>457200</xdr:colOff>
      <xdr:row>44</xdr:row>
      <xdr:rowOff>139700</xdr:rowOff>
    </xdr:to>
    <xdr:graphicFrame macro="">
      <xdr:nvGraphicFramePr>
        <xdr:cNvPr id="3" name="Chart 4">
          <a:extLst>
            <a:ext uri="{FF2B5EF4-FFF2-40B4-BE49-F238E27FC236}">
              <a16:creationId xmlns:a16="http://schemas.microsoft.com/office/drawing/2014/main" id="{11BF504C-C407-4B7C-A381-4FC0B10C0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342899</xdr:colOff>
      <xdr:row>27</xdr:row>
      <xdr:rowOff>0</xdr:rowOff>
    </xdr:from>
    <xdr:to>
      <xdr:col>22</xdr:col>
      <xdr:colOff>561975</xdr:colOff>
      <xdr:row>52</xdr:row>
      <xdr:rowOff>57150</xdr:rowOff>
    </xdr:to>
    <xdr:graphicFrame macro="">
      <xdr:nvGraphicFramePr>
        <xdr:cNvPr id="4" name="Chart 6">
          <a:extLst>
            <a:ext uri="{FF2B5EF4-FFF2-40B4-BE49-F238E27FC236}">
              <a16:creationId xmlns:a16="http://schemas.microsoft.com/office/drawing/2014/main" id="{1CAFD6DC-1152-49E8-8534-1A9A1B198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n_bvc_dk/Documents/Man/Marc/Klima,%20Co2%20og%20nybyggeri/gr_io_2025%20-%20muligg&#248;r%20ajourf&#248;ring%20frem%20til%202024/matrice%20format/gr_io_2023.xlsx" TargetMode="External"/><Relationship Id="rId2" Type="http://schemas.openxmlformats.org/officeDocument/2006/relationships/externalLinkPath" Target="https://realdania-my.sharepoint.com/personal/man_bvc_dk/Documents/Man/Marc/Klima,%20Co2%20og%20nybyggeri/gr_io_2025%20-%20muligg&#248;r%20ajourf&#248;ring%20frem%20til%202024/matrice%20format/gr_io_2023.xlsx" TargetMode="External"/><Relationship Id="rId1" Type="http://schemas.openxmlformats.org/officeDocument/2006/relationships/externalLinkPath" Target="/personal/man_bvc_dk/Documents/Man/Marc/Klima,%20Co2%20og%20nybyggeri/gr_io_2025%20-%20muligg&#248;r%20ajourf&#248;ring%20frem%20til%202024/matrice%20format/gr_io_2023.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n_bvc_dk/Documents/Man/Marc/Klima,%20Co2%20og%20nybyggeri/gr_io_2025%20-%20muligg&#248;r%20ajourf&#248;ring%20frem%20til%202024/matrice%20format/gr_io_2024.xlsx" TargetMode="External"/><Relationship Id="rId2" Type="http://schemas.openxmlformats.org/officeDocument/2006/relationships/externalLinkPath" Target="https://realdania-my.sharepoint.com/personal/man_bvc_dk/Documents/Man/Marc/Klima,%20Co2%20og%20nybyggeri/gr_io_2025%20-%20muligg&#248;r%20ajourf&#248;ring%20frem%20til%202024/matrice%20format/gr_io_2024.xlsx" TargetMode="External"/><Relationship Id="rId1" Type="http://schemas.openxmlformats.org/officeDocument/2006/relationships/externalLinkPath" Target="/personal/man_bvc_dk/Documents/Man/Marc/Klima,%20Co2%20og%20nybyggeri/gr_io_2025%20-%20muligg&#248;r%20ajourf&#248;ring%20frem%20til%202024/matrice%20format/gr_io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O"/>
      <sheetName val="CP"/>
      <sheetName val="DIO"/>
      <sheetName val="DCP"/>
      <sheetName val="IO told"/>
      <sheetName val="CP told"/>
      <sheetName val="DIO told"/>
      <sheetName val="DCP told"/>
      <sheetName val="Besk_timer"/>
    </sheetNames>
    <sheetDataSet>
      <sheetData sheetId="0">
        <row r="71">
          <cell r="EV71">
            <v>534205.31149485637</v>
          </cell>
          <cell r="GW71">
            <v>42277256.407718912</v>
          </cell>
          <cell r="GX71">
            <v>70657550.385462865</v>
          </cell>
          <cell r="HK71">
            <v>4927683.5155057572</v>
          </cell>
          <cell r="HM71">
            <v>113144071.13058257</v>
          </cell>
          <cell r="HN71">
            <v>118605959.95758319</v>
          </cell>
          <cell r="HO71">
            <v>118605960</v>
          </cell>
        </row>
        <row r="72">
          <cell r="BQ72">
            <v>329.83786591009596</v>
          </cell>
          <cell r="BR72">
            <v>1173909.6983157769</v>
          </cell>
          <cell r="BS72">
            <v>2371.5126306212792</v>
          </cell>
          <cell r="DF72">
            <v>11565.598780892131</v>
          </cell>
          <cell r="DG72">
            <v>0.91280115083854918</v>
          </cell>
          <cell r="DH72">
            <v>0.9377453624849843</v>
          </cell>
          <cell r="EU72">
            <v>11137696.153535664</v>
          </cell>
          <cell r="EV72">
            <v>203233.53449793556</v>
          </cell>
          <cell r="GY72">
            <v>64894833.549258478</v>
          </cell>
          <cell r="HK72">
            <v>12216320.809652768</v>
          </cell>
          <cell r="HL72">
            <v>6387783.0521080121</v>
          </cell>
          <cell r="HM72">
            <v>64978262.450205632</v>
          </cell>
          <cell r="HN72">
            <v>83785599.846464336</v>
          </cell>
          <cell r="HO72">
            <v>94923296</v>
          </cell>
        </row>
        <row r="73">
          <cell r="BQ73">
            <v>397658.35788739746</v>
          </cell>
          <cell r="BR73">
            <v>638176.96259411832</v>
          </cell>
          <cell r="BS73">
            <v>454260.898475845</v>
          </cell>
          <cell r="BT73">
            <v>0</v>
          </cell>
          <cell r="DF73">
            <v>13172352.102602361</v>
          </cell>
          <cell r="DG73">
            <v>9725949.8574732095</v>
          </cell>
          <cell r="DH73">
            <v>4632027.3544279467</v>
          </cell>
          <cell r="EU73">
            <v>52429383.951958761</v>
          </cell>
          <cell r="EV73">
            <v>3054625.4736110969</v>
          </cell>
          <cell r="GW73">
            <v>55537304.574111693</v>
          </cell>
          <cell r="GX73">
            <v>11243264.432001568</v>
          </cell>
          <cell r="HK73">
            <v>2643479.2902898812</v>
          </cell>
          <cell r="HL73">
            <v>203642.73724800788</v>
          </cell>
          <cell r="HM73">
            <v>67410748.546892285</v>
          </cell>
          <cell r="HN73">
            <v>73312496.048041269</v>
          </cell>
          <cell r="HO73">
            <v>125741880.00000003</v>
          </cell>
        </row>
        <row r="74">
          <cell r="BQ74">
            <v>274843.01860869548</v>
          </cell>
          <cell r="BR74">
            <v>441078.3259723729</v>
          </cell>
          <cell r="BS74">
            <v>313964.07015378895</v>
          </cell>
          <cell r="BT74">
            <v>0</v>
          </cell>
          <cell r="DF74">
            <v>9104119.0062978026</v>
          </cell>
          <cell r="DG74">
            <v>6624351.0523052141</v>
          </cell>
          <cell r="DH74">
            <v>3031965.5084927636</v>
          </cell>
          <cell r="EU74">
            <v>35969507.629398115</v>
          </cell>
          <cell r="EV74">
            <v>1061364.836066498</v>
          </cell>
          <cell r="GW74">
            <v>11476893.917066569</v>
          </cell>
          <cell r="HK74">
            <v>1240878.1998564524</v>
          </cell>
          <cell r="HL74">
            <v>140748.41761235797</v>
          </cell>
          <cell r="HM74">
            <v>11476893.917066569</v>
          </cell>
          <cell r="HN74">
            <v>13919885.370601878</v>
          </cell>
          <cell r="HO74">
            <v>49889392.999999993</v>
          </cell>
        </row>
        <row r="220">
          <cell r="DF220">
            <v>3.2212815181750538</v>
          </cell>
          <cell r="EU220">
            <v>294.19353168535412</v>
          </cell>
          <cell r="GW220">
            <v>655294.17745948315</v>
          </cell>
          <cell r="GX220">
            <v>486001.5699239113</v>
          </cell>
          <cell r="HM220">
            <v>1141295.7473833945</v>
          </cell>
          <cell r="HN220">
            <v>1141295.7924579545</v>
          </cell>
          <cell r="HO220">
            <v>1141589.9859896398</v>
          </cell>
        </row>
        <row r="221">
          <cell r="BQ221">
            <v>3013869.1326843542</v>
          </cell>
          <cell r="BR221">
            <v>4745756.9778398992</v>
          </cell>
          <cell r="BS221">
            <v>2844029.0863237004</v>
          </cell>
          <cell r="EU221">
            <v>16356688.225621387</v>
          </cell>
          <cell r="GY221">
            <v>2800199.9464758541</v>
          </cell>
          <cell r="HM221">
            <v>2800199.9464758541</v>
          </cell>
          <cell r="HN221">
            <v>2800199.9464758541</v>
          </cell>
          <cell r="HO221">
            <v>19156888.172097243</v>
          </cell>
        </row>
        <row r="222">
          <cell r="BQ222">
            <v>832.77053802237231</v>
          </cell>
          <cell r="BR222">
            <v>1336.4612158949674</v>
          </cell>
          <cell r="BS222">
            <v>951.30678212319924</v>
          </cell>
          <cell r="DF222">
            <v>27585.354437867685</v>
          </cell>
          <cell r="DG222">
            <v>20071.691898171968</v>
          </cell>
          <cell r="DH222">
            <v>9186.8134783064488</v>
          </cell>
          <cell r="EU222">
            <v>108987.10970563468</v>
          </cell>
          <cell r="EV222">
            <v>3215.9207464808433</v>
          </cell>
          <cell r="GW222">
            <v>830081.1340947618</v>
          </cell>
          <cell r="GX222">
            <v>86968.268449065683</v>
          </cell>
          <cell r="HL222">
            <v>426.46575508515588</v>
          </cell>
          <cell r="HM222">
            <v>917049.40254382743</v>
          </cell>
          <cell r="HN222">
            <v>920691.78904539347</v>
          </cell>
          <cell r="HO222">
            <v>1029678.8987510281</v>
          </cell>
        </row>
        <row r="223">
          <cell r="BQ223">
            <v>588.37702929565148</v>
          </cell>
          <cell r="BR223">
            <v>944.24939893347926</v>
          </cell>
          <cell r="BS223">
            <v>672.12639359657146</v>
          </cell>
          <cell r="BT223">
            <v>0</v>
          </cell>
          <cell r="DF223">
            <v>19489.869243890291</v>
          </cell>
          <cell r="DG223">
            <v>14181.244307740812</v>
          </cell>
          <cell r="DH223">
            <v>6490.7555878423573</v>
          </cell>
          <cell r="EU223">
            <v>77002.618263133001</v>
          </cell>
          <cell r="EV223">
            <v>2272.1431761480248</v>
          </cell>
          <cell r="GW223">
            <v>187432.32400165682</v>
          </cell>
          <cell r="HL223">
            <v>301.31067637096197</v>
          </cell>
          <cell r="HM223">
            <v>187432.32400165682</v>
          </cell>
          <cell r="HN223">
            <v>190005.7778541758</v>
          </cell>
          <cell r="HO223">
            <v>267008.39611730882</v>
          </cell>
        </row>
      </sheetData>
      <sheetData sheetId="1">
        <row r="71">
          <cell r="AW71">
            <v>534205.31149485637</v>
          </cell>
        </row>
        <row r="72">
          <cell r="AW72">
            <v>203233.53449793556</v>
          </cell>
        </row>
        <row r="73">
          <cell r="AA73">
            <v>2853082.3680829667</v>
          </cell>
          <cell r="AW73">
            <v>201543.10552812956</v>
          </cell>
        </row>
        <row r="74">
          <cell r="AA74">
            <v>1061364.836066498</v>
          </cell>
        </row>
        <row r="222">
          <cell r="AA222">
            <v>3215.9207464808433</v>
          </cell>
        </row>
        <row r="223">
          <cell r="AA223">
            <v>2272.1431761480248</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O"/>
      <sheetName val="CP"/>
      <sheetName val="DIO"/>
      <sheetName val="DCP"/>
      <sheetName val="IO told"/>
      <sheetName val="CP told"/>
      <sheetName val="DIO told"/>
      <sheetName val="DCP told"/>
      <sheetName val="Besk_timer"/>
    </sheetNames>
    <sheetDataSet>
      <sheetData sheetId="0">
        <row r="71">
          <cell r="EV71">
            <v>541330.56002578372</v>
          </cell>
          <cell r="GW71">
            <v>36803252.020765744</v>
          </cell>
          <cell r="GX71">
            <v>73728510.547080413</v>
          </cell>
          <cell r="HK71">
            <v>4839484.6587951398</v>
          </cell>
          <cell r="HL71">
            <v>0</v>
          </cell>
          <cell r="HM71">
            <v>110733072.73861054</v>
          </cell>
          <cell r="HN71">
            <v>116113887.95743145</v>
          </cell>
          <cell r="HO71">
            <v>116113888.00000001</v>
          </cell>
        </row>
        <row r="72">
          <cell r="BQ72">
            <v>267.53758003719213</v>
          </cell>
          <cell r="BR72">
            <v>955304.95444508758</v>
          </cell>
          <cell r="BS72">
            <v>1940.5745575357712</v>
          </cell>
          <cell r="DF72">
            <v>10225.331208384445</v>
          </cell>
          <cell r="DG72">
            <v>0.780849512517788</v>
          </cell>
          <cell r="DH72">
            <v>0.80335460271196291</v>
          </cell>
          <cell r="EU72">
            <v>9580928.4840640016</v>
          </cell>
          <cell r="EV72">
            <v>179027.8552544211</v>
          </cell>
          <cell r="GY72">
            <v>67082202.645495415</v>
          </cell>
          <cell r="HK72">
            <v>10429599.57201531</v>
          </cell>
          <cell r="HL72">
            <v>5587263.4954622015</v>
          </cell>
          <cell r="HM72">
            <v>67152009.593204081</v>
          </cell>
          <cell r="HN72">
            <v>83347900.515936017</v>
          </cell>
          <cell r="HO72">
            <v>92928829.000000015</v>
          </cell>
        </row>
        <row r="73">
          <cell r="BQ73">
            <v>386391.07080458687</v>
          </cell>
          <cell r="BR73">
            <v>622130.00335089909</v>
          </cell>
          <cell r="BS73">
            <v>445289.98852131865</v>
          </cell>
          <cell r="BT73">
            <v>0</v>
          </cell>
          <cell r="DF73">
            <v>13950998.026610339</v>
          </cell>
          <cell r="DG73">
            <v>9966803.0191206299</v>
          </cell>
          <cell r="DH73">
            <v>4753638.5996852005</v>
          </cell>
          <cell r="EU73">
            <v>53923533.126784399</v>
          </cell>
          <cell r="EV73">
            <v>3072014.3852340076</v>
          </cell>
          <cell r="GW73">
            <v>50346325.275028117</v>
          </cell>
          <cell r="GX73">
            <v>12217233.888558103</v>
          </cell>
          <cell r="HK73">
            <v>2703558.6927206614</v>
          </cell>
          <cell r="HL73">
            <v>200931.94810393782</v>
          </cell>
          <cell r="HM73">
            <v>63199834.847157001</v>
          </cell>
          <cell r="HN73">
            <v>69176339.873215616</v>
          </cell>
          <cell r="HO73">
            <v>123099873.00000001</v>
          </cell>
        </row>
        <row r="74">
          <cell r="BQ74">
            <v>261540.09641317846</v>
          </cell>
          <cell r="BR74">
            <v>421106.88717290515</v>
          </cell>
          <cell r="BS74">
            <v>301407.55138875294</v>
          </cell>
          <cell r="DF74">
            <v>9443141.0160227101</v>
          </cell>
          <cell r="DG74">
            <v>6648195.640482611</v>
          </cell>
          <cell r="DH74">
            <v>3047304.8637783532</v>
          </cell>
          <cell r="EU74">
            <v>36231259.499263205</v>
          </cell>
          <cell r="EV74">
            <v>1041722.3767412927</v>
          </cell>
          <cell r="GW74">
            <v>10189290.623703333</v>
          </cell>
          <cell r="HK74">
            <v>1242869.8348944203</v>
          </cell>
          <cell r="HL74">
            <v>136006.66539773418</v>
          </cell>
          <cell r="HM74">
            <v>10189290.623703333</v>
          </cell>
          <cell r="HN74">
            <v>12609889.50073678</v>
          </cell>
          <cell r="HO74">
            <v>48841148.999999978</v>
          </cell>
        </row>
        <row r="220">
          <cell r="DF220">
            <v>3.6612752234980346</v>
          </cell>
          <cell r="EU220">
            <v>329.95085729672667</v>
          </cell>
          <cell r="GW220">
            <v>637501.24607861764</v>
          </cell>
          <cell r="GX220">
            <v>566734.80500647123</v>
          </cell>
          <cell r="HM220">
            <v>1204236.0510850889</v>
          </cell>
          <cell r="HN220">
            <v>1204236.1005563675</v>
          </cell>
          <cell r="HO220">
            <v>1204566.0514136641</v>
          </cell>
        </row>
        <row r="221">
          <cell r="BQ221">
            <v>3005579.4652165654</v>
          </cell>
          <cell r="BR221">
            <v>4748236.8726200666</v>
          </cell>
          <cell r="BS221">
            <v>2861267.5303182676</v>
          </cell>
          <cell r="EU221">
            <v>16654864.187557857</v>
          </cell>
          <cell r="EV221">
            <v>0</v>
          </cell>
          <cell r="GY221">
            <v>3558817.9803283969</v>
          </cell>
          <cell r="HM221">
            <v>3558817.9803283969</v>
          </cell>
          <cell r="HN221">
            <v>3558817.9803283969</v>
          </cell>
          <cell r="HO221">
            <v>20213682.167886253</v>
          </cell>
        </row>
        <row r="222">
          <cell r="BQ222">
            <v>913.18212495990849</v>
          </cell>
          <cell r="BR222">
            <v>1470.3186522356482</v>
          </cell>
          <cell r="BS222">
            <v>1052.3816119625601</v>
          </cell>
          <cell r="DF222">
            <v>32971.264053082989</v>
          </cell>
          <cell r="DG222">
            <v>23212.553277238923</v>
          </cell>
          <cell r="DH222">
            <v>10639.838285100381</v>
          </cell>
          <cell r="EU222">
            <v>126503.50364344334</v>
          </cell>
          <cell r="EV222">
            <v>3637.2329392586653</v>
          </cell>
          <cell r="GW222">
            <v>849216.85532294551</v>
          </cell>
          <cell r="GX222">
            <v>106648.89724774731</v>
          </cell>
          <cell r="HK222">
            <v>0</v>
          </cell>
          <cell r="HL222">
            <v>474.87500930031786</v>
          </cell>
          <cell r="HM222">
            <v>955865.7525706928</v>
          </cell>
          <cell r="HN222">
            <v>959977.86051925179</v>
          </cell>
          <cell r="HO222">
            <v>1086481.3641626951</v>
          </cell>
        </row>
        <row r="223">
          <cell r="BQ223">
            <v>639.96803476085427</v>
          </cell>
          <cell r="BR223">
            <v>1030.4154150901568</v>
          </cell>
          <cell r="BS223">
            <v>737.52055982886009</v>
          </cell>
          <cell r="DF223">
            <v>23106.622964788217</v>
          </cell>
          <cell r="DG223">
            <v>16267.611571205925</v>
          </cell>
          <cell r="DH223">
            <v>7456.5152025812276</v>
          </cell>
          <cell r="EU223">
            <v>88655.040877646781</v>
          </cell>
          <cell r="EV223">
            <v>2549.0126804737965</v>
          </cell>
          <cell r="GW223">
            <v>190201.12249611181</v>
          </cell>
          <cell r="HL223">
            <v>332.79760756629923</v>
          </cell>
          <cell r="HM223">
            <v>190201.12249611181</v>
          </cell>
          <cell r="HN223">
            <v>193082.9327841519</v>
          </cell>
          <cell r="HO223">
            <v>281737.97366179869</v>
          </cell>
        </row>
      </sheetData>
      <sheetData sheetId="1">
        <row r="71">
          <cell r="AW71">
            <v>541330.56002578372</v>
          </cell>
        </row>
        <row r="72">
          <cell r="AA72">
            <v>0</v>
          </cell>
          <cell r="AW72">
            <v>179027.8552544211</v>
          </cell>
        </row>
        <row r="73">
          <cell r="AA73">
            <v>2859334.7683936106</v>
          </cell>
          <cell r="AW73">
            <v>212679.61684039771</v>
          </cell>
        </row>
        <row r="74">
          <cell r="AA74">
            <v>1041722.3767412927</v>
          </cell>
          <cell r="AW74">
            <v>0</v>
          </cell>
        </row>
        <row r="222">
          <cell r="AA222">
            <v>3637.2329392586657</v>
          </cell>
        </row>
        <row r="223">
          <cell r="AA223">
            <v>2549.0126804737965</v>
          </cell>
        </row>
      </sheetData>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DCD3C24-C905-4DB6-AC47-A466C77ED00B}" autoFormatId="16" applyNumberFormats="0" applyBorderFormats="0" applyFontFormats="0" applyPatternFormats="0" applyAlignmentFormats="0" applyWidthHeightFormats="0">
  <queryTableRefresh nextId="3">
    <queryTableFields count="2">
      <queryTableField id="1" name="teardown_case_date" tableColumnId="1"/>
      <queryTableField id="2" name="teardown_count" tableColumnId="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2" xr16:uid="{6800EF2A-1F13-40E1-AAAA-BE1DDBD1E90D}" autoFormatId="16" applyNumberFormats="0" applyBorderFormats="0" applyFontFormats="0" applyPatternFormats="0" applyAlignmentFormats="0" applyWidthHeightFormats="0">
  <queryTableRefresh nextId="7" unboundColumnsRight="4">
    <queryTableFields count="5">
      <queryTableField id="2" name="teardown_count" tableColumnId="2"/>
      <queryTableField id="3" dataBound="0" tableColumnId="3"/>
      <queryTableField id="4" dataBound="0" tableColumnId="4"/>
      <queryTableField id="5" dataBound="0" tableColumnId="5"/>
      <queryTableField id="6" dataBound="0" tableColumnId="6"/>
    </queryTableFields>
    <queryTableDeletedFields count="1">
      <deletedField name="teardown_case_dat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5CD436-DE0C-4B32-AEDD-7042FC670ACC}" name="test_bvc_building_teardown_anything3" displayName="test_bvc_building_teardown_anything3" ref="A3:B13" tableType="queryTable" totalsRowCount="1">
  <autoFilter ref="A3:B12" xr:uid="{B4FA0CF0-DED9-49DF-9F85-28507C550209}"/>
  <tableColumns count="2">
    <tableColumn id="1" xr3:uid="{10385408-8254-402F-BB58-4468C05BBF0A}" uniqueName="1" name="teardown_case_date" totalsRowLabel="Total" queryTableFieldId="1" dataDxfId="1" totalsRowDxfId="0"/>
    <tableColumn id="2" xr3:uid="{689EB904-FF83-4200-9B30-0E877563D433}" uniqueName="2" name="teardown_count" totalsRowFunction="custom" queryTableFieldId="2">
      <totalsRowFormula>SUM(test_bvc_building_teardown_anything3[teardown_count])</totalsRowFormula>
    </tableColumn>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36B742-6964-4F9B-9B7B-9E27D60A7AD4}" name="test_bvc_building_teardown_anything_to_anything45" displayName="test_bvc_building_teardown_anything_to_anything45" ref="C3:G13" tableType="queryTable" totalsRowCount="1">
  <autoFilter ref="C3:G12" xr:uid="{9A628123-DE93-4914-A0A1-E944E186516C}"/>
  <tableColumns count="5">
    <tableColumn id="2" xr3:uid="{37F157B1-0FDF-488D-9C3E-EDD5BE83224D}" uniqueName="2" name="teardown_count" totalsRowFunction="custom" queryTableFieldId="2">
      <totalsRowFormula>SUM(test_bvc_building_teardown_anything_to_anything45[teardown_count])</totalsRowFormula>
    </tableColumn>
    <tableColumn id="3" xr3:uid="{340CD44A-6079-4490-A7F1-0DA78E35C4CC}" uniqueName="3" name="teardown_count2" totalsRowFunction="custom" queryTableFieldId="3">
      <totalsRowFormula>SUM(test_bvc_building_teardown_anything_to_anything45[teardown_count2])</totalsRowFormula>
    </tableColumn>
    <tableColumn id="4" xr3:uid="{C0B5962D-698F-4FCA-887D-02CD0ED0F17C}" uniqueName="4" name="teardown_count3" totalsRowFunction="custom" queryTableFieldId="4">
      <totalsRowFormula>SUM(test_bvc_building_teardown_anything_to_anything45[teardown_count3])</totalsRowFormula>
    </tableColumn>
    <tableColumn id="5" xr3:uid="{ED36E4A4-3FC2-4179-9F8F-F3B4730ED2F1}" uniqueName="5" name="teardown_count4" totalsRowFunction="custom" queryTableFieldId="5">
      <totalsRowFormula>SUM(test_bvc_building_teardown_anything_to_anything45[teardown_count4])</totalsRowFormula>
    </tableColumn>
    <tableColumn id="6" xr3:uid="{8AACEF8F-2D33-49B3-961B-8BCF524ABC43}" uniqueName="6" name="teardown_count5" totalsRowFunction="custom" queryTableFieldId="6">
      <totalsRowFormula>SUM(test_bvc_building_teardown_anything_to_anything45[teardown_count5])</totalsRow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ustom 1">
      <a:majorFont>
        <a:latin typeface="Montserrat"/>
        <a:ea typeface=""/>
        <a:cs typeface=""/>
      </a:majorFont>
      <a:minorFont>
        <a:latin typeface="Montserra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s.dk/analyser-og-statistik/danmarks-globale-klimapaavirkning-global-afrapportering"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300"/>
  <sheetViews>
    <sheetView tabSelected="1" zoomScale="70" zoomScaleNormal="70" workbookViewId="0">
      <pane xSplit="3" topLeftCell="D1" activePane="topRight" state="frozen"/>
      <selection pane="topRight"/>
    </sheetView>
  </sheetViews>
  <sheetFormatPr defaultRowHeight="15" x14ac:dyDescent="0.25"/>
  <cols>
    <col min="1" max="1" width="19.85546875" customWidth="1"/>
    <col min="2" max="2" width="20.140625" customWidth="1"/>
    <col min="3" max="3" width="39.85546875" customWidth="1"/>
    <col min="4" max="5" width="11.5703125" customWidth="1"/>
    <col min="6" max="6" width="10.5703125" customWidth="1"/>
    <col min="7" max="23" width="11.5703125" customWidth="1"/>
    <col min="24" max="24" width="10.5703125" customWidth="1"/>
    <col min="25" max="33" width="11.5703125" customWidth="1"/>
    <col min="34" max="34" width="13.140625" bestFit="1" customWidth="1"/>
    <col min="35" max="35" width="12.5703125" style="10" bestFit="1" customWidth="1"/>
    <col min="36" max="36" width="12.5703125" bestFit="1" customWidth="1"/>
    <col min="37" max="37" width="13.28515625" style="179" bestFit="1" customWidth="1"/>
    <col min="38" max="38" width="12.5703125" style="179" customWidth="1"/>
    <col min="39" max="41" width="13.7109375" customWidth="1"/>
    <col min="42" max="42" width="48.28515625" customWidth="1"/>
    <col min="44" max="44" width="23.5703125" bestFit="1" customWidth="1"/>
    <col min="45" max="45" width="30.140625" bestFit="1" customWidth="1"/>
    <col min="46" max="46" width="33.7109375" bestFit="1" customWidth="1"/>
    <col min="47" max="48" width="30.140625" bestFit="1" customWidth="1"/>
  </cols>
  <sheetData>
    <row r="1" spans="1:49" ht="17.25" x14ac:dyDescent="0.3">
      <c r="A1" s="1" t="s">
        <v>620</v>
      </c>
      <c r="AI1" s="14"/>
      <c r="AJ1" s="14"/>
      <c r="AK1" s="179" t="s">
        <v>605</v>
      </c>
    </row>
    <row r="2" spans="1:49" x14ac:dyDescent="0.25">
      <c r="A2" s="2"/>
      <c r="C2" s="29" t="s">
        <v>306</v>
      </c>
      <c r="D2">
        <v>1990</v>
      </c>
      <c r="E2">
        <v>1991</v>
      </c>
      <c r="F2">
        <v>1992</v>
      </c>
      <c r="G2">
        <v>1993</v>
      </c>
      <c r="H2">
        <v>1994</v>
      </c>
      <c r="I2">
        <v>1995</v>
      </c>
      <c r="J2">
        <v>1996</v>
      </c>
      <c r="K2">
        <v>1997</v>
      </c>
      <c r="L2">
        <v>1998</v>
      </c>
      <c r="M2">
        <v>1999</v>
      </c>
      <c r="N2">
        <v>2000</v>
      </c>
      <c r="O2">
        <v>2001</v>
      </c>
      <c r="P2">
        <v>2002</v>
      </c>
      <c r="Q2">
        <v>2003</v>
      </c>
      <c r="R2">
        <v>2004</v>
      </c>
      <c r="S2">
        <v>2005</v>
      </c>
      <c r="T2">
        <v>2006</v>
      </c>
      <c r="U2">
        <v>2007</v>
      </c>
      <c r="V2">
        <v>2008</v>
      </c>
      <c r="W2">
        <v>2009</v>
      </c>
      <c r="X2">
        <v>2010</v>
      </c>
      <c r="Y2">
        <v>2011</v>
      </c>
      <c r="Z2">
        <v>2012</v>
      </c>
      <c r="AA2">
        <v>2013</v>
      </c>
      <c r="AB2">
        <v>2014</v>
      </c>
      <c r="AC2">
        <v>2015</v>
      </c>
      <c r="AD2">
        <v>2016</v>
      </c>
      <c r="AE2">
        <v>2017</v>
      </c>
      <c r="AF2">
        <v>2018</v>
      </c>
      <c r="AG2">
        <v>2019</v>
      </c>
      <c r="AH2">
        <v>2020</v>
      </c>
      <c r="AI2" s="14">
        <v>2021</v>
      </c>
      <c r="AJ2" s="14">
        <v>2022</v>
      </c>
      <c r="AK2" s="179">
        <v>2023</v>
      </c>
      <c r="AL2" s="179">
        <v>2024</v>
      </c>
    </row>
    <row r="3" spans="1:49" x14ac:dyDescent="0.25">
      <c r="A3" s="200" t="s">
        <v>313</v>
      </c>
      <c r="B3" t="s">
        <v>50</v>
      </c>
      <c r="C3" t="s">
        <v>51</v>
      </c>
      <c r="D3" s="25">
        <v>3.0138539999999998</v>
      </c>
      <c r="E3" s="25">
        <v>2.7037939999999998</v>
      </c>
      <c r="F3" s="25">
        <v>2.5398990000000001</v>
      </c>
      <c r="G3" s="25">
        <v>1.9781439999999999</v>
      </c>
      <c r="H3" s="25">
        <v>1.9921979999999999</v>
      </c>
      <c r="I3" s="25">
        <v>2.4952390000000002</v>
      </c>
      <c r="J3" s="25">
        <v>2.914936</v>
      </c>
      <c r="K3" s="25">
        <v>3.1842350000000001</v>
      </c>
      <c r="L3" s="25">
        <v>3.6773220000000002</v>
      </c>
      <c r="M3" s="25">
        <v>3.1721349999999999</v>
      </c>
      <c r="N3" s="25">
        <v>3.1669200000000002</v>
      </c>
      <c r="O3" s="25">
        <v>3.3853800000000001</v>
      </c>
      <c r="P3" s="25">
        <v>3.255852</v>
      </c>
      <c r="Q3" s="25">
        <v>3.6493869999999999</v>
      </c>
      <c r="R3" s="25">
        <v>3.9613290000000001</v>
      </c>
      <c r="S3" s="25">
        <v>3.9871129999999999</v>
      </c>
      <c r="T3" s="25">
        <v>4.4930349999999999</v>
      </c>
      <c r="U3" s="25">
        <v>4.7858270000000003</v>
      </c>
      <c r="V3" s="25">
        <v>4.0129549999999998</v>
      </c>
      <c r="W3" s="25">
        <v>2.450701</v>
      </c>
      <c r="X3" s="25">
        <v>2.0250460000000001</v>
      </c>
      <c r="Y3" s="25">
        <v>2.4008949999999998</v>
      </c>
      <c r="Z3" s="25">
        <v>2.0843699999999998</v>
      </c>
      <c r="AA3" s="25">
        <v>1.9532989999999999</v>
      </c>
      <c r="AB3" s="25">
        <v>2.113334</v>
      </c>
      <c r="AC3" s="25">
        <v>2.097445</v>
      </c>
      <c r="AD3" s="25">
        <v>2.3097759999999998</v>
      </c>
      <c r="AE3" s="25">
        <v>2.6111689999999999</v>
      </c>
      <c r="AF3" s="25">
        <v>2.8061850000000002</v>
      </c>
      <c r="AG3" s="25">
        <v>2.8289089999999999</v>
      </c>
      <c r="AH3" s="25">
        <v>2.9447169999999998</v>
      </c>
      <c r="AI3" s="172">
        <v>3.0431279999999998</v>
      </c>
      <c r="AJ3" s="172">
        <v>3.2067049999999999</v>
      </c>
      <c r="AK3" s="180">
        <v>2.9953729999999998</v>
      </c>
      <c r="AL3" s="180">
        <v>3.003288</v>
      </c>
      <c r="AM3" s="198" t="s">
        <v>609</v>
      </c>
      <c r="AN3" s="198"/>
      <c r="AO3" s="198"/>
    </row>
    <row r="4" spans="1:49" x14ac:dyDescent="0.25">
      <c r="A4" s="200"/>
      <c r="C4" t="s">
        <v>52</v>
      </c>
      <c r="D4" s="25">
        <v>2.5842070000000001</v>
      </c>
      <c r="E4" s="25">
        <v>2.6399910000000002</v>
      </c>
      <c r="F4" s="25">
        <v>2.6871200000000002</v>
      </c>
      <c r="G4" s="25">
        <v>2.9390170000000002</v>
      </c>
      <c r="H4" s="25">
        <v>2.6866249999999998</v>
      </c>
      <c r="I4" s="25">
        <v>2.9804840000000001</v>
      </c>
      <c r="J4" s="25">
        <v>3.3382860000000001</v>
      </c>
      <c r="K4" s="25">
        <v>3.0358350000000001</v>
      </c>
      <c r="L4" s="25">
        <v>3.19536</v>
      </c>
      <c r="M4" s="25">
        <v>2.3969330000000002</v>
      </c>
      <c r="N4" s="25">
        <v>2.1553460000000002</v>
      </c>
      <c r="O4" s="25">
        <v>2.413802</v>
      </c>
      <c r="P4" s="25">
        <v>2.3265729999999998</v>
      </c>
      <c r="Q4" s="25">
        <v>2.5018349999999998</v>
      </c>
      <c r="R4" s="25">
        <v>2.4575930000000001</v>
      </c>
      <c r="S4" s="25">
        <v>2.1383760000000001</v>
      </c>
      <c r="T4" s="25">
        <v>2.26735</v>
      </c>
      <c r="U4" s="25">
        <v>2.146039</v>
      </c>
      <c r="V4" s="25">
        <v>2.2074370000000001</v>
      </c>
      <c r="W4" s="25">
        <v>1.9372309999999999</v>
      </c>
      <c r="X4" s="25">
        <v>2.0123389999999999</v>
      </c>
      <c r="Y4" s="25">
        <v>2.161165</v>
      </c>
      <c r="Z4" s="25">
        <v>2.2578520000000002</v>
      </c>
      <c r="AA4" s="25">
        <v>2.365475</v>
      </c>
      <c r="AB4" s="25">
        <v>2.3231809999999999</v>
      </c>
      <c r="AC4" s="25">
        <v>2.2591939999999999</v>
      </c>
      <c r="AD4" s="25">
        <v>2.2091699999999999</v>
      </c>
      <c r="AE4" s="25">
        <v>1.9178170000000001</v>
      </c>
      <c r="AF4" s="25">
        <v>1.9379789999999999</v>
      </c>
      <c r="AG4" s="25">
        <v>2.2568640000000002</v>
      </c>
      <c r="AH4" s="25">
        <v>2.4862069999999998</v>
      </c>
      <c r="AI4" s="172">
        <v>2.8278379999999999</v>
      </c>
      <c r="AJ4" s="172">
        <v>2.6420379999999999</v>
      </c>
      <c r="AK4" s="180">
        <v>2.7445330000000001</v>
      </c>
      <c r="AL4" s="180">
        <v>2.983889</v>
      </c>
      <c r="AM4" s="198"/>
      <c r="AN4" s="198"/>
      <c r="AO4" s="198"/>
    </row>
    <row r="5" spans="1:49" x14ac:dyDescent="0.25">
      <c r="A5" s="200"/>
      <c r="C5" t="s">
        <v>53</v>
      </c>
      <c r="D5" s="25">
        <v>1.4066669999999999</v>
      </c>
      <c r="E5" s="25">
        <v>1.496197</v>
      </c>
      <c r="F5" s="25">
        <v>1.4991939999999999</v>
      </c>
      <c r="G5" s="25">
        <v>1.3800380000000001</v>
      </c>
      <c r="H5" s="25">
        <v>1.5338430000000001</v>
      </c>
      <c r="I5" s="25">
        <v>1.6491</v>
      </c>
      <c r="J5" s="25">
        <v>1.695171</v>
      </c>
      <c r="K5" s="25">
        <v>1.6631290000000001</v>
      </c>
      <c r="L5" s="25">
        <v>1.5319700000000001</v>
      </c>
      <c r="M5" s="25">
        <v>1.7313229999999999</v>
      </c>
      <c r="N5" s="25">
        <v>1.999301</v>
      </c>
      <c r="O5" s="25">
        <v>1.796881</v>
      </c>
      <c r="P5" s="25">
        <v>1.686774</v>
      </c>
      <c r="Q5" s="25">
        <v>1.8680939999999999</v>
      </c>
      <c r="R5" s="25">
        <v>2.006087</v>
      </c>
      <c r="S5" s="25">
        <v>2.129699</v>
      </c>
      <c r="T5" s="25">
        <v>2.418269</v>
      </c>
      <c r="U5" s="25">
        <v>2.3708429999999998</v>
      </c>
      <c r="V5" s="25">
        <v>2.0745490000000002</v>
      </c>
      <c r="W5" s="25">
        <v>1.721487</v>
      </c>
      <c r="X5" s="25">
        <v>1.5985579999999999</v>
      </c>
      <c r="Y5" s="25">
        <v>1.8445640000000001</v>
      </c>
      <c r="Z5" s="25">
        <v>1.692869</v>
      </c>
      <c r="AA5" s="25">
        <v>1.7269300000000001</v>
      </c>
      <c r="AB5" s="25">
        <v>1.8543190000000001</v>
      </c>
      <c r="AC5" s="25">
        <v>1.716426</v>
      </c>
      <c r="AD5" s="25">
        <v>1.7642519999999999</v>
      </c>
      <c r="AE5" s="25">
        <v>1.755533</v>
      </c>
      <c r="AF5" s="25">
        <v>1.8075749999999999</v>
      </c>
      <c r="AG5" s="25">
        <v>1.6770320000000001</v>
      </c>
      <c r="AH5" s="25">
        <v>1.647637</v>
      </c>
      <c r="AI5" s="172">
        <v>1.8015190000000001</v>
      </c>
      <c r="AJ5" s="172">
        <v>1.881586</v>
      </c>
      <c r="AK5" s="180">
        <v>1.6918599999999999</v>
      </c>
      <c r="AL5" s="180">
        <v>1.635947</v>
      </c>
      <c r="AM5" s="198"/>
      <c r="AN5" s="198"/>
      <c r="AO5" s="198"/>
    </row>
    <row r="6" spans="1:49" x14ac:dyDescent="0.25">
      <c r="A6" s="200"/>
      <c r="C6" t="s">
        <v>268</v>
      </c>
      <c r="D6" s="25">
        <v>0.292215</v>
      </c>
      <c r="E6" s="25">
        <v>0.30713499999999999</v>
      </c>
      <c r="F6" s="25">
        <v>0.31325900000000001</v>
      </c>
      <c r="G6" s="25">
        <v>0.316332</v>
      </c>
      <c r="H6" s="25">
        <v>0.32392300000000002</v>
      </c>
      <c r="I6" s="25">
        <v>0.36607699999999999</v>
      </c>
      <c r="J6" s="25">
        <v>0.41464099999999998</v>
      </c>
      <c r="K6" s="25">
        <v>0.44190699999999999</v>
      </c>
      <c r="L6" s="25">
        <v>0.38461600000000001</v>
      </c>
      <c r="M6" s="25">
        <v>0.49584699999999998</v>
      </c>
      <c r="N6" s="25">
        <v>0.73303000000000007</v>
      </c>
      <c r="O6" s="25">
        <v>0.55311099999999991</v>
      </c>
      <c r="P6" s="25">
        <v>0.54268300000000003</v>
      </c>
      <c r="Q6" s="25">
        <v>0.73843499999999995</v>
      </c>
      <c r="R6" s="25">
        <v>0.68915300000000002</v>
      </c>
      <c r="S6" s="25">
        <v>0.86276400000000009</v>
      </c>
      <c r="T6" s="25">
        <v>1.23445</v>
      </c>
      <c r="U6" s="25">
        <v>1.0043629999999999</v>
      </c>
      <c r="V6" s="25">
        <v>0.754942</v>
      </c>
      <c r="W6" s="25">
        <v>0.58514299999999997</v>
      </c>
      <c r="X6" s="25">
        <v>0.55884099999999992</v>
      </c>
      <c r="Y6" s="25">
        <v>0.63844499999999993</v>
      </c>
      <c r="Z6" s="25">
        <v>0.57070600000000005</v>
      </c>
      <c r="AA6" s="25">
        <v>0.472939</v>
      </c>
      <c r="AB6" s="25">
        <v>0.38522800000000001</v>
      </c>
      <c r="AC6" s="25">
        <v>0.35853400000000002</v>
      </c>
      <c r="AD6" s="25">
        <v>0.43097800000000003</v>
      </c>
      <c r="AE6" s="25">
        <v>0.45892500000000003</v>
      </c>
      <c r="AF6" s="25">
        <v>0.49108800000000002</v>
      </c>
      <c r="AG6" s="25">
        <v>0.46912700000000002</v>
      </c>
      <c r="AH6" s="25">
        <v>0.401528</v>
      </c>
      <c r="AI6" s="172">
        <v>0.62592000000000003</v>
      </c>
      <c r="AJ6" s="172">
        <v>0.69901400000000002</v>
      </c>
      <c r="AK6" s="180">
        <v>0.58097100000000002</v>
      </c>
      <c r="AL6" s="180">
        <v>0.55554599999999998</v>
      </c>
      <c r="AM6" s="198"/>
      <c r="AN6" s="198"/>
      <c r="AO6" s="198"/>
    </row>
    <row r="7" spans="1:49" x14ac:dyDescent="0.25">
      <c r="A7" s="2"/>
      <c r="C7" s="29" t="s">
        <v>54</v>
      </c>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174"/>
      <c r="AJ7" s="174"/>
      <c r="AK7" s="181"/>
      <c r="AL7" s="181"/>
    </row>
    <row r="8" spans="1:49" x14ac:dyDescent="0.25">
      <c r="A8" s="2"/>
      <c r="B8" s="4" t="s">
        <v>55</v>
      </c>
      <c r="C8" t="str">
        <f>C3</f>
        <v>Nybyggeri</v>
      </c>
      <c r="D8" s="24">
        <f t="shared" ref="D8:AH8" si="0">D139-D148+D215-D224</f>
        <v>32005.803000000004</v>
      </c>
      <c r="E8" s="24">
        <f t="shared" si="0"/>
        <v>28358.02</v>
      </c>
      <c r="F8" s="24">
        <f t="shared" si="0"/>
        <v>26664.746000000003</v>
      </c>
      <c r="G8" s="24">
        <f t="shared" si="0"/>
        <v>22467.455999999998</v>
      </c>
      <c r="H8" s="24">
        <f t="shared" si="0"/>
        <v>23453.594000000001</v>
      </c>
      <c r="I8" s="24">
        <f t="shared" si="0"/>
        <v>28053.106000000003</v>
      </c>
      <c r="J8" s="24">
        <f t="shared" si="0"/>
        <v>34164.041999999994</v>
      </c>
      <c r="K8" s="24">
        <f t="shared" si="0"/>
        <v>40446.33</v>
      </c>
      <c r="L8" s="24">
        <f t="shared" si="0"/>
        <v>44752.413</v>
      </c>
      <c r="M8" s="24">
        <f t="shared" si="0"/>
        <v>44890.106000000007</v>
      </c>
      <c r="N8" s="24">
        <f t="shared" si="0"/>
        <v>46100.896999999997</v>
      </c>
      <c r="O8" s="24">
        <f t="shared" si="0"/>
        <v>50849.91</v>
      </c>
      <c r="P8" s="24">
        <f t="shared" si="0"/>
        <v>50027.052000000003</v>
      </c>
      <c r="Q8" s="24">
        <f t="shared" si="0"/>
        <v>53906.771000000001</v>
      </c>
      <c r="R8" s="24">
        <f t="shared" si="0"/>
        <v>59779.319000000003</v>
      </c>
      <c r="S8" s="24">
        <f t="shared" si="0"/>
        <v>64155.708999999995</v>
      </c>
      <c r="T8" s="24">
        <f t="shared" si="0"/>
        <v>77701.074999999997</v>
      </c>
      <c r="U8" s="24">
        <f t="shared" si="0"/>
        <v>82323.156999999992</v>
      </c>
      <c r="V8" s="24">
        <f t="shared" si="0"/>
        <v>80570.011999999988</v>
      </c>
      <c r="W8" s="24">
        <f t="shared" si="0"/>
        <v>51260.612000000001</v>
      </c>
      <c r="X8" s="24">
        <f t="shared" si="0"/>
        <v>41935.65</v>
      </c>
      <c r="Y8" s="24">
        <f t="shared" si="0"/>
        <v>49153.996000000006</v>
      </c>
      <c r="Z8" s="24">
        <f t="shared" si="0"/>
        <v>47439.628999999994</v>
      </c>
      <c r="AA8" s="24">
        <f t="shared" si="0"/>
        <v>44337.860999999997</v>
      </c>
      <c r="AB8" s="24">
        <f t="shared" si="0"/>
        <v>50239.074000000001</v>
      </c>
      <c r="AC8" s="24">
        <f t="shared" si="0"/>
        <v>52910.186999999998</v>
      </c>
      <c r="AD8" s="24">
        <f t="shared" si="0"/>
        <v>60505.334999999992</v>
      </c>
      <c r="AE8" s="24">
        <f t="shared" si="0"/>
        <v>71889.120999999985</v>
      </c>
      <c r="AF8" s="24">
        <f t="shared" si="0"/>
        <v>75614.740999999995</v>
      </c>
      <c r="AG8" s="24">
        <f t="shared" si="0"/>
        <v>83381.39</v>
      </c>
      <c r="AH8" s="24">
        <f t="shared" si="0"/>
        <v>90637.517999999996</v>
      </c>
      <c r="AI8" s="173">
        <f t="shared" ref="AI8:AL8" si="1">AI139-AI148+AI215-AI224</f>
        <v>101414.202</v>
      </c>
      <c r="AJ8" s="173">
        <f t="shared" si="1"/>
        <v>113578.38299999999</v>
      </c>
      <c r="AK8" s="182">
        <f t="shared" si="1"/>
        <v>114819.57223453539</v>
      </c>
      <c r="AL8" s="182">
        <f t="shared" si="1"/>
        <v>112478.63939919269</v>
      </c>
      <c r="AM8" s="198" t="s">
        <v>388</v>
      </c>
      <c r="AN8" s="198"/>
      <c r="AO8" s="198"/>
      <c r="AP8" s="178"/>
      <c r="AR8" s="57"/>
      <c r="AS8" s="57"/>
      <c r="AT8" s="57"/>
      <c r="AU8" s="57"/>
      <c r="AV8" s="57"/>
      <c r="AW8" s="57"/>
    </row>
    <row r="9" spans="1:49" x14ac:dyDescent="0.25">
      <c r="A9" s="2"/>
      <c r="C9" t="str">
        <f t="shared" ref="C9:C11" si="2">C4</f>
        <v>Anlægsvirksomhed</v>
      </c>
      <c r="D9" s="24">
        <f t="shared" ref="D9:AH9" si="3">D158-D167+D234-D243</f>
        <v>24592.687999999998</v>
      </c>
      <c r="E9" s="24">
        <f t="shared" si="3"/>
        <v>23448.966</v>
      </c>
      <c r="F9" s="24">
        <f t="shared" si="3"/>
        <v>24333.893</v>
      </c>
      <c r="G9" s="24">
        <f t="shared" si="3"/>
        <v>26889.213</v>
      </c>
      <c r="H9" s="24">
        <f t="shared" si="3"/>
        <v>26097.254000000001</v>
      </c>
      <c r="I9" s="24">
        <f t="shared" si="3"/>
        <v>27647.521000000001</v>
      </c>
      <c r="J9" s="24">
        <f t="shared" si="3"/>
        <v>31548.752999999997</v>
      </c>
      <c r="K9" s="24">
        <f t="shared" si="3"/>
        <v>31465.347999999998</v>
      </c>
      <c r="L9" s="24">
        <f t="shared" si="3"/>
        <v>32719.495000000003</v>
      </c>
      <c r="M9" s="24">
        <f t="shared" si="3"/>
        <v>27691.293999999998</v>
      </c>
      <c r="N9" s="24">
        <f t="shared" si="3"/>
        <v>27011.386999999999</v>
      </c>
      <c r="O9" s="24">
        <f t="shared" si="3"/>
        <v>30150.379000000001</v>
      </c>
      <c r="P9" s="24">
        <f t="shared" si="3"/>
        <v>31791.916999999998</v>
      </c>
      <c r="Q9" s="24">
        <f t="shared" si="3"/>
        <v>32040.827000000001</v>
      </c>
      <c r="R9" s="24">
        <f t="shared" si="3"/>
        <v>30283.46</v>
      </c>
      <c r="S9" s="24">
        <f t="shared" si="3"/>
        <v>28959.357</v>
      </c>
      <c r="T9" s="24">
        <f t="shared" si="3"/>
        <v>32554.649999999998</v>
      </c>
      <c r="U9" s="24">
        <f t="shared" si="3"/>
        <v>31068.6</v>
      </c>
      <c r="V9" s="24">
        <f t="shared" si="3"/>
        <v>33638.241000000002</v>
      </c>
      <c r="W9" s="24">
        <f t="shared" si="3"/>
        <v>32246.715</v>
      </c>
      <c r="X9" s="24">
        <f t="shared" si="3"/>
        <v>32902.868000000002</v>
      </c>
      <c r="Y9" s="24">
        <f t="shared" si="3"/>
        <v>38587.603000000003</v>
      </c>
      <c r="Z9" s="24">
        <f t="shared" si="3"/>
        <v>44148.103999999999</v>
      </c>
      <c r="AA9" s="24">
        <f t="shared" si="3"/>
        <v>50568.585999999996</v>
      </c>
      <c r="AB9" s="24">
        <f t="shared" si="3"/>
        <v>50034.725000000006</v>
      </c>
      <c r="AC9" s="24">
        <f t="shared" si="3"/>
        <v>50793.023999999998</v>
      </c>
      <c r="AD9" s="24">
        <f t="shared" si="3"/>
        <v>51659.014000000003</v>
      </c>
      <c r="AE9" s="24">
        <f t="shared" si="3"/>
        <v>47726.489000000001</v>
      </c>
      <c r="AF9" s="24">
        <f t="shared" si="3"/>
        <v>50917.471999999994</v>
      </c>
      <c r="AG9" s="24">
        <f t="shared" si="3"/>
        <v>51496.150999999998</v>
      </c>
      <c r="AH9" s="24">
        <f t="shared" si="3"/>
        <v>54917.286</v>
      </c>
      <c r="AI9" s="173">
        <f t="shared" ref="AI9:AL9" si="4">AI158-AI167+AI234-AI243</f>
        <v>64101.57</v>
      </c>
      <c r="AJ9" s="173">
        <f t="shared" si="4"/>
        <v>70302.364000000001</v>
      </c>
      <c r="AK9" s="182">
        <f t="shared" si="4"/>
        <v>74369.478983287423</v>
      </c>
      <c r="AL9" s="182">
        <f t="shared" si="4"/>
        <v>76477.118924249109</v>
      </c>
      <c r="AM9" s="198"/>
      <c r="AN9" s="198"/>
      <c r="AO9" s="198"/>
      <c r="AP9" s="178"/>
      <c r="AR9" s="57"/>
      <c r="AS9" s="57"/>
      <c r="AT9" s="57"/>
      <c r="AU9" s="57"/>
      <c r="AV9" s="57"/>
      <c r="AW9" s="57"/>
    </row>
    <row r="10" spans="1:49" x14ac:dyDescent="0.25">
      <c r="A10" s="2"/>
      <c r="C10" t="str">
        <f t="shared" si="2"/>
        <v>Prof. rep. og vedl.</v>
      </c>
      <c r="D10" s="24">
        <f t="shared" ref="D10:AH10" si="5">D177-D186+D253-D262</f>
        <v>17896.916000000001</v>
      </c>
      <c r="E10" s="24">
        <f t="shared" si="5"/>
        <v>17948.437000000002</v>
      </c>
      <c r="F10" s="24">
        <f t="shared" si="5"/>
        <v>19415.293000000001</v>
      </c>
      <c r="G10" s="24">
        <f t="shared" si="5"/>
        <v>19041.982</v>
      </c>
      <c r="H10" s="24">
        <f t="shared" si="5"/>
        <v>21188.1</v>
      </c>
      <c r="I10" s="24">
        <f t="shared" si="5"/>
        <v>22843.713</v>
      </c>
      <c r="J10" s="24">
        <f t="shared" si="5"/>
        <v>23660.168000000001</v>
      </c>
      <c r="K10" s="24">
        <f t="shared" si="5"/>
        <v>24795.609</v>
      </c>
      <c r="L10" s="24">
        <f t="shared" si="5"/>
        <v>24707.085999999999</v>
      </c>
      <c r="M10" s="24">
        <f t="shared" si="5"/>
        <v>28793.370999999999</v>
      </c>
      <c r="N10" s="24">
        <f t="shared" si="5"/>
        <v>37055.523999999998</v>
      </c>
      <c r="O10" s="24">
        <f t="shared" si="5"/>
        <v>32927.811999999998</v>
      </c>
      <c r="P10" s="24">
        <f t="shared" si="5"/>
        <v>31756.877</v>
      </c>
      <c r="Q10" s="24">
        <f t="shared" si="5"/>
        <v>32935.752999999997</v>
      </c>
      <c r="R10" s="24">
        <f t="shared" si="5"/>
        <v>35239.987000000001</v>
      </c>
      <c r="S10" s="24">
        <f t="shared" si="5"/>
        <v>40936.322</v>
      </c>
      <c r="T10" s="24">
        <f t="shared" si="5"/>
        <v>46051.470999999998</v>
      </c>
      <c r="U10" s="24">
        <f t="shared" si="5"/>
        <v>46927.003999999994</v>
      </c>
      <c r="V10" s="24">
        <f t="shared" si="5"/>
        <v>48708.676999999996</v>
      </c>
      <c r="W10" s="24">
        <f t="shared" si="5"/>
        <v>43402.294999999998</v>
      </c>
      <c r="X10" s="24">
        <f t="shared" si="5"/>
        <v>38870.25</v>
      </c>
      <c r="Y10" s="24">
        <f t="shared" si="5"/>
        <v>43086.495999999999</v>
      </c>
      <c r="Z10" s="24">
        <f t="shared" si="5"/>
        <v>42885.453000000001</v>
      </c>
      <c r="AA10" s="24">
        <f t="shared" si="5"/>
        <v>44164.498</v>
      </c>
      <c r="AB10" s="24">
        <f t="shared" si="5"/>
        <v>47748.933999999994</v>
      </c>
      <c r="AC10" s="24">
        <f t="shared" si="5"/>
        <v>49055.572000000007</v>
      </c>
      <c r="AD10" s="24">
        <f t="shared" si="5"/>
        <v>51625.488000000005</v>
      </c>
      <c r="AE10" s="24">
        <f t="shared" si="5"/>
        <v>52469.021000000001</v>
      </c>
      <c r="AF10" s="24">
        <f t="shared" si="5"/>
        <v>55375.618000000002</v>
      </c>
      <c r="AG10" s="24">
        <f t="shared" si="5"/>
        <v>55949.476000000002</v>
      </c>
      <c r="AH10" s="24">
        <f t="shared" si="5"/>
        <v>57109.731</v>
      </c>
      <c r="AI10" s="173">
        <f t="shared" ref="AI10:AL10" si="6">AI177-AI186+AI253-AI262</f>
        <v>67500.978000000003</v>
      </c>
      <c r="AJ10" s="173">
        <f t="shared" si="6"/>
        <v>74993.012999999992</v>
      </c>
      <c r="AK10" s="182">
        <f t="shared" si="6"/>
        <v>71589.708546796785</v>
      </c>
      <c r="AL10" s="182">
        <f t="shared" si="6"/>
        <v>67432.759041014215</v>
      </c>
      <c r="AM10" s="198"/>
      <c r="AN10" s="198"/>
      <c r="AO10" s="198"/>
      <c r="AP10" s="178"/>
      <c r="AR10" s="57"/>
      <c r="AS10" s="57"/>
      <c r="AT10" s="57"/>
      <c r="AU10" s="57"/>
      <c r="AV10" s="57"/>
      <c r="AW10" s="57"/>
    </row>
    <row r="11" spans="1:49" x14ac:dyDescent="0.25">
      <c r="A11" s="2"/>
      <c r="C11" t="str">
        <f t="shared" si="2"/>
        <v>Gør-det-selv rep. og vedl.</v>
      </c>
      <c r="D11" s="24">
        <f t="shared" ref="D11:AH11" si="7">D196-D205+D272-D281</f>
        <v>2297.0830000000001</v>
      </c>
      <c r="E11" s="24">
        <f t="shared" si="7"/>
        <v>2260.8009999999999</v>
      </c>
      <c r="F11" s="24">
        <f t="shared" si="7"/>
        <v>2381.77</v>
      </c>
      <c r="G11" s="24">
        <f t="shared" si="7"/>
        <v>2384.2159999999999</v>
      </c>
      <c r="H11" s="24">
        <f t="shared" si="7"/>
        <v>2489.578</v>
      </c>
      <c r="I11" s="24">
        <f t="shared" si="7"/>
        <v>2863.6</v>
      </c>
      <c r="J11" s="24">
        <f t="shared" si="7"/>
        <v>3139.5970000000002</v>
      </c>
      <c r="K11" s="24">
        <f t="shared" si="7"/>
        <v>3839.2150000000001</v>
      </c>
      <c r="L11" s="24">
        <f t="shared" si="7"/>
        <v>3403.1489999999999</v>
      </c>
      <c r="M11" s="24">
        <f t="shared" si="7"/>
        <v>4385.2330000000002</v>
      </c>
      <c r="N11" s="24">
        <f t="shared" si="7"/>
        <v>6842.0150000000003</v>
      </c>
      <c r="O11" s="24">
        <f t="shared" si="7"/>
        <v>5442.375</v>
      </c>
      <c r="P11" s="24">
        <f t="shared" si="7"/>
        <v>5448.2370000000001</v>
      </c>
      <c r="Q11" s="24">
        <f t="shared" si="7"/>
        <v>7043.6459999999997</v>
      </c>
      <c r="R11" s="24">
        <f t="shared" si="7"/>
        <v>6466.4639999999999</v>
      </c>
      <c r="S11" s="24">
        <f t="shared" si="7"/>
        <v>8811.027</v>
      </c>
      <c r="T11" s="24">
        <f t="shared" si="7"/>
        <v>13329.381999999998</v>
      </c>
      <c r="U11" s="24">
        <f t="shared" si="7"/>
        <v>11266.936000000002</v>
      </c>
      <c r="V11" s="24">
        <f t="shared" si="7"/>
        <v>8865.2060000000001</v>
      </c>
      <c r="W11" s="24">
        <f t="shared" si="7"/>
        <v>7313.9</v>
      </c>
      <c r="X11" s="24">
        <f t="shared" si="7"/>
        <v>6830.7560000000003</v>
      </c>
      <c r="Y11" s="24">
        <f t="shared" si="7"/>
        <v>7454.4449999999997</v>
      </c>
      <c r="Z11" s="24">
        <f t="shared" si="7"/>
        <v>7577.8559999999998</v>
      </c>
      <c r="AA11" s="24">
        <f t="shared" si="7"/>
        <v>6243.2029999999995</v>
      </c>
      <c r="AB11" s="24">
        <f t="shared" si="7"/>
        <v>5284.2790000000005</v>
      </c>
      <c r="AC11" s="24">
        <f t="shared" si="7"/>
        <v>5171.134</v>
      </c>
      <c r="AD11" s="24">
        <f t="shared" si="7"/>
        <v>6234.1190000000006</v>
      </c>
      <c r="AE11" s="24">
        <f t="shared" si="7"/>
        <v>6859.991</v>
      </c>
      <c r="AF11" s="24">
        <f t="shared" si="7"/>
        <v>7389.5419999999995</v>
      </c>
      <c r="AG11" s="24">
        <f t="shared" si="7"/>
        <v>7263.3959999999997</v>
      </c>
      <c r="AH11" s="24">
        <f t="shared" si="7"/>
        <v>6970.2710000000006</v>
      </c>
      <c r="AI11" s="173">
        <f t="shared" ref="AI11:AL11" si="8">AI196-AI205+AI272-AI281</f>
        <v>11183.620999999999</v>
      </c>
      <c r="AJ11" s="173">
        <f t="shared" si="8"/>
        <v>14294.365</v>
      </c>
      <c r="AK11" s="182">
        <f t="shared" si="8"/>
        <v>12869.012948599602</v>
      </c>
      <c r="AL11" s="182">
        <f t="shared" si="8"/>
        <v>11560.102598626512</v>
      </c>
      <c r="AM11" s="198"/>
      <c r="AN11" s="198"/>
      <c r="AO11" s="198"/>
      <c r="AP11" s="178"/>
      <c r="AR11" s="57"/>
      <c r="AS11" s="57"/>
      <c r="AT11" s="57"/>
      <c r="AU11" s="57"/>
      <c r="AV11" s="57"/>
      <c r="AW11" s="57"/>
    </row>
    <row r="12" spans="1:49" x14ac:dyDescent="0.25">
      <c r="A12" s="2"/>
      <c r="C12" s="29" t="s">
        <v>56</v>
      </c>
      <c r="AI12" s="14"/>
      <c r="AJ12" s="14"/>
      <c r="AP12" s="177"/>
    </row>
    <row r="13" spans="1:49" ht="15" customHeight="1" x14ac:dyDescent="0.25">
      <c r="A13" s="2"/>
      <c r="B13" t="s">
        <v>612</v>
      </c>
      <c r="C13" t="str">
        <f>C8</f>
        <v>Nybyggeri</v>
      </c>
      <c r="D13" s="5">
        <f t="shared" ref="D13:AH13" si="9">D3*1000/D8</f>
        <v>9.4165861109624382E-2</v>
      </c>
      <c r="E13" s="5">
        <f t="shared" si="9"/>
        <v>9.5344950035298651E-2</v>
      </c>
      <c r="F13" s="5">
        <f t="shared" si="9"/>
        <v>9.5253073102590222E-2</v>
      </c>
      <c r="G13" s="5">
        <f t="shared" si="9"/>
        <v>8.8044859195451422E-2</v>
      </c>
      <c r="H13" s="5">
        <f t="shared" si="9"/>
        <v>8.4942120171432989E-2</v>
      </c>
      <c r="I13" s="5">
        <f t="shared" si="9"/>
        <v>8.894697792109009E-2</v>
      </c>
      <c r="J13" s="5">
        <f t="shared" si="9"/>
        <v>8.5321754375550785E-2</v>
      </c>
      <c r="K13" s="5">
        <f t="shared" si="9"/>
        <v>7.8727414823545172E-2</v>
      </c>
      <c r="L13" s="5">
        <f t="shared" si="9"/>
        <v>8.2170362523245402E-2</v>
      </c>
      <c r="M13" s="5">
        <f t="shared" si="9"/>
        <v>7.0664457776063158E-2</v>
      </c>
      <c r="N13" s="5">
        <f t="shared" si="9"/>
        <v>6.8695409549189471E-2</v>
      </c>
      <c r="O13" s="5">
        <f t="shared" si="9"/>
        <v>6.6575929042942253E-2</v>
      </c>
      <c r="P13" s="5">
        <f t="shared" si="9"/>
        <v>6.5081828127709782E-2</v>
      </c>
      <c r="Q13" s="5">
        <f t="shared" si="9"/>
        <v>6.7698119035918505E-2</v>
      </c>
      <c r="R13" s="5">
        <f t="shared" si="9"/>
        <v>6.6265877000037415E-2</v>
      </c>
      <c r="S13" s="5">
        <f t="shared" si="9"/>
        <v>6.2147438819513318E-2</v>
      </c>
      <c r="T13" s="5">
        <f t="shared" si="9"/>
        <v>5.7824618256568525E-2</v>
      </c>
      <c r="U13" s="5">
        <f t="shared" si="9"/>
        <v>5.813463883558305E-2</v>
      </c>
      <c r="V13" s="5">
        <f t="shared" si="9"/>
        <v>4.9807054763750074E-2</v>
      </c>
      <c r="W13" s="5">
        <f t="shared" si="9"/>
        <v>4.7808656673861014E-2</v>
      </c>
      <c r="X13" s="5">
        <f t="shared" si="9"/>
        <v>4.8289367161353167E-2</v>
      </c>
      <c r="Y13" s="5">
        <f t="shared" si="9"/>
        <v>4.8844350314875717E-2</v>
      </c>
      <c r="Z13" s="5">
        <f t="shared" si="9"/>
        <v>4.3937316626148158E-2</v>
      </c>
      <c r="AA13" s="5">
        <f t="shared" si="9"/>
        <v>4.4054876711350603E-2</v>
      </c>
      <c r="AB13" s="5">
        <f t="shared" si="9"/>
        <v>4.2065544440568307E-2</v>
      </c>
      <c r="AC13" s="5">
        <f t="shared" si="9"/>
        <v>3.9641610036267691E-2</v>
      </c>
      <c r="AD13" s="5">
        <f t="shared" si="9"/>
        <v>3.8174749383670055E-2</v>
      </c>
      <c r="AE13" s="5">
        <f t="shared" si="9"/>
        <v>3.6322171751133253E-2</v>
      </c>
      <c r="AF13" s="5">
        <f t="shared" si="9"/>
        <v>3.711161293272168E-2</v>
      </c>
      <c r="AG13" s="5">
        <f t="shared" si="9"/>
        <v>3.3927342779965654E-2</v>
      </c>
      <c r="AH13" s="5">
        <f t="shared" si="9"/>
        <v>3.248894127926142E-2</v>
      </c>
      <c r="AI13" s="13">
        <f t="shared" ref="AI13:AL13" si="10">AI3*1000/AI8</f>
        <v>3.000692151578533E-2</v>
      </c>
      <c r="AJ13" s="13">
        <f t="shared" si="10"/>
        <v>2.8233409521246665E-2</v>
      </c>
      <c r="AK13" s="183">
        <f t="shared" si="10"/>
        <v>2.6087651623379355E-2</v>
      </c>
      <c r="AL13" s="183">
        <f t="shared" si="10"/>
        <v>2.6700963098790435E-2</v>
      </c>
      <c r="AM13" s="198" t="s">
        <v>606</v>
      </c>
      <c r="AN13" s="198"/>
      <c r="AO13" s="198"/>
      <c r="AR13" s="57"/>
      <c r="AS13" s="57"/>
      <c r="AT13" s="57"/>
      <c r="AU13" s="57"/>
      <c r="AV13" s="57"/>
    </row>
    <row r="14" spans="1:49" x14ac:dyDescent="0.25">
      <c r="A14" s="2"/>
      <c r="C14" t="str">
        <f>C9</f>
        <v>Anlægsvirksomhed</v>
      </c>
      <c r="D14" s="5">
        <f t="shared" ref="D14:AH14" si="11">D4*1000/D9</f>
        <v>0.10508029866438351</v>
      </c>
      <c r="E14" s="5">
        <f t="shared" si="11"/>
        <v>0.11258453784273473</v>
      </c>
      <c r="F14" s="5">
        <f t="shared" si="11"/>
        <v>0.11042704921896387</v>
      </c>
      <c r="G14" s="5">
        <f t="shared" si="11"/>
        <v>0.10930096764081568</v>
      </c>
      <c r="H14" s="5">
        <f t="shared" si="11"/>
        <v>0.10294665484728777</v>
      </c>
      <c r="I14" s="5">
        <f t="shared" si="11"/>
        <v>0.10780293828151898</v>
      </c>
      <c r="J14" s="5">
        <f t="shared" si="11"/>
        <v>0.10581356416844749</v>
      </c>
      <c r="K14" s="5">
        <f t="shared" si="11"/>
        <v>9.6481850447037804E-2</v>
      </c>
      <c r="L14" s="5">
        <f t="shared" si="11"/>
        <v>9.7659208982290219E-2</v>
      </c>
      <c r="M14" s="5">
        <f t="shared" si="11"/>
        <v>8.655908243218971E-2</v>
      </c>
      <c r="N14" s="5">
        <f t="shared" si="11"/>
        <v>7.9793977258553958E-2</v>
      </c>
      <c r="O14" s="5">
        <f t="shared" si="11"/>
        <v>8.0058761450395033E-2</v>
      </c>
      <c r="P14" s="5">
        <f t="shared" si="11"/>
        <v>7.3181274347187061E-2</v>
      </c>
      <c r="Q14" s="5">
        <f t="shared" si="11"/>
        <v>7.808272239664725E-2</v>
      </c>
      <c r="R14" s="5">
        <f t="shared" si="11"/>
        <v>8.1152979217037957E-2</v>
      </c>
      <c r="S14" s="5">
        <f t="shared" si="11"/>
        <v>7.3840589761713288E-2</v>
      </c>
      <c r="T14" s="5">
        <f t="shared" si="11"/>
        <v>6.9647500433885789E-2</v>
      </c>
      <c r="U14" s="5">
        <f t="shared" si="11"/>
        <v>6.9074209974057416E-2</v>
      </c>
      <c r="V14" s="5">
        <f t="shared" si="11"/>
        <v>6.5622842763984002E-2</v>
      </c>
      <c r="W14" s="5">
        <f t="shared" si="11"/>
        <v>6.0075297592328394E-2</v>
      </c>
      <c r="X14" s="5">
        <f t="shared" si="11"/>
        <v>6.1159987633904733E-2</v>
      </c>
      <c r="Y14" s="5">
        <f t="shared" si="11"/>
        <v>5.6006718012518157E-2</v>
      </c>
      <c r="Z14" s="5">
        <f t="shared" si="11"/>
        <v>5.1142671948041084E-2</v>
      </c>
      <c r="AA14" s="5">
        <f t="shared" si="11"/>
        <v>4.6777558700178017E-2</v>
      </c>
      <c r="AB14" s="5">
        <f t="shared" si="11"/>
        <v>4.643137341116594E-2</v>
      </c>
      <c r="AC14" s="5">
        <f t="shared" si="11"/>
        <v>4.4478430738835319E-2</v>
      </c>
      <c r="AD14" s="5">
        <f t="shared" si="11"/>
        <v>4.2764463138998357E-2</v>
      </c>
      <c r="AE14" s="5">
        <f t="shared" si="11"/>
        <v>4.0183492232164823E-2</v>
      </c>
      <c r="AF14" s="5">
        <f t="shared" si="11"/>
        <v>3.8061178685383279E-2</v>
      </c>
      <c r="AG14" s="5">
        <f t="shared" si="11"/>
        <v>4.3825877394215347E-2</v>
      </c>
      <c r="AH14" s="5">
        <f t="shared" si="11"/>
        <v>4.5271847556341366E-2</v>
      </c>
      <c r="AI14" s="13">
        <f t="shared" ref="AI14:AL14" si="12">AI4*1000/AI9</f>
        <v>4.4114956934752141E-2</v>
      </c>
      <c r="AJ14" s="13">
        <f t="shared" si="12"/>
        <v>3.758106910885671E-2</v>
      </c>
      <c r="AK14" s="183">
        <f t="shared" si="12"/>
        <v>3.6904023498897459E-2</v>
      </c>
      <c r="AL14" s="183">
        <f t="shared" si="12"/>
        <v>3.9016754840824404E-2</v>
      </c>
      <c r="AM14" s="198"/>
      <c r="AN14" s="198"/>
      <c r="AO14" s="198"/>
      <c r="AR14" s="57"/>
      <c r="AS14" s="57"/>
      <c r="AT14" s="57"/>
      <c r="AU14" s="57"/>
      <c r="AV14" s="57"/>
      <c r="AW14" s="57"/>
    </row>
    <row r="15" spans="1:49" x14ac:dyDescent="0.25">
      <c r="A15" s="2"/>
      <c r="C15" t="str">
        <f>C10</f>
        <v>Prof. rep. og vedl.</v>
      </c>
      <c r="D15" s="5">
        <f t="shared" ref="D15:AH15" si="13">D5*1000/D10</f>
        <v>7.859829034231372E-2</v>
      </c>
      <c r="E15" s="5">
        <f t="shared" si="13"/>
        <v>8.3360851978364459E-2</v>
      </c>
      <c r="F15" s="5">
        <f t="shared" si="13"/>
        <v>7.7217171020803027E-2</v>
      </c>
      <c r="G15" s="5">
        <f t="shared" si="13"/>
        <v>7.2473443153133948E-2</v>
      </c>
      <c r="H15" s="5">
        <f t="shared" si="13"/>
        <v>7.2391719880498973E-2</v>
      </c>
      <c r="I15" s="5">
        <f t="shared" si="13"/>
        <v>7.2190541003557512E-2</v>
      </c>
      <c r="J15" s="5">
        <f t="shared" si="13"/>
        <v>7.164661721759541E-2</v>
      </c>
      <c r="K15" s="5">
        <f t="shared" si="13"/>
        <v>6.707352902685311E-2</v>
      </c>
      <c r="L15" s="5">
        <f t="shared" si="13"/>
        <v>6.2005288685197439E-2</v>
      </c>
      <c r="M15" s="5">
        <f t="shared" si="13"/>
        <v>6.0129222104629565E-2</v>
      </c>
      <c r="N15" s="5">
        <f t="shared" si="13"/>
        <v>5.3954195871039362E-2</v>
      </c>
      <c r="O15" s="5">
        <f t="shared" si="13"/>
        <v>5.4570312779968495E-2</v>
      </c>
      <c r="P15" s="5">
        <f t="shared" si="13"/>
        <v>5.311523548112114E-2</v>
      </c>
      <c r="Q15" s="5">
        <f t="shared" si="13"/>
        <v>5.6719334760617135E-2</v>
      </c>
      <c r="R15" s="5">
        <f t="shared" si="13"/>
        <v>5.692643984233025E-2</v>
      </c>
      <c r="S15" s="5">
        <f t="shared" si="13"/>
        <v>5.2024678719304586E-2</v>
      </c>
      <c r="T15" s="5">
        <f t="shared" si="13"/>
        <v>5.2512307370159793E-2</v>
      </c>
      <c r="U15" s="5">
        <f t="shared" si="13"/>
        <v>5.0521934023318435E-2</v>
      </c>
      <c r="V15" s="5">
        <f t="shared" si="13"/>
        <v>4.2590953558438879E-2</v>
      </c>
      <c r="W15" s="5">
        <f t="shared" si="13"/>
        <v>3.9663501665061725E-2</v>
      </c>
      <c r="X15" s="5">
        <f t="shared" si="13"/>
        <v>4.1125488001749408E-2</v>
      </c>
      <c r="Y15" s="5">
        <f t="shared" si="13"/>
        <v>4.2810721948705228E-2</v>
      </c>
      <c r="Z15" s="5">
        <f t="shared" si="13"/>
        <v>3.9474201193584219E-2</v>
      </c>
      <c r="AA15" s="5">
        <f t="shared" si="13"/>
        <v>3.9102221879664521E-2</v>
      </c>
      <c r="AB15" s="5">
        <f t="shared" si="13"/>
        <v>3.8834772730214254E-2</v>
      </c>
      <c r="AC15" s="5">
        <f t="shared" si="13"/>
        <v>3.4989419754396088E-2</v>
      </c>
      <c r="AD15" s="5">
        <f t="shared" si="13"/>
        <v>3.4174049841427162E-2</v>
      </c>
      <c r="AE15" s="5">
        <f t="shared" si="13"/>
        <v>3.3458466854184299E-2</v>
      </c>
      <c r="AF15" s="5">
        <f t="shared" si="13"/>
        <v>3.2642073628866765E-2</v>
      </c>
      <c r="AG15" s="5">
        <f t="shared" si="13"/>
        <v>2.9974043009804063E-2</v>
      </c>
      <c r="AH15" s="5">
        <f t="shared" si="13"/>
        <v>2.8850372277186877E-2</v>
      </c>
      <c r="AI15" s="13">
        <f t="shared" ref="AI15:AL15" si="14">AI5*1000/AI10</f>
        <v>2.6688783679549057E-2</v>
      </c>
      <c r="AJ15" s="13">
        <f t="shared" si="14"/>
        <v>2.5090150731775507E-2</v>
      </c>
      <c r="AK15" s="183">
        <f t="shared" si="14"/>
        <v>2.363272646785626E-2</v>
      </c>
      <c r="AL15" s="183">
        <f t="shared" si="14"/>
        <v>2.4260419168152057E-2</v>
      </c>
      <c r="AM15" s="198"/>
      <c r="AN15" s="198"/>
      <c r="AO15" s="198"/>
      <c r="AR15" s="57"/>
      <c r="AS15" s="57"/>
      <c r="AT15" s="57"/>
      <c r="AU15" s="57"/>
      <c r="AV15" s="57"/>
      <c r="AW15" s="57"/>
    </row>
    <row r="16" spans="1:49" x14ac:dyDescent="0.25">
      <c r="A16" s="2"/>
      <c r="C16" t="str">
        <f>C11</f>
        <v>Gør-det-selv rep. og vedl.</v>
      </c>
      <c r="D16" s="5">
        <f t="shared" ref="D16:AH16" si="15">D6*1000/D11</f>
        <v>0.12721133716108646</v>
      </c>
      <c r="E16" s="5">
        <f t="shared" si="15"/>
        <v>0.13585229305896451</v>
      </c>
      <c r="F16" s="5">
        <f t="shared" si="15"/>
        <v>0.13152361479068089</v>
      </c>
      <c r="G16" s="5">
        <f t="shared" si="15"/>
        <v>0.13267757619276105</v>
      </c>
      <c r="H16" s="5">
        <f t="shared" si="15"/>
        <v>0.13011160927675294</v>
      </c>
      <c r="I16" s="5">
        <f t="shared" si="15"/>
        <v>0.12783803603855287</v>
      </c>
      <c r="J16" s="5">
        <f t="shared" si="15"/>
        <v>0.13206822404276725</v>
      </c>
      <c r="K16" s="5">
        <f t="shared" si="15"/>
        <v>0.11510347818499354</v>
      </c>
      <c r="L16" s="5">
        <f t="shared" si="15"/>
        <v>0.11301767862647213</v>
      </c>
      <c r="M16" s="5">
        <f t="shared" si="15"/>
        <v>0.11307198500056895</v>
      </c>
      <c r="N16" s="5">
        <f t="shared" si="15"/>
        <v>0.10713656722471378</v>
      </c>
      <c r="O16" s="5">
        <f t="shared" si="15"/>
        <v>0.10163044626656559</v>
      </c>
      <c r="P16" s="5">
        <f t="shared" si="15"/>
        <v>9.960708390622508E-2</v>
      </c>
      <c r="Q16" s="5">
        <f t="shared" si="15"/>
        <v>0.10483704036233507</v>
      </c>
      <c r="R16" s="5">
        <f t="shared" si="15"/>
        <v>0.10657339157845772</v>
      </c>
      <c r="S16" s="5">
        <f t="shared" si="15"/>
        <v>9.7918664873005171E-2</v>
      </c>
      <c r="T16" s="5">
        <f t="shared" si="15"/>
        <v>9.2611195327735388E-2</v>
      </c>
      <c r="U16" s="5">
        <f t="shared" si="15"/>
        <v>8.914251398960639E-2</v>
      </c>
      <c r="V16" s="5">
        <f t="shared" si="15"/>
        <v>8.5157863223934108E-2</v>
      </c>
      <c r="W16" s="5">
        <f t="shared" si="15"/>
        <v>8.0004238504764888E-2</v>
      </c>
      <c r="X16" s="5">
        <f t="shared" si="15"/>
        <v>8.1812467024147822E-2</v>
      </c>
      <c r="Y16" s="5">
        <f t="shared" si="15"/>
        <v>8.5646215110581667E-2</v>
      </c>
      <c r="Z16" s="5">
        <f t="shared" si="15"/>
        <v>7.5312331086787615E-2</v>
      </c>
      <c r="AA16" s="5">
        <f t="shared" si="15"/>
        <v>7.575262249201252E-2</v>
      </c>
      <c r="AB16" s="5">
        <f t="shared" si="15"/>
        <v>7.2900768487053763E-2</v>
      </c>
      <c r="AC16" s="5">
        <f t="shared" si="15"/>
        <v>6.9333728346625711E-2</v>
      </c>
      <c r="AD16" s="5">
        <f t="shared" si="15"/>
        <v>6.9132142007555519E-2</v>
      </c>
      <c r="AE16" s="5">
        <f t="shared" si="15"/>
        <v>6.6898775814720465E-2</v>
      </c>
      <c r="AF16" s="5">
        <f t="shared" si="15"/>
        <v>6.6457163380355649E-2</v>
      </c>
      <c r="AG16" s="5">
        <f t="shared" si="15"/>
        <v>6.4587831917742061E-2</v>
      </c>
      <c r="AH16" s="5">
        <f t="shared" si="15"/>
        <v>5.7605794667094E-2</v>
      </c>
      <c r="AI16" s="13">
        <f t="shared" ref="AI16:AL16" si="16">AI6*1000/AI11</f>
        <v>5.5967561847812985E-2</v>
      </c>
      <c r="AJ16" s="13">
        <f t="shared" si="16"/>
        <v>4.8901367776742796E-2</v>
      </c>
      <c r="AK16" s="183">
        <f t="shared" si="16"/>
        <v>4.5144954187276723E-2</v>
      </c>
      <c r="AL16" s="183">
        <f t="shared" si="16"/>
        <v>4.805718593414611E-2</v>
      </c>
      <c r="AM16" s="198"/>
      <c r="AN16" s="198"/>
      <c r="AO16" s="198"/>
      <c r="AR16" s="57"/>
      <c r="AS16" s="57"/>
      <c r="AT16" s="57"/>
      <c r="AU16" s="57"/>
      <c r="AV16" s="57"/>
      <c r="AW16" s="57"/>
    </row>
    <row r="17" spans="1:49" x14ac:dyDescent="0.25">
      <c r="A17" s="2"/>
      <c r="C17" s="29" t="s">
        <v>307</v>
      </c>
      <c r="D17" s="5"/>
      <c r="E17" s="5"/>
      <c r="AI17" s="176"/>
      <c r="AJ17" s="176"/>
      <c r="AK17" s="184"/>
      <c r="AL17" s="184"/>
      <c r="AW17" s="57"/>
    </row>
    <row r="18" spans="1:49" s="17" customFormat="1" ht="15" customHeight="1" x14ac:dyDescent="0.25">
      <c r="A18" s="201" t="s">
        <v>312</v>
      </c>
      <c r="B18" s="17" t="s">
        <v>50</v>
      </c>
      <c r="C18" s="17" t="str">
        <f>C13</f>
        <v>Nybyggeri</v>
      </c>
      <c r="D18" s="50">
        <f t="shared" ref="D18:AH18" si="17">D13*(D131-SUM(D132:D135)+D207-SUM(D208:D211))/1000</f>
        <v>0</v>
      </c>
      <c r="E18" s="50">
        <f t="shared" si="17"/>
        <v>0</v>
      </c>
      <c r="F18" s="50">
        <f t="shared" si="17"/>
        <v>0</v>
      </c>
      <c r="G18" s="50">
        <f t="shared" si="17"/>
        <v>0</v>
      </c>
      <c r="H18" s="50">
        <f t="shared" si="17"/>
        <v>1.0455525571901687E-3</v>
      </c>
      <c r="I18" s="50">
        <f t="shared" si="17"/>
        <v>2.6273158338331591E-3</v>
      </c>
      <c r="J18" s="50">
        <f t="shared" si="17"/>
        <v>0</v>
      </c>
      <c r="K18" s="50">
        <f t="shared" si="17"/>
        <v>4.2339603692102595E-4</v>
      </c>
      <c r="L18" s="50">
        <f t="shared" si="17"/>
        <v>3.6007052857686136E-4</v>
      </c>
      <c r="M18" s="50">
        <f t="shared" si="17"/>
        <v>9.9587420343805817E-4</v>
      </c>
      <c r="N18" s="50">
        <f t="shared" si="17"/>
        <v>7.4307824509358257E-4</v>
      </c>
      <c r="O18" s="50">
        <f t="shared" si="17"/>
        <v>6.2048765868022166E-4</v>
      </c>
      <c r="P18" s="50">
        <f t="shared" si="17"/>
        <v>9.056136383970815E-4</v>
      </c>
      <c r="Q18" s="50">
        <f t="shared" si="17"/>
        <v>7.555110084408505E-4</v>
      </c>
      <c r="R18" s="50">
        <f t="shared" si="17"/>
        <v>2.985940417621686E-4</v>
      </c>
      <c r="S18" s="50">
        <f t="shared" si="17"/>
        <v>0</v>
      </c>
      <c r="T18" s="50">
        <f t="shared" si="17"/>
        <v>0</v>
      </c>
      <c r="U18" s="50">
        <f t="shared" si="17"/>
        <v>0</v>
      </c>
      <c r="V18" s="50">
        <f t="shared" si="17"/>
        <v>0</v>
      </c>
      <c r="W18" s="50">
        <f t="shared" si="17"/>
        <v>3.7128202772920463E-4</v>
      </c>
      <c r="X18" s="50">
        <f t="shared" si="17"/>
        <v>4.9477285593522459E-4</v>
      </c>
      <c r="Y18" s="50">
        <f t="shared" si="17"/>
        <v>2.5589555129963389E-4</v>
      </c>
      <c r="Z18" s="50">
        <f t="shared" si="17"/>
        <v>2.6986299871780198E-4</v>
      </c>
      <c r="AA18" s="50">
        <f t="shared" si="17"/>
        <v>3.0256889325355589E-4</v>
      </c>
      <c r="AB18" s="50">
        <f t="shared" si="17"/>
        <v>7.4552764412019214E-4</v>
      </c>
      <c r="AC18" s="50">
        <f t="shared" si="17"/>
        <v>9.1488871802702183E-4</v>
      </c>
      <c r="AD18" s="50">
        <f t="shared" si="17"/>
        <v>7.4295697250498661E-4</v>
      </c>
      <c r="AE18" s="50">
        <f t="shared" si="17"/>
        <v>1.1553356390600464E-3</v>
      </c>
      <c r="AF18" s="50">
        <f t="shared" si="17"/>
        <v>1.5199803308854818E-3</v>
      </c>
      <c r="AG18" s="50">
        <f t="shared" si="17"/>
        <v>2.5988344569453692E-4</v>
      </c>
      <c r="AH18" s="18">
        <f t="shared" si="17"/>
        <v>2.5240658479858195E-4</v>
      </c>
      <c r="AI18" s="19">
        <f t="shared" ref="AI18:AL18" si="18">AI13*(AI131-SUM(AI132:AI135)+AI207-SUM(AI208:AI211))/1000</f>
        <v>1.2551895270053004E-4</v>
      </c>
      <c r="AJ18" s="19">
        <f t="shared" si="18"/>
        <v>6.9736521517479263E-6</v>
      </c>
      <c r="AK18" s="183">
        <f t="shared" si="18"/>
        <v>7.6748183644591333E-6</v>
      </c>
      <c r="AL18" s="183">
        <f t="shared" si="18"/>
        <v>8.8100056650941689E-6</v>
      </c>
      <c r="AM18" s="199" t="s">
        <v>610</v>
      </c>
      <c r="AN18" s="199"/>
      <c r="AO18" s="199"/>
    </row>
    <row r="19" spans="1:49" s="17" customFormat="1" x14ac:dyDescent="0.25">
      <c r="A19" s="201"/>
      <c r="C19" s="17" t="str">
        <f t="shared" ref="C19:C21" si="19">C14</f>
        <v>Anlægsvirksomhed</v>
      </c>
      <c r="D19" s="50">
        <f t="shared" ref="D19:AH19" si="20">D14*(D150-SUM(D151:D154)+D226-SUM(D227:D230))/1000</f>
        <v>0.87639438473114462</v>
      </c>
      <c r="E19" s="50">
        <f t="shared" si="20"/>
        <v>0.79207658203154885</v>
      </c>
      <c r="F19" s="50">
        <f t="shared" si="20"/>
        <v>0.74222149751706412</v>
      </c>
      <c r="G19" s="50">
        <f t="shared" si="20"/>
        <v>0.64202437473796647</v>
      </c>
      <c r="H19" s="50">
        <f t="shared" si="20"/>
        <v>0.69900747757311932</v>
      </c>
      <c r="I19" s="50">
        <f t="shared" si="20"/>
        <v>0.71040368359333206</v>
      </c>
      <c r="J19" s="50">
        <f t="shared" si="20"/>
        <v>0.74999860680864328</v>
      </c>
      <c r="K19" s="50">
        <f t="shared" si="20"/>
        <v>0.71542459536868952</v>
      </c>
      <c r="L19" s="50">
        <f t="shared" si="20"/>
        <v>0.72724254257836185</v>
      </c>
      <c r="M19" s="50">
        <f t="shared" si="20"/>
        <v>0.68483018495141479</v>
      </c>
      <c r="N19" s="50">
        <f t="shared" si="20"/>
        <v>0.72607109273625969</v>
      </c>
      <c r="O19" s="50">
        <f t="shared" si="20"/>
        <v>0.84242047894834093</v>
      </c>
      <c r="P19" s="50">
        <f t="shared" si="20"/>
        <v>0.85890849216248899</v>
      </c>
      <c r="Q19" s="50">
        <f t="shared" si="20"/>
        <v>1.0295880801892223</v>
      </c>
      <c r="R19" s="50">
        <f t="shared" si="20"/>
        <v>1.0654280867620147</v>
      </c>
      <c r="S19" s="50">
        <f t="shared" si="20"/>
        <v>1.1551677242764748</v>
      </c>
      <c r="T19" s="50">
        <f t="shared" si="20"/>
        <v>1.0327325096061546</v>
      </c>
      <c r="U19" s="50">
        <f t="shared" si="20"/>
        <v>1.0303020744741636</v>
      </c>
      <c r="V19" s="50">
        <f t="shared" si="20"/>
        <v>0.93887434552535021</v>
      </c>
      <c r="W19" s="50">
        <f t="shared" si="20"/>
        <v>0.90468387894227353</v>
      </c>
      <c r="X19" s="50">
        <f t="shared" si="20"/>
        <v>0.94044361348928596</v>
      </c>
      <c r="Y19" s="50">
        <f t="shared" si="20"/>
        <v>0.80817615682658495</v>
      </c>
      <c r="Z19" s="50">
        <f t="shared" si="20"/>
        <v>0.73067034213981219</v>
      </c>
      <c r="AA19" s="50">
        <f t="shared" si="20"/>
        <v>0.63593122757426934</v>
      </c>
      <c r="AB19" s="50">
        <f t="shared" si="20"/>
        <v>0.63408280769533543</v>
      </c>
      <c r="AC19" s="50">
        <f t="shared" si="20"/>
        <v>0.55170894261786818</v>
      </c>
      <c r="AD19" s="50">
        <f t="shared" si="20"/>
        <v>0.57213779814651511</v>
      </c>
      <c r="AE19" s="50">
        <f t="shared" si="20"/>
        <v>0.56492159453700852</v>
      </c>
      <c r="AF19" s="50">
        <f t="shared" si="20"/>
        <v>0.7441640586255539</v>
      </c>
      <c r="AG19" s="50">
        <f t="shared" si="20"/>
        <v>0.83777910981564419</v>
      </c>
      <c r="AH19" s="18">
        <f t="shared" si="20"/>
        <v>0.69009022607874315</v>
      </c>
      <c r="AI19" s="19">
        <f t="shared" ref="AI19:AL19" si="21">AI14*(AI150-SUM(AI151:AI154)+AI226-SUM(AI227:AI230))/1000</f>
        <v>0.62334398856839224</v>
      </c>
      <c r="AJ19" s="19">
        <f t="shared" si="21"/>
        <v>0.66455352368466569</v>
      </c>
      <c r="AK19" s="183">
        <f t="shared" si="21"/>
        <v>0.57991418486301605</v>
      </c>
      <c r="AL19" s="183">
        <f t="shared" si="21"/>
        <v>0.57211031324903627</v>
      </c>
      <c r="AM19" s="199"/>
      <c r="AN19" s="199"/>
      <c r="AO19" s="199"/>
    </row>
    <row r="20" spans="1:49" s="17" customFormat="1" x14ac:dyDescent="0.25">
      <c r="A20" s="201"/>
      <c r="C20" s="17" t="str">
        <f t="shared" si="19"/>
        <v>Prof. rep. og vedl.</v>
      </c>
      <c r="D20" s="50">
        <f t="shared" ref="D20:AH20" si="22">D15*(D169-SUM(D170:D173)+D245-SUM(D246:D249))/1000</f>
        <v>0.74347411846756151</v>
      </c>
      <c r="E20" s="50">
        <f t="shared" si="22"/>
        <v>0.82777100940215564</v>
      </c>
      <c r="F20" s="50">
        <f t="shared" si="22"/>
        <v>0.84763937178501492</v>
      </c>
      <c r="G20" s="50">
        <f t="shared" si="22"/>
        <v>0.90025032626582679</v>
      </c>
      <c r="H20" s="50">
        <f t="shared" si="22"/>
        <v>0.97056635762895238</v>
      </c>
      <c r="I20" s="50">
        <f t="shared" si="22"/>
        <v>1.0009808306863248</v>
      </c>
      <c r="J20" s="50">
        <f t="shared" si="22"/>
        <v>1.0568795982160397</v>
      </c>
      <c r="K20" s="50">
        <f t="shared" si="22"/>
        <v>1.0560110068810975</v>
      </c>
      <c r="L20" s="50">
        <f t="shared" si="22"/>
        <v>1.0775120334174575</v>
      </c>
      <c r="M20" s="50">
        <f t="shared" si="22"/>
        <v>1.1031607733425863</v>
      </c>
      <c r="N20" s="50">
        <f t="shared" si="22"/>
        <v>0.935058479054243</v>
      </c>
      <c r="O20" s="50">
        <f t="shared" si="22"/>
        <v>1.0218344546955624</v>
      </c>
      <c r="P20" s="50">
        <f t="shared" si="22"/>
        <v>1.0576763011178334</v>
      </c>
      <c r="Q20" s="50">
        <f t="shared" si="22"/>
        <v>1.1415350896915579</v>
      </c>
      <c r="R20" s="50">
        <f t="shared" si="22"/>
        <v>1.1908407225488764</v>
      </c>
      <c r="S20" s="50">
        <f t="shared" si="22"/>
        <v>1.0550409751729775</v>
      </c>
      <c r="T20" s="50">
        <f t="shared" si="22"/>
        <v>1.2814849331046123</v>
      </c>
      <c r="U20" s="50">
        <f t="shared" si="22"/>
        <v>1.3711533662164326</v>
      </c>
      <c r="V20" s="50">
        <f t="shared" si="22"/>
        <v>1.1274166560456778</v>
      </c>
      <c r="W20" s="50">
        <f t="shared" si="22"/>
        <v>1.045220012952518</v>
      </c>
      <c r="X20" s="50">
        <f t="shared" si="22"/>
        <v>1.1241374548234189</v>
      </c>
      <c r="Y20" s="50">
        <f t="shared" si="22"/>
        <v>1.1577901174266758</v>
      </c>
      <c r="Z20" s="50">
        <f t="shared" si="22"/>
        <v>1.0970924604318624</v>
      </c>
      <c r="AA20" s="50">
        <f t="shared" si="22"/>
        <v>1.0948215854220738</v>
      </c>
      <c r="AB20" s="50">
        <f t="shared" si="22"/>
        <v>1.0943073521083426</v>
      </c>
      <c r="AC20" s="50">
        <f t="shared" si="22"/>
        <v>1.015700868166413</v>
      </c>
      <c r="AD20" s="50">
        <f t="shared" si="22"/>
        <v>1.0693605954958527</v>
      </c>
      <c r="AE20" s="50">
        <f t="shared" si="22"/>
        <v>1.0468359974671149</v>
      </c>
      <c r="AF20" s="50">
        <f t="shared" si="22"/>
        <v>1.0439324240029249</v>
      </c>
      <c r="AG20" s="50">
        <f t="shared" si="22"/>
        <v>0.97422171125835044</v>
      </c>
      <c r="AH20" s="18">
        <f t="shared" si="22"/>
        <v>1.0186928834798927</v>
      </c>
      <c r="AI20" s="19">
        <f t="shared" ref="AI20:AL20" si="23">AI15*(AI169-SUM(AI170:AI173)+AI245-SUM(AI246:AI249))/1000</f>
        <v>1.0686769199448636</v>
      </c>
      <c r="AJ20" s="19">
        <f t="shared" si="23"/>
        <v>1.1535732724553418</v>
      </c>
      <c r="AK20" s="183">
        <f t="shared" si="23"/>
        <v>1.2063361691799888</v>
      </c>
      <c r="AL20" s="183">
        <f t="shared" si="23"/>
        <v>1.2759231229893431</v>
      </c>
      <c r="AM20" s="199"/>
      <c r="AN20" s="199"/>
      <c r="AO20" s="199"/>
    </row>
    <row r="21" spans="1:49" s="17" customFormat="1" x14ac:dyDescent="0.25">
      <c r="A21" s="201"/>
      <c r="C21" s="17" t="str">
        <f t="shared" si="19"/>
        <v>Gør-det-selv rep. og vedl.</v>
      </c>
      <c r="D21" s="50">
        <f t="shared" ref="D21:AG21" si="24">D16*(D188-SUM(D189:D192)+D264-SUM(D265:D268))/1000</f>
        <v>0.60804894733668735</v>
      </c>
      <c r="E21" s="50">
        <f t="shared" si="24"/>
        <v>0.71205254082734393</v>
      </c>
      <c r="F21" s="50">
        <f t="shared" si="24"/>
        <v>0.79524806713158702</v>
      </c>
      <c r="G21" s="50">
        <f t="shared" si="24"/>
        <v>0.93967540027245844</v>
      </c>
      <c r="H21" s="50">
        <f t="shared" si="24"/>
        <v>1.0226088102087985</v>
      </c>
      <c r="I21" s="50">
        <f t="shared" si="24"/>
        <v>1.1670822651257158</v>
      </c>
      <c r="J21" s="50">
        <f t="shared" si="24"/>
        <v>1.3150059481583143</v>
      </c>
      <c r="K21" s="50">
        <f t="shared" si="24"/>
        <v>1.2669015111987736</v>
      </c>
      <c r="L21" s="50">
        <f t="shared" si="24"/>
        <v>1.296907133817532</v>
      </c>
      <c r="M21" s="50">
        <f t="shared" si="24"/>
        <v>1.4221876541093712</v>
      </c>
      <c r="N21" s="50">
        <f t="shared" si="24"/>
        <v>1.2328309784383693</v>
      </c>
      <c r="O21" s="50">
        <f t="shared" si="24"/>
        <v>1.2468270109966695</v>
      </c>
      <c r="P21" s="50">
        <f t="shared" si="24"/>
        <v>1.3493164053564486</v>
      </c>
      <c r="Q21" s="50">
        <f t="shared" si="24"/>
        <v>1.4372310102019605</v>
      </c>
      <c r="R21" s="50">
        <f t="shared" si="24"/>
        <v>1.5026859935635613</v>
      </c>
      <c r="S21" s="50">
        <f t="shared" si="24"/>
        <v>1.4379248226069452</v>
      </c>
      <c r="T21" s="50">
        <f t="shared" si="24"/>
        <v>1.4531268884108806</v>
      </c>
      <c r="U21" s="50">
        <f t="shared" si="24"/>
        <v>1.4332199685477931</v>
      </c>
      <c r="V21" s="50">
        <f t="shared" si="24"/>
        <v>1.3650609611711222</v>
      </c>
      <c r="W21" s="50">
        <f t="shared" si="24"/>
        <v>1.2887159542416493</v>
      </c>
      <c r="X21" s="50">
        <f t="shared" si="24"/>
        <v>1.2846300746463493</v>
      </c>
      <c r="Y21" s="50">
        <f t="shared" si="24"/>
        <v>1.4102853503741726</v>
      </c>
      <c r="Z21" s="50">
        <f t="shared" si="24"/>
        <v>1.4157443206550773</v>
      </c>
      <c r="AA21" s="50">
        <f t="shared" si="24"/>
        <v>1.5002881122113123</v>
      </c>
      <c r="AB21" s="50">
        <f t="shared" si="24"/>
        <v>1.4316767594913138</v>
      </c>
      <c r="AC21" s="50">
        <f t="shared" si="24"/>
        <v>1.2859305102992882</v>
      </c>
      <c r="AD21" s="50">
        <f t="shared" si="24"/>
        <v>1.3503331039981754</v>
      </c>
      <c r="AE21" s="50">
        <f t="shared" si="24"/>
        <v>1.4120013531905511</v>
      </c>
      <c r="AF21" s="50">
        <f t="shared" si="24"/>
        <v>1.4822776515264411</v>
      </c>
      <c r="AG21" s="50">
        <f t="shared" si="24"/>
        <v>1.4906416908278168</v>
      </c>
      <c r="AH21" s="18">
        <f>AH16*(AH188-SUM(AH189:AH192)+AH264-SUM(AH265:AH268))/1000</f>
        <v>1.4977162706850278</v>
      </c>
      <c r="AI21" s="19">
        <f t="shared" ref="AI21:AL21" si="25">AI16*(AI188-SUM(AI189:AI192)+AI264-SUM(AI265:AI268))/1000</f>
        <v>1.6896473159381924</v>
      </c>
      <c r="AJ21" s="19">
        <f t="shared" si="25"/>
        <v>1.6108513981943233</v>
      </c>
      <c r="AK21" s="183">
        <f t="shared" si="25"/>
        <v>1.5807243904103832</v>
      </c>
      <c r="AL21" s="183">
        <f t="shared" si="25"/>
        <v>1.6980262773205159</v>
      </c>
      <c r="AM21" s="199"/>
      <c r="AN21" s="199"/>
      <c r="AO21" s="199"/>
    </row>
    <row r="22" spans="1:49" x14ac:dyDescent="0.25">
      <c r="A22" s="2"/>
      <c r="C22" s="29" t="s">
        <v>57</v>
      </c>
      <c r="AI22" s="216"/>
      <c r="AJ22" s="216"/>
      <c r="AK22" s="184"/>
      <c r="AL22" s="184"/>
    </row>
    <row r="23" spans="1:49" s="17" customFormat="1" x14ac:dyDescent="0.25">
      <c r="A23" s="201" t="s">
        <v>613</v>
      </c>
      <c r="C23" s="17" t="str">
        <f>C18</f>
        <v>Nybyggeri</v>
      </c>
      <c r="D23" s="18">
        <f t="shared" ref="D23:AH23" si="26">D3+D18</f>
        <v>3.0138539999999998</v>
      </c>
      <c r="E23" s="18">
        <f t="shared" si="26"/>
        <v>2.7037939999999998</v>
      </c>
      <c r="F23" s="18">
        <f t="shared" si="26"/>
        <v>2.5398990000000001</v>
      </c>
      <c r="G23" s="18">
        <f t="shared" si="26"/>
        <v>1.9781439999999999</v>
      </c>
      <c r="H23" s="18">
        <f t="shared" si="26"/>
        <v>1.9932435525571901</v>
      </c>
      <c r="I23" s="18">
        <f t="shared" si="26"/>
        <v>2.4978663158338335</v>
      </c>
      <c r="J23" s="18">
        <f t="shared" si="26"/>
        <v>2.914936</v>
      </c>
      <c r="K23" s="18">
        <f t="shared" si="26"/>
        <v>3.1846583960369212</v>
      </c>
      <c r="L23" s="18">
        <f t="shared" si="26"/>
        <v>3.6776820705285771</v>
      </c>
      <c r="M23" s="18">
        <f t="shared" si="26"/>
        <v>3.1731308742034381</v>
      </c>
      <c r="N23" s="18">
        <f t="shared" si="26"/>
        <v>3.1676630782450936</v>
      </c>
      <c r="O23" s="18">
        <f t="shared" si="26"/>
        <v>3.3860004876586802</v>
      </c>
      <c r="P23" s="18">
        <f t="shared" si="26"/>
        <v>3.2567576136383969</v>
      </c>
      <c r="Q23" s="18">
        <f t="shared" si="26"/>
        <v>3.6501425110084407</v>
      </c>
      <c r="R23" s="18">
        <f t="shared" si="26"/>
        <v>3.9616275940417625</v>
      </c>
      <c r="S23" s="18">
        <f t="shared" si="26"/>
        <v>3.9871129999999999</v>
      </c>
      <c r="T23" s="18">
        <f t="shared" si="26"/>
        <v>4.4930349999999999</v>
      </c>
      <c r="U23" s="18">
        <f t="shared" si="26"/>
        <v>4.7858270000000003</v>
      </c>
      <c r="V23" s="18">
        <f t="shared" si="26"/>
        <v>4.0129549999999998</v>
      </c>
      <c r="W23" s="18">
        <f t="shared" si="26"/>
        <v>2.4510722820277291</v>
      </c>
      <c r="X23" s="18">
        <f t="shared" si="26"/>
        <v>2.0255407728559351</v>
      </c>
      <c r="Y23" s="18">
        <f t="shared" si="26"/>
        <v>2.4011508955512992</v>
      </c>
      <c r="Z23" s="18">
        <f t="shared" si="26"/>
        <v>2.0846398629987175</v>
      </c>
      <c r="AA23" s="18">
        <f t="shared" si="26"/>
        <v>1.9536015688932535</v>
      </c>
      <c r="AB23" s="18">
        <f t="shared" si="26"/>
        <v>2.1140795276441202</v>
      </c>
      <c r="AC23" s="18">
        <f t="shared" si="26"/>
        <v>2.098359888718027</v>
      </c>
      <c r="AD23" s="18">
        <f t="shared" si="26"/>
        <v>2.3105189569725049</v>
      </c>
      <c r="AE23" s="18">
        <f t="shared" si="26"/>
        <v>2.6123243356390597</v>
      </c>
      <c r="AF23" s="18">
        <f t="shared" si="26"/>
        <v>2.8077049803308856</v>
      </c>
      <c r="AG23" s="18">
        <f t="shared" si="26"/>
        <v>2.8291688834456945</v>
      </c>
      <c r="AH23" s="18">
        <f t="shared" si="26"/>
        <v>2.9449694065847982</v>
      </c>
      <c r="AI23" s="19">
        <f t="shared" ref="AI23:AL23" si="27">AI3+AI18</f>
        <v>3.0432535189527004</v>
      </c>
      <c r="AJ23" s="19">
        <f t="shared" si="27"/>
        <v>3.2067119736521517</v>
      </c>
      <c r="AK23" s="183">
        <f t="shared" si="27"/>
        <v>2.9953806748183642</v>
      </c>
      <c r="AL23" s="183">
        <f t="shared" si="27"/>
        <v>3.003296810005665</v>
      </c>
      <c r="AM23" s="213" t="s">
        <v>608</v>
      </c>
      <c r="AN23" s="213"/>
      <c r="AO23" s="213"/>
    </row>
    <row r="24" spans="1:49" s="17" customFormat="1" x14ac:dyDescent="0.25">
      <c r="A24" s="201"/>
      <c r="C24" s="17" t="str">
        <f t="shared" ref="C24:C25" si="28">C19</f>
        <v>Anlægsvirksomhed</v>
      </c>
      <c r="D24" s="18">
        <f t="shared" ref="D24:AH24" si="29">D4+D19</f>
        <v>3.4606013847311448</v>
      </c>
      <c r="E24" s="18">
        <f t="shared" si="29"/>
        <v>3.4320675820315492</v>
      </c>
      <c r="F24" s="18">
        <f t="shared" si="29"/>
        <v>3.4293414975170644</v>
      </c>
      <c r="G24" s="18">
        <f t="shared" si="29"/>
        <v>3.5810413747379668</v>
      </c>
      <c r="H24" s="18">
        <f t="shared" si="29"/>
        <v>3.385632477573119</v>
      </c>
      <c r="I24" s="18">
        <f t="shared" si="29"/>
        <v>3.6908876835933322</v>
      </c>
      <c r="J24" s="18">
        <f t="shared" si="29"/>
        <v>4.0882846068086431</v>
      </c>
      <c r="K24" s="18">
        <f t="shared" si="29"/>
        <v>3.7512595953686896</v>
      </c>
      <c r="L24" s="18">
        <f t="shared" si="29"/>
        <v>3.9226025425783617</v>
      </c>
      <c r="M24" s="18">
        <f t="shared" si="29"/>
        <v>3.0817631849514151</v>
      </c>
      <c r="N24" s="18">
        <f t="shared" si="29"/>
        <v>2.8814170927362599</v>
      </c>
      <c r="O24" s="18">
        <f t="shared" si="29"/>
        <v>3.2562224789483407</v>
      </c>
      <c r="P24" s="18">
        <f t="shared" si="29"/>
        <v>3.1854814921624888</v>
      </c>
      <c r="Q24" s="18">
        <f t="shared" si="29"/>
        <v>3.5314230801892221</v>
      </c>
      <c r="R24" s="18">
        <f t="shared" si="29"/>
        <v>3.5230210867620149</v>
      </c>
      <c r="S24" s="18">
        <f t="shared" si="29"/>
        <v>3.2935437242764749</v>
      </c>
      <c r="T24" s="18">
        <f t="shared" si="29"/>
        <v>3.3000825096061543</v>
      </c>
      <c r="U24" s="18">
        <f t="shared" si="29"/>
        <v>3.1763410744741636</v>
      </c>
      <c r="V24" s="18">
        <f t="shared" si="29"/>
        <v>3.1463113455253504</v>
      </c>
      <c r="W24" s="18">
        <f t="shared" si="29"/>
        <v>2.8419148789422737</v>
      </c>
      <c r="X24" s="18">
        <f t="shared" si="29"/>
        <v>2.9527826134892861</v>
      </c>
      <c r="Y24" s="18">
        <f t="shared" si="29"/>
        <v>2.9693411568265851</v>
      </c>
      <c r="Z24" s="18">
        <f t="shared" si="29"/>
        <v>2.9885223421398122</v>
      </c>
      <c r="AA24" s="18">
        <f t="shared" si="29"/>
        <v>3.0014062275742694</v>
      </c>
      <c r="AB24" s="18">
        <f t="shared" si="29"/>
        <v>2.9572638076953353</v>
      </c>
      <c r="AC24" s="18">
        <f t="shared" si="29"/>
        <v>2.8109029426178682</v>
      </c>
      <c r="AD24" s="18">
        <f t="shared" si="29"/>
        <v>2.7813077981465151</v>
      </c>
      <c r="AE24" s="18">
        <f t="shared" si="29"/>
        <v>2.4827385945370084</v>
      </c>
      <c r="AF24" s="18">
        <f t="shared" si="29"/>
        <v>2.6821430586255537</v>
      </c>
      <c r="AG24" s="18">
        <f t="shared" si="29"/>
        <v>3.0946431098156442</v>
      </c>
      <c r="AH24" s="18">
        <f t="shared" si="29"/>
        <v>3.1762972260787432</v>
      </c>
      <c r="AI24" s="18">
        <f t="shared" ref="AI24:AL24" si="30">AI4+AI19</f>
        <v>3.4511819885683921</v>
      </c>
      <c r="AJ24" s="18">
        <f t="shared" si="30"/>
        <v>3.3065915236846655</v>
      </c>
      <c r="AK24" s="183">
        <f t="shared" si="30"/>
        <v>3.3244471848630162</v>
      </c>
      <c r="AL24" s="183">
        <f t="shared" si="30"/>
        <v>3.5559993132490364</v>
      </c>
      <c r="AM24" s="213"/>
      <c r="AN24" s="213"/>
      <c r="AO24" s="213"/>
    </row>
    <row r="25" spans="1:49" s="17" customFormat="1" x14ac:dyDescent="0.25">
      <c r="A25" s="201"/>
      <c r="C25" s="17" t="str">
        <f t="shared" si="28"/>
        <v>Prof. rep. og vedl.</v>
      </c>
      <c r="D25" s="18">
        <f t="shared" ref="D25:AH25" si="31">D5+D20</f>
        <v>2.1501411184675616</v>
      </c>
      <c r="E25" s="18">
        <f t="shared" si="31"/>
        <v>2.3239680094021558</v>
      </c>
      <c r="F25" s="18">
        <f t="shared" si="31"/>
        <v>2.3468333717850149</v>
      </c>
      <c r="G25" s="18">
        <f t="shared" si="31"/>
        <v>2.2802883262658269</v>
      </c>
      <c r="H25" s="18">
        <f t="shared" si="31"/>
        <v>2.5044093576289526</v>
      </c>
      <c r="I25" s="18">
        <f t="shared" si="31"/>
        <v>2.6500808306863251</v>
      </c>
      <c r="J25" s="18">
        <f t="shared" si="31"/>
        <v>2.7520505982160399</v>
      </c>
      <c r="K25" s="18">
        <f t="shared" si="31"/>
        <v>2.7191400068810978</v>
      </c>
      <c r="L25" s="18">
        <f t="shared" si="31"/>
        <v>2.6094820334174575</v>
      </c>
      <c r="M25" s="18">
        <f t="shared" si="31"/>
        <v>2.8344837733425861</v>
      </c>
      <c r="N25" s="18">
        <f t="shared" si="31"/>
        <v>2.9343594790542431</v>
      </c>
      <c r="O25" s="18">
        <f t="shared" si="31"/>
        <v>2.8187154546955622</v>
      </c>
      <c r="P25" s="18">
        <f t="shared" si="31"/>
        <v>2.7444503011178334</v>
      </c>
      <c r="Q25" s="18">
        <f t="shared" si="31"/>
        <v>3.0096290896915576</v>
      </c>
      <c r="R25" s="18">
        <f t="shared" si="31"/>
        <v>3.1969277225488764</v>
      </c>
      <c r="S25" s="18">
        <f t="shared" si="31"/>
        <v>3.1847399751729775</v>
      </c>
      <c r="T25" s="18">
        <f t="shared" si="31"/>
        <v>3.6997539331046125</v>
      </c>
      <c r="U25" s="18">
        <f t="shared" si="31"/>
        <v>3.7419963662164326</v>
      </c>
      <c r="V25" s="18">
        <f t="shared" si="31"/>
        <v>3.2019656560456777</v>
      </c>
      <c r="W25" s="18">
        <f t="shared" si="31"/>
        <v>2.766707012952518</v>
      </c>
      <c r="X25" s="18">
        <f t="shared" si="31"/>
        <v>2.7226954548234188</v>
      </c>
      <c r="Y25" s="18">
        <f t="shared" si="31"/>
        <v>3.0023541174266759</v>
      </c>
      <c r="Z25" s="18">
        <f t="shared" si="31"/>
        <v>2.7899614604318623</v>
      </c>
      <c r="AA25" s="18">
        <f t="shared" si="31"/>
        <v>2.8217515854220738</v>
      </c>
      <c r="AB25" s="18">
        <f t="shared" si="31"/>
        <v>2.9486263521083425</v>
      </c>
      <c r="AC25" s="18">
        <f t="shared" si="31"/>
        <v>2.732126868166413</v>
      </c>
      <c r="AD25" s="18">
        <f t="shared" si="31"/>
        <v>2.8336125954958526</v>
      </c>
      <c r="AE25" s="18">
        <f t="shared" si="31"/>
        <v>2.8023689974671147</v>
      </c>
      <c r="AF25" s="18">
        <f t="shared" si="31"/>
        <v>2.851507424002925</v>
      </c>
      <c r="AG25" s="18">
        <f t="shared" si="31"/>
        <v>2.6512537112583505</v>
      </c>
      <c r="AH25" s="18">
        <f t="shared" si="31"/>
        <v>2.666329883479893</v>
      </c>
      <c r="AI25" s="18">
        <f t="shared" ref="AI25:AL25" si="32">AI5+AI20</f>
        <v>2.8701959199448637</v>
      </c>
      <c r="AJ25" s="18">
        <f t="shared" si="32"/>
        <v>3.035159272455342</v>
      </c>
      <c r="AK25" s="183">
        <f t="shared" si="32"/>
        <v>2.8981961691799887</v>
      </c>
      <c r="AL25" s="183">
        <f t="shared" si="32"/>
        <v>2.9118701229893431</v>
      </c>
      <c r="AM25" s="213"/>
      <c r="AN25" s="213"/>
      <c r="AO25" s="213"/>
    </row>
    <row r="26" spans="1:49" s="20" customFormat="1" x14ac:dyDescent="0.25">
      <c r="A26" s="201"/>
      <c r="C26" s="20" t="str">
        <f>C21</f>
        <v>Gør-det-selv rep. og vedl.</v>
      </c>
      <c r="D26" s="19">
        <f t="shared" ref="D26:AH26" si="33">D6+D21</f>
        <v>0.90026394733668735</v>
      </c>
      <c r="E26" s="19">
        <f t="shared" si="33"/>
        <v>1.0191875408273439</v>
      </c>
      <c r="F26" s="19">
        <f t="shared" si="33"/>
        <v>1.1085070671315871</v>
      </c>
      <c r="G26" s="19">
        <f t="shared" si="33"/>
        <v>1.2560074002724584</v>
      </c>
      <c r="H26" s="19">
        <f t="shared" si="33"/>
        <v>1.3465318102087984</v>
      </c>
      <c r="I26" s="19">
        <f t="shared" si="33"/>
        <v>1.5331592651257158</v>
      </c>
      <c r="J26" s="19">
        <f t="shared" si="33"/>
        <v>1.7296469481583143</v>
      </c>
      <c r="K26" s="19">
        <f t="shared" si="33"/>
        <v>1.7088085111987736</v>
      </c>
      <c r="L26" s="19">
        <f t="shared" si="33"/>
        <v>1.681523133817532</v>
      </c>
      <c r="M26" s="19">
        <f t="shared" si="33"/>
        <v>1.9180346541093711</v>
      </c>
      <c r="N26" s="19">
        <f t="shared" si="33"/>
        <v>1.9658609784383694</v>
      </c>
      <c r="O26" s="19">
        <f t="shared" si="33"/>
        <v>1.7999380109966694</v>
      </c>
      <c r="P26" s="19">
        <f t="shared" si="33"/>
        <v>1.8919994053564486</v>
      </c>
      <c r="Q26" s="19">
        <f t="shared" si="33"/>
        <v>2.1756660102019607</v>
      </c>
      <c r="R26" s="19">
        <f t="shared" si="33"/>
        <v>2.1918389935635614</v>
      </c>
      <c r="S26" s="19">
        <f t="shared" si="33"/>
        <v>2.3006888226069453</v>
      </c>
      <c r="T26" s="19">
        <f t="shared" si="33"/>
        <v>2.6875768884108808</v>
      </c>
      <c r="U26" s="19">
        <f t="shared" si="33"/>
        <v>2.437582968547793</v>
      </c>
      <c r="V26" s="19">
        <f t="shared" si="33"/>
        <v>2.1200029611711222</v>
      </c>
      <c r="W26" s="19">
        <f t="shared" si="33"/>
        <v>1.8738589542416493</v>
      </c>
      <c r="X26" s="19">
        <f t="shared" si="33"/>
        <v>1.8434710746463492</v>
      </c>
      <c r="Y26" s="19">
        <f t="shared" si="33"/>
        <v>2.0487303503741723</v>
      </c>
      <c r="Z26" s="19">
        <f t="shared" si="33"/>
        <v>1.9864503206550772</v>
      </c>
      <c r="AA26" s="19">
        <f t="shared" si="33"/>
        <v>1.9732271122113123</v>
      </c>
      <c r="AB26" s="19">
        <f t="shared" si="33"/>
        <v>1.8169047594913139</v>
      </c>
      <c r="AC26" s="19">
        <f t="shared" si="33"/>
        <v>1.6444645102992883</v>
      </c>
      <c r="AD26" s="19">
        <f t="shared" si="33"/>
        <v>1.7813111039981755</v>
      </c>
      <c r="AE26" s="19">
        <f t="shared" si="33"/>
        <v>1.8709263531905511</v>
      </c>
      <c r="AF26" s="19">
        <f t="shared" si="33"/>
        <v>1.9733656515264411</v>
      </c>
      <c r="AG26" s="19">
        <f t="shared" si="33"/>
        <v>1.9597686908278169</v>
      </c>
      <c r="AH26" s="19">
        <f t="shared" si="33"/>
        <v>1.8992442706850277</v>
      </c>
      <c r="AI26" s="19">
        <f t="shared" ref="AI26:AL26" si="34">AI6+AI21</f>
        <v>2.3155673159381926</v>
      </c>
      <c r="AJ26" s="19">
        <f t="shared" si="34"/>
        <v>2.3098653981943231</v>
      </c>
      <c r="AK26" s="185">
        <f t="shared" si="34"/>
        <v>2.1616953904103831</v>
      </c>
      <c r="AL26" s="185">
        <f t="shared" si="34"/>
        <v>2.253572277320516</v>
      </c>
      <c r="AM26" s="213"/>
      <c r="AN26" s="213"/>
      <c r="AO26" s="213"/>
    </row>
    <row r="27" spans="1:49" s="21" customFormat="1" ht="15.75" thickBot="1" x14ac:dyDescent="0.3">
      <c r="A27" s="212"/>
      <c r="C27" s="22" t="s">
        <v>58</v>
      </c>
      <c r="D27" s="23">
        <f>SUM(D23:D26)</f>
        <v>9.5248604505353942</v>
      </c>
      <c r="E27" s="23">
        <f t="shared" ref="E27:AK27" si="35">SUM(E23:E26)</f>
        <v>9.479017132261049</v>
      </c>
      <c r="F27" s="23">
        <f t="shared" si="35"/>
        <v>9.4245809364336672</v>
      </c>
      <c r="G27" s="23">
        <f t="shared" si="35"/>
        <v>9.0954811012762526</v>
      </c>
      <c r="H27" s="23">
        <f t="shared" si="35"/>
        <v>9.2298171979680603</v>
      </c>
      <c r="I27" s="23">
        <f t="shared" si="35"/>
        <v>10.371994095239208</v>
      </c>
      <c r="J27" s="23">
        <f t="shared" si="35"/>
        <v>11.484918153182999</v>
      </c>
      <c r="K27" s="23">
        <f t="shared" si="35"/>
        <v>11.363866509485481</v>
      </c>
      <c r="L27" s="23">
        <f t="shared" si="35"/>
        <v>11.891289780341928</v>
      </c>
      <c r="M27" s="23">
        <f t="shared" si="35"/>
        <v>11.007412486606812</v>
      </c>
      <c r="N27" s="23">
        <f t="shared" si="35"/>
        <v>10.949300628473965</v>
      </c>
      <c r="O27" s="23">
        <f t="shared" si="35"/>
        <v>11.260876432299252</v>
      </c>
      <c r="P27" s="23">
        <f t="shared" si="35"/>
        <v>11.078688812275168</v>
      </c>
      <c r="Q27" s="23">
        <f t="shared" si="35"/>
        <v>12.36686069109118</v>
      </c>
      <c r="R27" s="23">
        <f t="shared" si="35"/>
        <v>12.873415396916215</v>
      </c>
      <c r="S27" s="23">
        <f t="shared" si="35"/>
        <v>12.766085522056398</v>
      </c>
      <c r="T27" s="23">
        <f t="shared" si="35"/>
        <v>14.180448331121648</v>
      </c>
      <c r="U27" s="23">
        <f t="shared" si="35"/>
        <v>14.141747409238391</v>
      </c>
      <c r="V27" s="23">
        <f t="shared" si="35"/>
        <v>12.481234962742151</v>
      </c>
      <c r="W27" s="23">
        <f t="shared" si="35"/>
        <v>9.9335531281641707</v>
      </c>
      <c r="X27" s="23">
        <f t="shared" si="35"/>
        <v>9.5444899158149887</v>
      </c>
      <c r="Y27" s="23">
        <f t="shared" si="35"/>
        <v>10.421576520178732</v>
      </c>
      <c r="Z27" s="23">
        <f t="shared" si="35"/>
        <v>9.8495739862254688</v>
      </c>
      <c r="AA27" s="23">
        <f t="shared" si="35"/>
        <v>9.7499864941009093</v>
      </c>
      <c r="AB27" s="23">
        <f t="shared" si="35"/>
        <v>9.8368744469391114</v>
      </c>
      <c r="AC27" s="23">
        <f t="shared" si="35"/>
        <v>9.285854209801597</v>
      </c>
      <c r="AD27" s="23">
        <f t="shared" si="35"/>
        <v>9.706750454613049</v>
      </c>
      <c r="AE27" s="23">
        <f t="shared" si="35"/>
        <v>9.7683582808337341</v>
      </c>
      <c r="AF27" s="23">
        <f t="shared" si="35"/>
        <v>10.314721114485804</v>
      </c>
      <c r="AG27" s="23">
        <f t="shared" si="35"/>
        <v>10.534834395347506</v>
      </c>
      <c r="AH27" s="23">
        <f t="shared" si="35"/>
        <v>10.686840786828462</v>
      </c>
      <c r="AI27" s="23">
        <f t="shared" si="35"/>
        <v>11.68019874340415</v>
      </c>
      <c r="AJ27" s="23">
        <f t="shared" si="35"/>
        <v>11.858328167986482</v>
      </c>
      <c r="AK27" s="186">
        <f t="shared" si="35"/>
        <v>11.379719419271751</v>
      </c>
      <c r="AL27" s="186">
        <f t="shared" ref="AL27" si="36">SUM(AL23:AL26)</f>
        <v>11.724738523564561</v>
      </c>
      <c r="AM27" s="214"/>
      <c r="AN27" s="214"/>
      <c r="AO27" s="214"/>
    </row>
    <row r="28" spans="1:49" s="72" customFormat="1" ht="73.5" customHeight="1" thickTop="1" x14ac:dyDescent="0.5">
      <c r="A28" s="59" t="s">
        <v>611</v>
      </c>
      <c r="B28" s="69"/>
      <c r="C28" s="69"/>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187"/>
      <c r="AL28" s="187"/>
      <c r="AM28" s="71"/>
      <c r="AN28" s="71"/>
      <c r="AO28" s="71"/>
    </row>
    <row r="29" spans="1:49" s="14" customFormat="1" x14ac:dyDescent="0.25">
      <c r="A29" s="209" t="s">
        <v>313</v>
      </c>
      <c r="C29" s="14" t="s">
        <v>330</v>
      </c>
      <c r="D29" s="13">
        <f t="shared" ref="D29" si="37">D13*(D145+D221)/1000</f>
        <v>1.2841822225894468</v>
      </c>
      <c r="E29" s="13">
        <f t="shared" ref="E29:AH29" si="38">E13*(E145+E221)/1000</f>
        <v>1.0710865764312882</v>
      </c>
      <c r="F29" s="13">
        <f t="shared" si="38"/>
        <v>1.0059117914825442</v>
      </c>
      <c r="G29" s="13">
        <f t="shared" si="38"/>
        <v>0.80210874149845912</v>
      </c>
      <c r="H29" s="13">
        <f t="shared" si="38"/>
        <v>0.85739658726146606</v>
      </c>
      <c r="I29" s="13">
        <f t="shared" si="38"/>
        <v>1.0705098786091281</v>
      </c>
      <c r="J29" s="13">
        <f t="shared" si="38"/>
        <v>1.2194845525732585</v>
      </c>
      <c r="K29" s="13">
        <f t="shared" si="38"/>
        <v>1.3905164299454364</v>
      </c>
      <c r="L29" s="13">
        <f t="shared" si="38"/>
        <v>1.6006416031193222</v>
      </c>
      <c r="M29" s="13">
        <f t="shared" si="38"/>
        <v>1.3712929856071179</v>
      </c>
      <c r="N29" s="13">
        <f t="shared" si="38"/>
        <v>1.2164043864005509</v>
      </c>
      <c r="O29" s="13">
        <f t="shared" si="38"/>
        <v>1.2804696231391561</v>
      </c>
      <c r="P29" s="13">
        <f t="shared" si="38"/>
        <v>1.3572619359731211</v>
      </c>
      <c r="Q29" s="13">
        <f t="shared" si="38"/>
        <v>1.7059881316292902</v>
      </c>
      <c r="R29" s="13">
        <f t="shared" si="38"/>
        <v>1.9537868946240922</v>
      </c>
      <c r="S29" s="13">
        <f t="shared" si="38"/>
        <v>2.0801541395684837</v>
      </c>
      <c r="T29" s="13">
        <f t="shared" si="38"/>
        <v>2.4235441860523164</v>
      </c>
      <c r="U29" s="13">
        <f t="shared" si="38"/>
        <v>2.4094796338845463</v>
      </c>
      <c r="V29" s="13">
        <f t="shared" si="38"/>
        <v>1.6768127728757196</v>
      </c>
      <c r="W29" s="13">
        <f t="shared" si="38"/>
        <v>0.8454564599008495</v>
      </c>
      <c r="X29" s="13">
        <f t="shared" si="38"/>
        <v>0.72902423800937866</v>
      </c>
      <c r="Y29" s="13">
        <f t="shared" si="38"/>
        <v>1.0083545393887201</v>
      </c>
      <c r="Z29" s="13">
        <f t="shared" si="38"/>
        <v>0.76432226813810045</v>
      </c>
      <c r="AA29" s="13">
        <f t="shared" si="38"/>
        <v>0.65432734720892383</v>
      </c>
      <c r="AB29" s="13">
        <f t="shared" si="38"/>
        <v>0.68344908038766794</v>
      </c>
      <c r="AC29" s="13">
        <f t="shared" si="38"/>
        <v>0.80094810683129902</v>
      </c>
      <c r="AD29" s="13">
        <f t="shared" si="38"/>
        <v>0.82824291287979823</v>
      </c>
      <c r="AE29" s="13">
        <f t="shared" si="38"/>
        <v>1.0484190018915938</v>
      </c>
      <c r="AF29" s="13">
        <f t="shared" si="38"/>
        <v>1.156187473249892</v>
      </c>
      <c r="AG29" s="13">
        <f t="shared" si="38"/>
        <v>1.1830025407558451</v>
      </c>
      <c r="AH29" s="13">
        <f t="shared" si="38"/>
        <v>1.4761442089046837</v>
      </c>
      <c r="AI29" s="13">
        <f t="shared" ref="AI29:AL29" si="39">AI13*(AI145+AI221)/1000</f>
        <v>1.4675874595566407</v>
      </c>
      <c r="AJ29" s="13">
        <f t="shared" si="39"/>
        <v>1.2834967258518728</v>
      </c>
      <c r="AK29" s="185">
        <f t="shared" si="39"/>
        <v>1.1200094229692452</v>
      </c>
      <c r="AL29" s="185">
        <f t="shared" si="39"/>
        <v>0.99970417136892864</v>
      </c>
      <c r="AM29" s="60"/>
      <c r="AN29" s="60"/>
      <c r="AO29" s="60"/>
    </row>
    <row r="30" spans="1:49" s="14" customFormat="1" x14ac:dyDescent="0.25">
      <c r="A30" s="209"/>
      <c r="C30" s="14" t="s">
        <v>329</v>
      </c>
      <c r="D30" s="13">
        <f t="shared" ref="D30" si="40">D23-D29</f>
        <v>1.729671777410553</v>
      </c>
      <c r="E30" s="13">
        <f t="shared" ref="E30:AH30" si="41">E23-E29</f>
        <v>1.6327074235687116</v>
      </c>
      <c r="F30" s="13">
        <f t="shared" si="41"/>
        <v>1.533987208517456</v>
      </c>
      <c r="G30" s="13">
        <f t="shared" si="41"/>
        <v>1.1760352585015408</v>
      </c>
      <c r="H30" s="13">
        <f t="shared" si="41"/>
        <v>1.1358469652957242</v>
      </c>
      <c r="I30" s="13">
        <f t="shared" si="41"/>
        <v>1.4273564372247054</v>
      </c>
      <c r="J30" s="13">
        <f t="shared" si="41"/>
        <v>1.6954514474267415</v>
      </c>
      <c r="K30" s="13">
        <f t="shared" si="41"/>
        <v>1.7941419660914848</v>
      </c>
      <c r="L30" s="13">
        <f t="shared" si="41"/>
        <v>2.0770404674092546</v>
      </c>
      <c r="M30" s="13">
        <f t="shared" si="41"/>
        <v>1.8018378885963202</v>
      </c>
      <c r="N30" s="13">
        <f t="shared" si="41"/>
        <v>1.9512586918445427</v>
      </c>
      <c r="O30" s="13">
        <f t="shared" si="41"/>
        <v>2.1055308645195243</v>
      </c>
      <c r="P30" s="13">
        <f t="shared" si="41"/>
        <v>1.8994956776652758</v>
      </c>
      <c r="Q30" s="13">
        <f t="shared" si="41"/>
        <v>1.9441543793791505</v>
      </c>
      <c r="R30" s="13">
        <f t="shared" si="41"/>
        <v>2.0078406994176703</v>
      </c>
      <c r="S30" s="13">
        <f t="shared" si="41"/>
        <v>1.9069588604315162</v>
      </c>
      <c r="T30" s="13">
        <f t="shared" si="41"/>
        <v>2.0694908139476835</v>
      </c>
      <c r="U30" s="13">
        <f t="shared" si="41"/>
        <v>2.3763473661154539</v>
      </c>
      <c r="V30" s="13">
        <f t="shared" si="41"/>
        <v>2.33614222712428</v>
      </c>
      <c r="W30" s="13">
        <f t="shared" si="41"/>
        <v>1.6056158221268797</v>
      </c>
      <c r="X30" s="13">
        <f t="shared" si="41"/>
        <v>1.2965165348465564</v>
      </c>
      <c r="Y30" s="13">
        <f t="shared" si="41"/>
        <v>1.3927963561625791</v>
      </c>
      <c r="Z30" s="13">
        <f t="shared" si="41"/>
        <v>1.3203175948606169</v>
      </c>
      <c r="AA30" s="13">
        <f t="shared" si="41"/>
        <v>1.2992742216843296</v>
      </c>
      <c r="AB30" s="13">
        <f t="shared" si="41"/>
        <v>1.4306304472564522</v>
      </c>
      <c r="AC30" s="13">
        <f t="shared" si="41"/>
        <v>1.2974117818867281</v>
      </c>
      <c r="AD30" s="13">
        <f t="shared" si="41"/>
        <v>1.4822760440927065</v>
      </c>
      <c r="AE30" s="13">
        <f t="shared" si="41"/>
        <v>1.563905333747466</v>
      </c>
      <c r="AF30" s="13">
        <f t="shared" si="41"/>
        <v>1.6515175070809935</v>
      </c>
      <c r="AG30" s="13">
        <f t="shared" si="41"/>
        <v>1.6461663426898494</v>
      </c>
      <c r="AH30" s="13">
        <f t="shared" si="41"/>
        <v>1.4688251976801145</v>
      </c>
      <c r="AI30" s="13">
        <f t="shared" ref="AI30:AL30" si="42">AI23-AI29</f>
        <v>1.5756660593960596</v>
      </c>
      <c r="AJ30" s="13">
        <f t="shared" si="42"/>
        <v>1.9232152478002789</v>
      </c>
      <c r="AK30" s="185">
        <f t="shared" si="42"/>
        <v>1.875371251849119</v>
      </c>
      <c r="AL30" s="185">
        <f t="shared" si="42"/>
        <v>2.0035926386367362</v>
      </c>
      <c r="AM30" s="60"/>
      <c r="AN30" s="60"/>
      <c r="AO30" s="60"/>
    </row>
    <row r="31" spans="1:49" s="14" customFormat="1" x14ac:dyDescent="0.25">
      <c r="A31" s="209"/>
      <c r="C31" s="14" t="s">
        <v>315</v>
      </c>
      <c r="D31" s="13">
        <f t="shared" ref="D31" si="43">D4</f>
        <v>2.5842070000000001</v>
      </c>
      <c r="E31" s="13">
        <f t="shared" ref="E31:AH31" si="44">E4</f>
        <v>2.6399910000000002</v>
      </c>
      <c r="F31" s="13">
        <f t="shared" si="44"/>
        <v>2.6871200000000002</v>
      </c>
      <c r="G31" s="13">
        <f t="shared" si="44"/>
        <v>2.9390170000000002</v>
      </c>
      <c r="H31" s="13">
        <f t="shared" si="44"/>
        <v>2.6866249999999998</v>
      </c>
      <c r="I31" s="13">
        <f t="shared" si="44"/>
        <v>2.9804840000000001</v>
      </c>
      <c r="J31" s="13">
        <f t="shared" si="44"/>
        <v>3.3382860000000001</v>
      </c>
      <c r="K31" s="13">
        <f t="shared" si="44"/>
        <v>3.0358350000000001</v>
      </c>
      <c r="L31" s="13">
        <f t="shared" si="44"/>
        <v>3.19536</v>
      </c>
      <c r="M31" s="13">
        <f t="shared" si="44"/>
        <v>2.3969330000000002</v>
      </c>
      <c r="N31" s="13">
        <f t="shared" si="44"/>
        <v>2.1553460000000002</v>
      </c>
      <c r="O31" s="13">
        <f t="shared" si="44"/>
        <v>2.413802</v>
      </c>
      <c r="P31" s="13">
        <f t="shared" si="44"/>
        <v>2.3265729999999998</v>
      </c>
      <c r="Q31" s="13">
        <f t="shared" si="44"/>
        <v>2.5018349999999998</v>
      </c>
      <c r="R31" s="13">
        <f t="shared" si="44"/>
        <v>2.4575930000000001</v>
      </c>
      <c r="S31" s="13">
        <f t="shared" si="44"/>
        <v>2.1383760000000001</v>
      </c>
      <c r="T31" s="13">
        <f t="shared" si="44"/>
        <v>2.26735</v>
      </c>
      <c r="U31" s="13">
        <f t="shared" si="44"/>
        <v>2.146039</v>
      </c>
      <c r="V31" s="13">
        <f t="shared" si="44"/>
        <v>2.2074370000000001</v>
      </c>
      <c r="W31" s="13">
        <f t="shared" si="44"/>
        <v>1.9372309999999999</v>
      </c>
      <c r="X31" s="13">
        <f t="shared" si="44"/>
        <v>2.0123389999999999</v>
      </c>
      <c r="Y31" s="13">
        <f t="shared" si="44"/>
        <v>2.161165</v>
      </c>
      <c r="Z31" s="13">
        <f t="shared" si="44"/>
        <v>2.2578520000000002</v>
      </c>
      <c r="AA31" s="13">
        <f t="shared" si="44"/>
        <v>2.365475</v>
      </c>
      <c r="AB31" s="13">
        <f t="shared" si="44"/>
        <v>2.3231809999999999</v>
      </c>
      <c r="AC31" s="13">
        <f t="shared" si="44"/>
        <v>2.2591939999999999</v>
      </c>
      <c r="AD31" s="13">
        <f t="shared" si="44"/>
        <v>2.2091699999999999</v>
      </c>
      <c r="AE31" s="13">
        <f t="shared" si="44"/>
        <v>1.9178170000000001</v>
      </c>
      <c r="AF31" s="13">
        <f t="shared" si="44"/>
        <v>1.9379789999999999</v>
      </c>
      <c r="AG31" s="13">
        <f t="shared" si="44"/>
        <v>2.2568640000000002</v>
      </c>
      <c r="AH31" s="13">
        <f t="shared" si="44"/>
        <v>2.4862069999999998</v>
      </c>
      <c r="AI31" s="13">
        <f t="shared" ref="AI31:AL31" si="45">AI4</f>
        <v>2.8278379999999999</v>
      </c>
      <c r="AJ31" s="13">
        <f t="shared" si="45"/>
        <v>2.6420379999999999</v>
      </c>
      <c r="AK31" s="185">
        <f t="shared" si="45"/>
        <v>2.7445330000000001</v>
      </c>
      <c r="AL31" s="185">
        <f t="shared" si="45"/>
        <v>2.983889</v>
      </c>
      <c r="AM31" s="60"/>
      <c r="AN31" s="60"/>
      <c r="AO31" s="60"/>
    </row>
    <row r="32" spans="1:49" s="14" customFormat="1" x14ac:dyDescent="0.25">
      <c r="A32" s="209"/>
      <c r="C32" s="14" t="s">
        <v>331</v>
      </c>
      <c r="D32" s="13">
        <f>D15*(D183+D259+D179+D255)/1000</f>
        <v>0.97366084428199806</v>
      </c>
      <c r="E32" s="13">
        <f t="shared" ref="E32:AH32" si="46">E15*(E183+E259+E179+E255)/1000</f>
        <v>1.0324961755281532</v>
      </c>
      <c r="F32" s="13">
        <f t="shared" si="46"/>
        <v>1.0045534660567832</v>
      </c>
      <c r="G32" s="13">
        <f t="shared" si="46"/>
        <v>1.0162776997100407</v>
      </c>
      <c r="H32" s="13">
        <f t="shared" si="46"/>
        <v>1.1647390482784208</v>
      </c>
      <c r="I32" s="13">
        <f t="shared" si="46"/>
        <v>1.1985016586883224</v>
      </c>
      <c r="J32" s="13">
        <f t="shared" si="46"/>
        <v>1.1828446683974516</v>
      </c>
      <c r="K32" s="13">
        <f t="shared" si="46"/>
        <v>1.0919565830424653</v>
      </c>
      <c r="L32" s="13">
        <f t="shared" si="46"/>
        <v>1.0169090563411647</v>
      </c>
      <c r="M32" s="13">
        <f t="shared" si="46"/>
        <v>1.1150428487934601</v>
      </c>
      <c r="N32" s="13">
        <f t="shared" si="46"/>
        <v>1.2702842609013705</v>
      </c>
      <c r="O32" s="13">
        <f t="shared" si="46"/>
        <v>1.1248027413175827</v>
      </c>
      <c r="P32" s="13">
        <f t="shared" si="46"/>
        <v>1.1385614564741362</v>
      </c>
      <c r="Q32" s="13">
        <f t="shared" si="46"/>
        <v>1.3291220380359909</v>
      </c>
      <c r="R32" s="13">
        <f t="shared" si="46"/>
        <v>1.4761879178449469</v>
      </c>
      <c r="S32" s="13">
        <f t="shared" si="46"/>
        <v>1.6175349229668217</v>
      </c>
      <c r="T32" s="13">
        <f t="shared" si="46"/>
        <v>1.7283772717784407</v>
      </c>
      <c r="U32" s="13">
        <f t="shared" si="46"/>
        <v>1.6852005373336856</v>
      </c>
      <c r="V32" s="13">
        <f t="shared" si="46"/>
        <v>1.416634572324845</v>
      </c>
      <c r="W32" s="13">
        <f t="shared" si="46"/>
        <v>1.2476823175383238</v>
      </c>
      <c r="X32" s="13">
        <f t="shared" si="46"/>
        <v>1.213656826199883</v>
      </c>
      <c r="Y32" s="13">
        <f t="shared" si="46"/>
        <v>1.4646213257271143</v>
      </c>
      <c r="Z32" s="13">
        <f t="shared" si="46"/>
        <v>1.3553412110677485</v>
      </c>
      <c r="AA32" s="13">
        <f t="shared" si="46"/>
        <v>1.3221653053237465</v>
      </c>
      <c r="AB32" s="13">
        <f t="shared" si="46"/>
        <v>1.4072487080004552</v>
      </c>
      <c r="AC32" s="13">
        <f t="shared" si="46"/>
        <v>1.2351954114976784</v>
      </c>
      <c r="AD32" s="13">
        <f t="shared" si="46"/>
        <v>1.2664934653099258</v>
      </c>
      <c r="AE32" s="13">
        <f t="shared" si="46"/>
        <v>1.305816107548033</v>
      </c>
      <c r="AF32" s="13">
        <f t="shared" si="46"/>
        <v>1.3390568214322227</v>
      </c>
      <c r="AG32" s="13">
        <f t="shared" si="46"/>
        <v>1.3344389694946919</v>
      </c>
      <c r="AH32" s="13">
        <f t="shared" si="46"/>
        <v>1.287685561086656</v>
      </c>
      <c r="AI32" s="13">
        <f t="shared" ref="AI32:AL32" si="47">AI15*(AI183+AI259+AI179+AI255)/1000</f>
        <v>1.4710438817151508</v>
      </c>
      <c r="AJ32" s="13">
        <f t="shared" si="47"/>
        <v>1.5866062413274156</v>
      </c>
      <c r="AK32" s="185">
        <f t="shared" si="47"/>
        <v>1.3996171243207054</v>
      </c>
      <c r="AL32" s="185">
        <f t="shared" si="47"/>
        <v>1.3114822124421237</v>
      </c>
      <c r="AM32" s="60"/>
      <c r="AN32" s="60"/>
      <c r="AO32" s="60"/>
    </row>
    <row r="33" spans="1:41" s="14" customFormat="1" x14ac:dyDescent="0.25">
      <c r="A33" s="209"/>
      <c r="C33" s="14" t="s">
        <v>332</v>
      </c>
      <c r="D33" s="13">
        <f>D15*(D177-D186-D183+D253-D262-D259-D179-D255)/1000</f>
        <v>0.43300615571800199</v>
      </c>
      <c r="E33" s="13">
        <f t="shared" ref="E33:AH33" si="48">E15*(E177-E186-E183+E253-E262-E259-E179-E255)/1000</f>
        <v>0.46370082447184691</v>
      </c>
      <c r="F33" s="13">
        <f t="shared" si="48"/>
        <v>0.49464053394321689</v>
      </c>
      <c r="G33" s="13">
        <f t="shared" si="48"/>
        <v>0.36376030028995926</v>
      </c>
      <c r="H33" s="13">
        <f t="shared" si="48"/>
        <v>0.3691039517215795</v>
      </c>
      <c r="I33" s="13">
        <f t="shared" si="48"/>
        <v>0.4505983413116772</v>
      </c>
      <c r="J33" s="13">
        <f t="shared" si="48"/>
        <v>0.51232633160254826</v>
      </c>
      <c r="K33" s="13">
        <f t="shared" si="48"/>
        <v>0.57117241695753473</v>
      </c>
      <c r="L33" s="13">
        <f t="shared" si="48"/>
        <v>0.51506094365883526</v>
      </c>
      <c r="M33" s="13">
        <f t="shared" si="48"/>
        <v>0.61628015120653967</v>
      </c>
      <c r="N33" s="13">
        <f t="shared" si="48"/>
        <v>0.7290167390986293</v>
      </c>
      <c r="O33" s="13">
        <f t="shared" si="48"/>
        <v>0.67207825868241722</v>
      </c>
      <c r="P33" s="13">
        <f t="shared" si="48"/>
        <v>0.54821254352586379</v>
      </c>
      <c r="Q33" s="13">
        <f t="shared" si="48"/>
        <v>0.53897196196400898</v>
      </c>
      <c r="R33" s="13">
        <f t="shared" si="48"/>
        <v>0.5298990821550531</v>
      </c>
      <c r="S33" s="13">
        <f t="shared" si="48"/>
        <v>0.51216407703317857</v>
      </c>
      <c r="T33" s="13">
        <f t="shared" si="48"/>
        <v>0.68989172822155886</v>
      </c>
      <c r="U33" s="13">
        <f t="shared" si="48"/>
        <v>0.68564246266631457</v>
      </c>
      <c r="V33" s="13">
        <f t="shared" si="48"/>
        <v>0.65791442767515518</v>
      </c>
      <c r="W33" s="13">
        <f t="shared" si="48"/>
        <v>0.47380468246167629</v>
      </c>
      <c r="X33" s="13">
        <f t="shared" si="48"/>
        <v>0.38490117380011712</v>
      </c>
      <c r="Y33" s="13">
        <f t="shared" si="48"/>
        <v>0.37994267427288581</v>
      </c>
      <c r="Z33" s="13">
        <f t="shared" si="48"/>
        <v>0.3375277889322516</v>
      </c>
      <c r="AA33" s="13">
        <f t="shared" si="48"/>
        <v>0.40476469467625326</v>
      </c>
      <c r="AB33" s="13">
        <f t="shared" si="48"/>
        <v>0.4470702919995449</v>
      </c>
      <c r="AC33" s="13">
        <f t="shared" si="48"/>
        <v>0.48123058850232153</v>
      </c>
      <c r="AD33" s="13">
        <f t="shared" si="48"/>
        <v>0.49775853469007431</v>
      </c>
      <c r="AE33" s="13">
        <f t="shared" si="48"/>
        <v>0.449716892451967</v>
      </c>
      <c r="AF33" s="13">
        <f t="shared" si="48"/>
        <v>0.46851817856777694</v>
      </c>
      <c r="AG33" s="13">
        <f t="shared" si="48"/>
        <v>0.34259303050530793</v>
      </c>
      <c r="AH33" s="13">
        <f t="shared" si="48"/>
        <v>0.35995143891334397</v>
      </c>
      <c r="AI33" s="13">
        <f t="shared" ref="AI33:AL33" si="49">AI15*(AI177-AI186-AI183+AI253-AI262-AI259-AI179-AI255)/1000</f>
        <v>0.33047511828484905</v>
      </c>
      <c r="AJ33" s="13">
        <f t="shared" si="49"/>
        <v>0.2949797586725843</v>
      </c>
      <c r="AK33" s="185">
        <f t="shared" si="49"/>
        <v>0.2922428756792943</v>
      </c>
      <c r="AL33" s="185">
        <f t="shared" si="49"/>
        <v>0.32446478755787639</v>
      </c>
      <c r="AM33" s="60"/>
      <c r="AN33" s="60"/>
      <c r="AO33" s="60"/>
    </row>
    <row r="34" spans="1:41" s="14" customFormat="1" x14ac:dyDescent="0.25">
      <c r="A34" s="209"/>
      <c r="C34" s="14" t="s">
        <v>333</v>
      </c>
      <c r="D34" s="13">
        <f>D16*(D202+D278+D198+D274)/1000</f>
        <v>0.28675381729567456</v>
      </c>
      <c r="E34" s="13">
        <f t="shared" ref="E34:AG34" si="50">E16*(E202+E278+E198+E274)/1000</f>
        <v>0.29891403433782987</v>
      </c>
      <c r="F34" s="13">
        <f t="shared" si="50"/>
        <v>0.30385282564101496</v>
      </c>
      <c r="G34" s="13">
        <f t="shared" si="50"/>
        <v>0.30522887703630874</v>
      </c>
      <c r="H34" s="13">
        <f t="shared" si="50"/>
        <v>0.31206215580994051</v>
      </c>
      <c r="I34" s="13">
        <f t="shared" si="50"/>
        <v>0.35394708795048196</v>
      </c>
      <c r="J34" s="13">
        <f t="shared" si="50"/>
        <v>0.40174466999044778</v>
      </c>
      <c r="K34" s="13">
        <f t="shared" si="50"/>
        <v>0.43057644381442561</v>
      </c>
      <c r="L34" s="13">
        <f t="shared" si="50"/>
        <v>0.37234363631330869</v>
      </c>
      <c r="M34" s="13">
        <f t="shared" si="50"/>
        <v>0.48479568340199941</v>
      </c>
      <c r="N34" s="13">
        <f t="shared" si="50"/>
        <v>0.72183669286606356</v>
      </c>
      <c r="O34" s="13">
        <f t="shared" si="50"/>
        <v>0.54143721878959084</v>
      </c>
      <c r="P34" s="13">
        <f t="shared" si="50"/>
        <v>0.53179475044404267</v>
      </c>
      <c r="Q34" s="13">
        <f t="shared" si="50"/>
        <v>0.72637381301743442</v>
      </c>
      <c r="R34" s="13">
        <f t="shared" si="50"/>
        <v>0.67581075738811802</v>
      </c>
      <c r="S34" s="13">
        <f t="shared" si="50"/>
        <v>0.84918405204342251</v>
      </c>
      <c r="T34" s="13">
        <f t="shared" si="50"/>
        <v>1.2201334205366761</v>
      </c>
      <c r="U34" s="13">
        <f t="shared" si="50"/>
        <v>0.99187734292055973</v>
      </c>
      <c r="V34" s="13">
        <f t="shared" si="50"/>
        <v>0.74201120425876166</v>
      </c>
      <c r="W34" s="13">
        <f t="shared" si="50"/>
        <v>0.57350222328907963</v>
      </c>
      <c r="X34" s="13">
        <f t="shared" si="50"/>
        <v>0.54854522827487895</v>
      </c>
      <c r="Y34" s="13">
        <f t="shared" si="50"/>
        <v>0.62845531111571684</v>
      </c>
      <c r="Z34" s="13">
        <f t="shared" si="50"/>
        <v>0.56084964929367886</v>
      </c>
      <c r="AA34" s="13">
        <f t="shared" si="50"/>
        <v>0.46271542606847804</v>
      </c>
      <c r="AB34" s="13">
        <f t="shared" si="50"/>
        <v>0.3747396935369991</v>
      </c>
      <c r="AC34" s="13">
        <f t="shared" si="50"/>
        <v>0.34931968617019016</v>
      </c>
      <c r="AD34" s="13">
        <f t="shared" si="50"/>
        <v>0.42231719438143545</v>
      </c>
      <c r="AE34" s="13">
        <f t="shared" si="50"/>
        <v>0.45057094847136103</v>
      </c>
      <c r="AF34" s="13">
        <f t="shared" si="50"/>
        <v>0.48240291268931151</v>
      </c>
      <c r="AG34" s="13">
        <f t="shared" si="50"/>
        <v>0.46157002990212842</v>
      </c>
      <c r="AH34" s="13">
        <f>AH16*(AH202+AH278+AH198+AH274)/1000</f>
        <v>0.39452077353089993</v>
      </c>
      <c r="AI34" s="13">
        <f t="shared" ref="AI34:AL34" si="51">AI16*(AI202+AI278+AI198+AI274)/1000</f>
        <v>0.61902641943964321</v>
      </c>
      <c r="AJ34" s="13">
        <f t="shared" si="51"/>
        <v>0.69276773049114104</v>
      </c>
      <c r="AK34" s="185">
        <f t="shared" si="51"/>
        <v>0.57460331647827745</v>
      </c>
      <c r="AL34" s="185">
        <f t="shared" si="51"/>
        <v>0.5489939090761925</v>
      </c>
      <c r="AM34" s="60"/>
      <c r="AN34" s="60"/>
      <c r="AO34" s="60"/>
    </row>
    <row r="35" spans="1:41" s="14" customFormat="1" x14ac:dyDescent="0.25">
      <c r="A35" s="209"/>
      <c r="C35" s="14" t="s">
        <v>334</v>
      </c>
      <c r="D35" s="13">
        <f>D16*(D196-D202-D205+D272-D278-D281-D198-D274)/1000</f>
        <v>5.4611827043254497E-3</v>
      </c>
      <c r="E35" s="13">
        <f t="shared" ref="E35:AH35" si="52">E16*(E196-E202-E205+E272-E278-E281-E198-E274)/1000</f>
        <v>8.2209656621701644E-3</v>
      </c>
      <c r="F35" s="13">
        <f t="shared" si="52"/>
        <v>9.4061743589851175E-3</v>
      </c>
      <c r="G35" s="13">
        <f t="shared" si="52"/>
        <v>1.1103122963691186E-2</v>
      </c>
      <c r="H35" s="13">
        <f t="shared" si="52"/>
        <v>1.1860844190059514E-2</v>
      </c>
      <c r="I35" s="13">
        <f t="shared" si="52"/>
        <v>1.2129912049518058E-2</v>
      </c>
      <c r="J35" s="13">
        <f t="shared" si="52"/>
        <v>1.2896330009552195E-2</v>
      </c>
      <c r="K35" s="13">
        <f t="shared" si="52"/>
        <v>1.1330556185574412E-2</v>
      </c>
      <c r="L35" s="13">
        <f t="shared" si="52"/>
        <v>1.2272363686691327E-2</v>
      </c>
      <c r="M35" s="13">
        <f t="shared" si="52"/>
        <v>1.1051316598000642E-2</v>
      </c>
      <c r="N35" s="13">
        <f t="shared" si="52"/>
        <v>1.1193307133936473E-2</v>
      </c>
      <c r="O35" s="13">
        <f t="shared" si="52"/>
        <v>1.1673781210409063E-2</v>
      </c>
      <c r="P35" s="13">
        <f t="shared" si="52"/>
        <v>1.0888249555957311E-2</v>
      </c>
      <c r="Q35" s="13">
        <f t="shared" si="52"/>
        <v>1.2061186982565513E-2</v>
      </c>
      <c r="R35" s="13">
        <f t="shared" si="52"/>
        <v>1.3342242611881886E-2</v>
      </c>
      <c r="S35" s="13">
        <f t="shared" si="52"/>
        <v>1.3579947956577677E-2</v>
      </c>
      <c r="T35" s="13">
        <f t="shared" si="52"/>
        <v>1.4316579463323955E-2</v>
      </c>
      <c r="U35" s="13">
        <f t="shared" si="52"/>
        <v>1.2485657079440313E-2</v>
      </c>
      <c r="V35" s="13">
        <f t="shared" si="52"/>
        <v>1.2930795741238352E-2</v>
      </c>
      <c r="W35" s="13">
        <f t="shared" si="52"/>
        <v>1.1640776710920338E-2</v>
      </c>
      <c r="X35" s="13">
        <f t="shared" si="52"/>
        <v>1.0295771725120939E-2</v>
      </c>
      <c r="Y35" s="13">
        <f t="shared" si="52"/>
        <v>9.9896888842831311E-3</v>
      </c>
      <c r="Z35" s="13">
        <f t="shared" si="52"/>
        <v>9.8563507063211334E-3</v>
      </c>
      <c r="AA35" s="13">
        <f t="shared" si="52"/>
        <v>1.0223573931522031E-2</v>
      </c>
      <c r="AB35" s="13">
        <f t="shared" si="52"/>
        <v>1.0488306463000968E-2</v>
      </c>
      <c r="AC35" s="13">
        <f t="shared" si="52"/>
        <v>9.2143138298098858E-3</v>
      </c>
      <c r="AD35" s="13">
        <f t="shared" si="52"/>
        <v>8.66080561856453E-3</v>
      </c>
      <c r="AE35" s="13">
        <f t="shared" si="52"/>
        <v>8.3540515286390539E-3</v>
      </c>
      <c r="AF35" s="13">
        <f t="shared" si="52"/>
        <v>8.6850873106885315E-3</v>
      </c>
      <c r="AG35" s="13">
        <f t="shared" si="52"/>
        <v>7.5569700978716054E-3</v>
      </c>
      <c r="AH35" s="13">
        <f t="shared" si="52"/>
        <v>7.0072264691000159E-3</v>
      </c>
      <c r="AI35" s="13">
        <f t="shared" ref="AI35:AL35" si="53">AI16*(AI196-AI202-AI205+AI272-AI278-AI281-AI198-AI274)/1000</f>
        <v>6.8935805603568909E-3</v>
      </c>
      <c r="AJ35" s="13">
        <f t="shared" si="53"/>
        <v>6.2462695088588852E-3</v>
      </c>
      <c r="AK35" s="185">
        <f t="shared" si="53"/>
        <v>6.367683521722527E-3</v>
      </c>
      <c r="AL35" s="185">
        <f t="shared" si="53"/>
        <v>6.5520909238073891E-3</v>
      </c>
      <c r="AM35" s="60"/>
      <c r="AN35" s="60"/>
      <c r="AO35" s="60"/>
    </row>
    <row r="36" spans="1:41" s="14" customFormat="1" x14ac:dyDescent="0.25">
      <c r="A36" s="209" t="s">
        <v>312</v>
      </c>
      <c r="C36" s="14" t="s">
        <v>335</v>
      </c>
      <c r="D36" s="13">
        <f t="shared" ref="D36" si="54">D15*(D175+D176+D251+D252)/1000</f>
        <v>0.44851092606066872</v>
      </c>
      <c r="E36" s="13">
        <f t="shared" ref="E36:AH36" si="55">E15*(E175+E176+E251+E252)/1000</f>
        <v>0.48186565428304423</v>
      </c>
      <c r="F36" s="13">
        <f t="shared" si="55"/>
        <v>0.46799242492091148</v>
      </c>
      <c r="G36" s="13">
        <f t="shared" si="55"/>
        <v>0.47994204216808944</v>
      </c>
      <c r="H36" s="13">
        <f t="shared" si="55"/>
        <v>0.51113332089144392</v>
      </c>
      <c r="I36" s="13">
        <f t="shared" si="55"/>
        <v>0.44376983803815068</v>
      </c>
      <c r="J36" s="13">
        <f t="shared" si="55"/>
        <v>0.489626390576263</v>
      </c>
      <c r="K36" s="13">
        <f t="shared" si="55"/>
        <v>0.54649479123150402</v>
      </c>
      <c r="L36" s="13">
        <f t="shared" si="55"/>
        <v>0.50555888118898362</v>
      </c>
      <c r="M36" s="13">
        <f t="shared" si="55"/>
        <v>0.50273741955570261</v>
      </c>
      <c r="N36" s="13">
        <f t="shared" si="55"/>
        <v>0.41009931435806984</v>
      </c>
      <c r="O36" s="13">
        <f t="shared" si="55"/>
        <v>0.43709707302374057</v>
      </c>
      <c r="P36" s="13">
        <f t="shared" si="55"/>
        <v>0.4543397039049526</v>
      </c>
      <c r="Q36" s="13">
        <f t="shared" si="55"/>
        <v>0.48053630013353577</v>
      </c>
      <c r="R36" s="13">
        <f t="shared" si="55"/>
        <v>0.51373237172491015</v>
      </c>
      <c r="S36" s="13">
        <f t="shared" si="55"/>
        <v>0.45254582418332556</v>
      </c>
      <c r="T36" s="13">
        <f t="shared" si="55"/>
        <v>0.58959994271989702</v>
      </c>
      <c r="U36" s="13">
        <f t="shared" si="55"/>
        <v>0.64928778833794742</v>
      </c>
      <c r="V36" s="13">
        <f t="shared" si="55"/>
        <v>0.54899066199761493</v>
      </c>
      <c r="W36" s="13">
        <f t="shared" si="55"/>
        <v>0.47990203358214123</v>
      </c>
      <c r="X36" s="13">
        <f t="shared" si="55"/>
        <v>0.51737056545352811</v>
      </c>
      <c r="Y36" s="13">
        <f t="shared" si="55"/>
        <v>0.51216594360116929</v>
      </c>
      <c r="Z36" s="13">
        <f t="shared" si="55"/>
        <v>0.47217515763599366</v>
      </c>
      <c r="AA36" s="13">
        <f t="shared" si="55"/>
        <v>0.47453201291838526</v>
      </c>
      <c r="AB36" s="13">
        <f t="shared" si="55"/>
        <v>0.45214304535265654</v>
      </c>
      <c r="AC36" s="13">
        <f t="shared" si="55"/>
        <v>0.44581135871566219</v>
      </c>
      <c r="AD36" s="13">
        <f t="shared" si="55"/>
        <v>0.45704456275644306</v>
      </c>
      <c r="AE36" s="13">
        <f t="shared" si="55"/>
        <v>0.42669147819072134</v>
      </c>
      <c r="AF36" s="13">
        <f t="shared" si="55"/>
        <v>0.40848379072762669</v>
      </c>
      <c r="AG36" s="13">
        <f t="shared" si="55"/>
        <v>0.36741744300389872</v>
      </c>
      <c r="AH36" s="13">
        <f t="shared" si="55"/>
        <v>0.36591737854617107</v>
      </c>
      <c r="AI36" s="13">
        <f t="shared" ref="AI36:AL36" si="56">AI15*(AI175+AI176+AI251+AI252)/1000</f>
        <v>0.33383358144551623</v>
      </c>
      <c r="AJ36" s="13">
        <f t="shared" si="56"/>
        <v>0.31815879262312086</v>
      </c>
      <c r="AK36" s="185">
        <f t="shared" si="56"/>
        <v>0.34000960633499416</v>
      </c>
      <c r="AL36" s="185">
        <f t="shared" si="56"/>
        <v>0.35794535722168708</v>
      </c>
      <c r="AM36" s="60"/>
      <c r="AN36" s="60"/>
      <c r="AO36" s="60"/>
    </row>
    <row r="37" spans="1:41" s="14" customFormat="1" x14ac:dyDescent="0.25">
      <c r="A37" s="209"/>
      <c r="C37" s="14" t="s">
        <v>336</v>
      </c>
      <c r="D37" s="13">
        <f t="shared" ref="D37" si="57">D15*(D169-D175-D176+D245-D251-D252-SUM(D170:D173)-SUM(D246:D249))/1000</f>
        <v>0.29496319240689284</v>
      </c>
      <c r="E37" s="13">
        <f t="shared" ref="E37:AH37" si="58">E15*(E169-E175-E176+E245-E251-E252-SUM(E170:E173)-SUM(E246:E249))/1000</f>
        <v>0.34590535511911136</v>
      </c>
      <c r="F37" s="13">
        <f t="shared" si="58"/>
        <v>0.37964694686410333</v>
      </c>
      <c r="G37" s="13">
        <f t="shared" si="58"/>
        <v>0.42030828409773724</v>
      </c>
      <c r="H37" s="13">
        <f t="shared" si="58"/>
        <v>0.45943303673750846</v>
      </c>
      <c r="I37" s="13">
        <f t="shared" si="58"/>
        <v>0.55721099264817409</v>
      </c>
      <c r="J37" s="13">
        <f t="shared" si="58"/>
        <v>0.5672532076397766</v>
      </c>
      <c r="K37" s="13">
        <f t="shared" si="58"/>
        <v>0.50951621564959348</v>
      </c>
      <c r="L37" s="13">
        <f t="shared" si="58"/>
        <v>0.57195315222847409</v>
      </c>
      <c r="M37" s="13">
        <f t="shared" si="58"/>
        <v>0.60042335378688372</v>
      </c>
      <c r="N37" s="13">
        <f t="shared" si="58"/>
        <v>0.52495916469617321</v>
      </c>
      <c r="O37" s="13">
        <f t="shared" si="58"/>
        <v>0.58473738167182199</v>
      </c>
      <c r="P37" s="13">
        <f t="shared" si="58"/>
        <v>0.6033365972128808</v>
      </c>
      <c r="Q37" s="13">
        <f t="shared" si="58"/>
        <v>0.66099878955802227</v>
      </c>
      <c r="R37" s="13">
        <f t="shared" si="58"/>
        <v>0.67710835082396603</v>
      </c>
      <c r="S37" s="13">
        <f t="shared" si="58"/>
        <v>0.60249515098965167</v>
      </c>
      <c r="T37" s="13">
        <f t="shared" si="58"/>
        <v>0.6918849903847154</v>
      </c>
      <c r="U37" s="13">
        <f t="shared" si="58"/>
        <v>0.72186557787848538</v>
      </c>
      <c r="V37" s="13">
        <f t="shared" si="58"/>
        <v>0.57842599404806272</v>
      </c>
      <c r="W37" s="13">
        <f t="shared" si="58"/>
        <v>0.56531797937037664</v>
      </c>
      <c r="X37" s="13">
        <f t="shared" si="58"/>
        <v>0.60676688936989076</v>
      </c>
      <c r="Y37" s="13">
        <f t="shared" si="58"/>
        <v>0.64562417382550663</v>
      </c>
      <c r="Z37" s="13">
        <f t="shared" si="58"/>
        <v>0.62491730279586866</v>
      </c>
      <c r="AA37" s="13">
        <f t="shared" si="58"/>
        <v>0.62028957250368832</v>
      </c>
      <c r="AB37" s="13">
        <f t="shared" si="58"/>
        <v>0.64216430675568603</v>
      </c>
      <c r="AC37" s="13">
        <f t="shared" si="58"/>
        <v>0.5698895094507509</v>
      </c>
      <c r="AD37" s="13">
        <f t="shared" si="58"/>
        <v>0.61231603273940971</v>
      </c>
      <c r="AE37" s="13">
        <f t="shared" si="58"/>
        <v>0.62014451927639358</v>
      </c>
      <c r="AF37" s="13">
        <f t="shared" si="58"/>
        <v>0.63544863327529799</v>
      </c>
      <c r="AG37" s="13">
        <f t="shared" si="58"/>
        <v>0.60680426825445166</v>
      </c>
      <c r="AH37" s="13">
        <f t="shared" si="58"/>
        <v>0.65277550493372127</v>
      </c>
      <c r="AI37" s="13">
        <f t="shared" ref="AI37:AL37" si="59">AI15*(AI169-AI175-AI176+AI245-AI251-AI252-SUM(AI170:AI173)-SUM(AI246:AI249))/1000</f>
        <v>0.73484333849934735</v>
      </c>
      <c r="AJ37" s="13">
        <f t="shared" si="59"/>
        <v>0.83541447983222095</v>
      </c>
      <c r="AK37" s="185">
        <f t="shared" si="59"/>
        <v>0.86632656284499454</v>
      </c>
      <c r="AL37" s="185">
        <f t="shared" si="59"/>
        <v>0.91797776576765577</v>
      </c>
      <c r="AM37" s="60"/>
      <c r="AN37" s="60"/>
      <c r="AO37" s="60"/>
    </row>
    <row r="38" spans="1:41" s="14" customFormat="1" x14ac:dyDescent="0.25">
      <c r="A38" s="209"/>
      <c r="C38" s="14" t="s">
        <v>337</v>
      </c>
      <c r="D38" s="13">
        <f t="shared" ref="D38" si="60">D16*(D194+D195+D270+D271)/1000</f>
        <v>0.34371256629821378</v>
      </c>
      <c r="E38" s="13">
        <f t="shared" ref="E38:AH38" si="61">E16*(E194+E195+E270+E271)/1000</f>
        <v>0.39253895158839719</v>
      </c>
      <c r="F38" s="13">
        <f t="shared" si="61"/>
        <v>0.41701153505124344</v>
      </c>
      <c r="G38" s="13">
        <f t="shared" si="61"/>
        <v>0.47879609008076451</v>
      </c>
      <c r="H38" s="13">
        <f t="shared" si="61"/>
        <v>0.5172832937738846</v>
      </c>
      <c r="I38" s="13">
        <f t="shared" si="61"/>
        <v>0.48812269462564606</v>
      </c>
      <c r="J38" s="13">
        <f t="shared" si="61"/>
        <v>0.58023606339826417</v>
      </c>
      <c r="K38" s="13">
        <f t="shared" si="61"/>
        <v>0.63618037703280483</v>
      </c>
      <c r="L38" s="13">
        <f t="shared" si="61"/>
        <v>0.58962916488699135</v>
      </c>
      <c r="M38" s="13">
        <f t="shared" si="61"/>
        <v>0.62755946708783772</v>
      </c>
      <c r="N38" s="13">
        <f t="shared" si="61"/>
        <v>0.51888489374840607</v>
      </c>
      <c r="O38" s="13">
        <f t="shared" si="61"/>
        <v>0.51334920583311505</v>
      </c>
      <c r="P38" s="13">
        <f t="shared" si="61"/>
        <v>0.5585983194736206</v>
      </c>
      <c r="Q38" s="13">
        <f t="shared" si="61"/>
        <v>0.58048017639728067</v>
      </c>
      <c r="R38" s="13">
        <f t="shared" si="61"/>
        <v>0.62134429415411585</v>
      </c>
      <c r="S38" s="13">
        <f t="shared" si="61"/>
        <v>0.59012759261411873</v>
      </c>
      <c r="T38" s="13">
        <f t="shared" si="61"/>
        <v>0.64785967208007089</v>
      </c>
      <c r="U38" s="13">
        <f t="shared" si="61"/>
        <v>0.65917385794514138</v>
      </c>
      <c r="V38" s="13">
        <f t="shared" si="61"/>
        <v>0.64770593884090222</v>
      </c>
      <c r="W38" s="13">
        <f t="shared" si="61"/>
        <v>0.57470028676068841</v>
      </c>
      <c r="X38" s="13">
        <f t="shared" si="61"/>
        <v>0.57514565199064338</v>
      </c>
      <c r="Y38" s="13">
        <f t="shared" si="61"/>
        <v>0.60568883421502195</v>
      </c>
      <c r="Z38" s="13">
        <f t="shared" si="61"/>
        <v>0.59550740499951449</v>
      </c>
      <c r="AA38" s="13">
        <f t="shared" si="61"/>
        <v>0.6363866459198908</v>
      </c>
      <c r="AB38" s="13">
        <f t="shared" si="61"/>
        <v>0.57958006367188397</v>
      </c>
      <c r="AC38" s="13">
        <f t="shared" si="61"/>
        <v>0.55502474612841202</v>
      </c>
      <c r="AD38" s="13">
        <f t="shared" si="61"/>
        <v>0.56763427039201531</v>
      </c>
      <c r="AE38" s="13">
        <f t="shared" si="61"/>
        <v>0.56451013369040881</v>
      </c>
      <c r="AF38" s="13">
        <f t="shared" si="61"/>
        <v>0.56929392592287864</v>
      </c>
      <c r="AG38" s="13">
        <f t="shared" si="61"/>
        <v>0.55041659937335086</v>
      </c>
      <c r="AH38" s="13">
        <f t="shared" si="61"/>
        <v>0.52619367953756746</v>
      </c>
      <c r="AI38" s="13">
        <f t="shared" ref="AI38:AL38" si="62">AI16*(AI194+AI195+AI270+AI271)/1000</f>
        <v>0.51737897312507286</v>
      </c>
      <c r="AJ38" s="13">
        <f t="shared" si="62"/>
        <v>0.43563827495142315</v>
      </c>
      <c r="AK38" s="185">
        <f t="shared" si="62"/>
        <v>0.43686720524331168</v>
      </c>
      <c r="AL38" s="185">
        <f t="shared" si="62"/>
        <v>0.46707858522936962</v>
      </c>
      <c r="AM38" s="60"/>
      <c r="AN38" s="60"/>
      <c r="AO38" s="60"/>
    </row>
    <row r="39" spans="1:41" s="14" customFormat="1" x14ac:dyDescent="0.25">
      <c r="A39" s="209"/>
      <c r="C39" s="14" t="s">
        <v>338</v>
      </c>
      <c r="D39" s="13">
        <f t="shared" ref="D39" si="63">D16*(D188-D194-D195+D264-D270-D271-SUM(D189:D192)-SUM(D265:D268))/1000</f>
        <v>0.26433638103847351</v>
      </c>
      <c r="E39" s="13">
        <f t="shared" ref="E39:AH39" si="64">E16*(E188-E194-E195+E264-E270-E271-SUM(E189:E192)-SUM(E265:E268))/1000</f>
        <v>0.31951358923894674</v>
      </c>
      <c r="F39" s="13">
        <f t="shared" si="64"/>
        <v>0.37823653208034352</v>
      </c>
      <c r="G39" s="13">
        <f t="shared" si="64"/>
        <v>0.46087931019169392</v>
      </c>
      <c r="H39" s="13">
        <f t="shared" si="64"/>
        <v>0.50532551643491397</v>
      </c>
      <c r="I39" s="13">
        <f t="shared" si="64"/>
        <v>0.67895957050006994</v>
      </c>
      <c r="J39" s="13">
        <f t="shared" si="64"/>
        <v>0.73476988476005034</v>
      </c>
      <c r="K39" s="13">
        <f t="shared" si="64"/>
        <v>0.63072113416596876</v>
      </c>
      <c r="L39" s="13">
        <f t="shared" si="64"/>
        <v>0.70727796893054062</v>
      </c>
      <c r="M39" s="13">
        <f t="shared" si="64"/>
        <v>0.79462818702153348</v>
      </c>
      <c r="N39" s="13">
        <f t="shared" si="64"/>
        <v>0.71394608468996335</v>
      </c>
      <c r="O39" s="13">
        <f t="shared" si="64"/>
        <v>0.73347780516355443</v>
      </c>
      <c r="P39" s="13">
        <f t="shared" si="64"/>
        <v>0.79071808588282788</v>
      </c>
      <c r="Q39" s="13">
        <f t="shared" si="64"/>
        <v>0.85675083380468009</v>
      </c>
      <c r="R39" s="13">
        <f t="shared" si="64"/>
        <v>0.8813416994094454</v>
      </c>
      <c r="S39" s="13">
        <f t="shared" si="64"/>
        <v>0.84779722999282614</v>
      </c>
      <c r="T39" s="13">
        <f t="shared" si="64"/>
        <v>0.80526721633080955</v>
      </c>
      <c r="U39" s="13">
        <f t="shared" si="64"/>
        <v>0.77404611060265172</v>
      </c>
      <c r="V39" s="13">
        <f t="shared" si="64"/>
        <v>0.71735502233021997</v>
      </c>
      <c r="W39" s="13">
        <f t="shared" si="64"/>
        <v>0.71401566748096079</v>
      </c>
      <c r="X39" s="13">
        <f t="shared" si="64"/>
        <v>0.70948442265570588</v>
      </c>
      <c r="Y39" s="13">
        <f t="shared" si="64"/>
        <v>0.80459651615915051</v>
      </c>
      <c r="Z39" s="13">
        <f t="shared" si="64"/>
        <v>0.82023691565556278</v>
      </c>
      <c r="AA39" s="13">
        <f t="shared" si="64"/>
        <v>0.86390146629142128</v>
      </c>
      <c r="AB39" s="13">
        <f t="shared" si="64"/>
        <v>0.85209669581942959</v>
      </c>
      <c r="AC39" s="13">
        <f t="shared" si="64"/>
        <v>0.73090576417087627</v>
      </c>
      <c r="AD39" s="13">
        <f t="shared" si="64"/>
        <v>0.7826988336061601</v>
      </c>
      <c r="AE39" s="13">
        <f t="shared" si="64"/>
        <v>0.84749121950014228</v>
      </c>
      <c r="AF39" s="13">
        <f t="shared" si="64"/>
        <v>0.91298372560356222</v>
      </c>
      <c r="AG39" s="13">
        <f t="shared" si="64"/>
        <v>0.94022509145446576</v>
      </c>
      <c r="AH39" s="13">
        <f t="shared" si="64"/>
        <v>0.97152259114745987</v>
      </c>
      <c r="AI39" s="13">
        <f t="shared" ref="AI39:AL39" si="65">AI16*(AI188-AI194-AI195+AI264-AI270-AI271-SUM(AI189:AI192)-SUM(AI265:AI268))/1000</f>
        <v>1.1722683428131195</v>
      </c>
      <c r="AJ39" s="13">
        <f t="shared" si="65"/>
        <v>1.1752131232428999</v>
      </c>
      <c r="AK39" s="185">
        <f t="shared" si="65"/>
        <v>1.1438571851670716</v>
      </c>
      <c r="AL39" s="185">
        <f t="shared" si="65"/>
        <v>1.230947692091146</v>
      </c>
      <c r="AM39" s="60"/>
      <c r="AN39" s="60"/>
      <c r="AO39" s="60"/>
    </row>
    <row r="40" spans="1:41" s="6" customFormat="1" x14ac:dyDescent="0.25">
      <c r="A40" s="210"/>
      <c r="C40" s="6" t="s">
        <v>314</v>
      </c>
      <c r="D40" s="7">
        <f t="shared" ref="D40" si="66">D19</f>
        <v>0.87639438473114462</v>
      </c>
      <c r="E40" s="7">
        <f t="shared" ref="E40:AH40" si="67">E19</f>
        <v>0.79207658203154885</v>
      </c>
      <c r="F40" s="7">
        <f t="shared" si="67"/>
        <v>0.74222149751706412</v>
      </c>
      <c r="G40" s="7">
        <f t="shared" si="67"/>
        <v>0.64202437473796647</v>
      </c>
      <c r="H40" s="7">
        <f t="shared" si="67"/>
        <v>0.69900747757311932</v>
      </c>
      <c r="I40" s="7">
        <f t="shared" si="67"/>
        <v>0.71040368359333206</v>
      </c>
      <c r="J40" s="7">
        <f t="shared" si="67"/>
        <v>0.74999860680864328</v>
      </c>
      <c r="K40" s="7">
        <f t="shared" si="67"/>
        <v>0.71542459536868952</v>
      </c>
      <c r="L40" s="7">
        <f t="shared" si="67"/>
        <v>0.72724254257836185</v>
      </c>
      <c r="M40" s="7">
        <f t="shared" si="67"/>
        <v>0.68483018495141479</v>
      </c>
      <c r="N40" s="7">
        <f t="shared" si="67"/>
        <v>0.72607109273625969</v>
      </c>
      <c r="O40" s="7">
        <f t="shared" si="67"/>
        <v>0.84242047894834093</v>
      </c>
      <c r="P40" s="7">
        <f t="shared" si="67"/>
        <v>0.85890849216248899</v>
      </c>
      <c r="Q40" s="7">
        <f t="shared" si="67"/>
        <v>1.0295880801892223</v>
      </c>
      <c r="R40" s="7">
        <f t="shared" si="67"/>
        <v>1.0654280867620147</v>
      </c>
      <c r="S40" s="7">
        <f t="shared" si="67"/>
        <v>1.1551677242764748</v>
      </c>
      <c r="T40" s="7">
        <f t="shared" si="67"/>
        <v>1.0327325096061546</v>
      </c>
      <c r="U40" s="7">
        <f t="shared" si="67"/>
        <v>1.0303020744741636</v>
      </c>
      <c r="V40" s="7">
        <f t="shared" si="67"/>
        <v>0.93887434552535021</v>
      </c>
      <c r="W40" s="7">
        <f t="shared" si="67"/>
        <v>0.90468387894227353</v>
      </c>
      <c r="X40" s="7">
        <f t="shared" si="67"/>
        <v>0.94044361348928596</v>
      </c>
      <c r="Y40" s="7">
        <f t="shared" si="67"/>
        <v>0.80817615682658495</v>
      </c>
      <c r="Z40" s="7">
        <f t="shared" si="67"/>
        <v>0.73067034213981219</v>
      </c>
      <c r="AA40" s="7">
        <f t="shared" si="67"/>
        <v>0.63593122757426934</v>
      </c>
      <c r="AB40" s="7">
        <f t="shared" si="67"/>
        <v>0.63408280769533543</v>
      </c>
      <c r="AC40" s="7">
        <f t="shared" si="67"/>
        <v>0.55170894261786818</v>
      </c>
      <c r="AD40" s="7">
        <f t="shared" si="67"/>
        <v>0.57213779814651511</v>
      </c>
      <c r="AE40" s="7">
        <f t="shared" si="67"/>
        <v>0.56492159453700852</v>
      </c>
      <c r="AF40" s="7">
        <f t="shared" si="67"/>
        <v>0.7441640586255539</v>
      </c>
      <c r="AG40" s="7">
        <f t="shared" si="67"/>
        <v>0.83777910981564419</v>
      </c>
      <c r="AH40" s="7">
        <f t="shared" si="67"/>
        <v>0.69009022607874315</v>
      </c>
      <c r="AI40" s="7">
        <f t="shared" ref="AI40:AL40" si="68">AI19</f>
        <v>0.62334398856839224</v>
      </c>
      <c r="AJ40" s="7">
        <f t="shared" si="68"/>
        <v>0.66455352368466569</v>
      </c>
      <c r="AK40" s="188">
        <f t="shared" si="68"/>
        <v>0.57991418486301605</v>
      </c>
      <c r="AL40" s="188">
        <f t="shared" si="68"/>
        <v>0.57211031324903627</v>
      </c>
      <c r="AM40" s="63"/>
      <c r="AN40" s="63"/>
      <c r="AO40" s="63"/>
    </row>
    <row r="41" spans="1:41" s="14" customFormat="1" ht="15" customHeight="1" x14ac:dyDescent="0.25">
      <c r="A41" s="209" t="s">
        <v>308</v>
      </c>
      <c r="C41" s="14" t="s">
        <v>339</v>
      </c>
      <c r="D41" s="13">
        <f>D16*(D194+D195+D270+D271+D202+D278+D198+D274)/1000</f>
        <v>0.6304663835938884</v>
      </c>
      <c r="E41" s="13">
        <f t="shared" ref="E41:AH41" si="69">E16*(E194+E195+E270+E271+E202+E278+E198+E274)/1000</f>
        <v>0.69145298592622717</v>
      </c>
      <c r="F41" s="13">
        <f t="shared" si="69"/>
        <v>0.72086436069225823</v>
      </c>
      <c r="G41" s="13">
        <f t="shared" si="69"/>
        <v>0.78402496711707315</v>
      </c>
      <c r="H41" s="13">
        <f t="shared" si="69"/>
        <v>0.82934544958382517</v>
      </c>
      <c r="I41" s="13">
        <f t="shared" si="69"/>
        <v>0.84206978257612786</v>
      </c>
      <c r="J41" s="13">
        <f t="shared" si="69"/>
        <v>0.98198073338871184</v>
      </c>
      <c r="K41" s="13">
        <f t="shared" si="69"/>
        <v>1.0667568208472302</v>
      </c>
      <c r="L41" s="13">
        <f t="shared" si="69"/>
        <v>0.96197280120030004</v>
      </c>
      <c r="M41" s="13">
        <f t="shared" si="69"/>
        <v>1.1123551504898368</v>
      </c>
      <c r="N41" s="13">
        <f t="shared" si="69"/>
        <v>1.2407215866144699</v>
      </c>
      <c r="O41" s="13">
        <f t="shared" si="69"/>
        <v>1.0547864246227059</v>
      </c>
      <c r="P41" s="13">
        <f t="shared" si="69"/>
        <v>1.0903930699176634</v>
      </c>
      <c r="Q41" s="13">
        <f t="shared" si="69"/>
        <v>1.3068539894147151</v>
      </c>
      <c r="R41" s="13">
        <f t="shared" si="69"/>
        <v>1.2971550515422339</v>
      </c>
      <c r="S41" s="13">
        <f t="shared" si="69"/>
        <v>1.4393116446575414</v>
      </c>
      <c r="T41" s="13">
        <f t="shared" si="69"/>
        <v>1.867993092616747</v>
      </c>
      <c r="U41" s="13">
        <f t="shared" si="69"/>
        <v>1.6510512008657012</v>
      </c>
      <c r="V41" s="13">
        <f t="shared" si="69"/>
        <v>1.3897171430996642</v>
      </c>
      <c r="W41" s="13">
        <f t="shared" si="69"/>
        <v>1.1482025100497681</v>
      </c>
      <c r="X41" s="13">
        <f t="shared" si="69"/>
        <v>1.1236908802655223</v>
      </c>
      <c r="Y41" s="13">
        <f t="shared" si="69"/>
        <v>1.2341441453307389</v>
      </c>
      <c r="Z41" s="13">
        <f t="shared" si="69"/>
        <v>1.1563570542931934</v>
      </c>
      <c r="AA41" s="13">
        <f t="shared" si="69"/>
        <v>1.0991020719883686</v>
      </c>
      <c r="AB41" s="13">
        <f t="shared" si="69"/>
        <v>0.95431975720888307</v>
      </c>
      <c r="AC41" s="13">
        <f t="shared" si="69"/>
        <v>0.90434443229860217</v>
      </c>
      <c r="AD41" s="13">
        <f t="shared" si="69"/>
        <v>0.98995146477345086</v>
      </c>
      <c r="AE41" s="13">
        <f t="shared" si="69"/>
        <v>1.01508108216177</v>
      </c>
      <c r="AF41" s="13">
        <f t="shared" si="69"/>
        <v>1.0516968386121901</v>
      </c>
      <c r="AG41" s="13">
        <f t="shared" si="69"/>
        <v>1.0119866292754793</v>
      </c>
      <c r="AH41" s="13">
        <f t="shared" si="69"/>
        <v>0.92071445306846733</v>
      </c>
      <c r="AI41" s="13">
        <f t="shared" ref="AI41:AL41" si="70">AI16*(AI194+AI195+AI270+AI271+AI202+AI278+AI198+AI274)/1000</f>
        <v>1.1364053925647162</v>
      </c>
      <c r="AJ41" s="13">
        <f t="shared" si="70"/>
        <v>1.128406005442564</v>
      </c>
      <c r="AK41" s="185">
        <f t="shared" si="70"/>
        <v>1.0114705217215891</v>
      </c>
      <c r="AL41" s="185">
        <f t="shared" si="70"/>
        <v>1.0160724943055623</v>
      </c>
      <c r="AM41" s="60"/>
      <c r="AN41" s="60"/>
      <c r="AO41" s="60"/>
    </row>
    <row r="42" spans="1:41" s="14" customFormat="1" x14ac:dyDescent="0.25">
      <c r="A42" s="209"/>
      <c r="C42" s="14" t="s">
        <v>340</v>
      </c>
      <c r="D42" s="13">
        <f t="shared" ref="D42:AH42" si="71">D15*(D175+D176+D183+D179+D251+D252+D255+D259)/1000</f>
        <v>1.4221717703426668</v>
      </c>
      <c r="E42" s="13">
        <f t="shared" si="71"/>
        <v>1.5143618298111974</v>
      </c>
      <c r="F42" s="13">
        <f t="shared" si="71"/>
        <v>1.4725458909776945</v>
      </c>
      <c r="G42" s="13">
        <f t="shared" si="71"/>
        <v>1.49621974187813</v>
      </c>
      <c r="H42" s="13">
        <f t="shared" si="71"/>
        <v>1.6758723691698649</v>
      </c>
      <c r="I42" s="13">
        <f t="shared" si="71"/>
        <v>1.6422714967264733</v>
      </c>
      <c r="J42" s="13">
        <f t="shared" si="71"/>
        <v>1.6724710589737146</v>
      </c>
      <c r="K42" s="13">
        <f t="shared" si="71"/>
        <v>1.6384513742739695</v>
      </c>
      <c r="L42" s="13">
        <f t="shared" si="71"/>
        <v>1.5224679375301482</v>
      </c>
      <c r="M42" s="13">
        <f t="shared" si="71"/>
        <v>1.6177802683491627</v>
      </c>
      <c r="N42" s="13">
        <f t="shared" si="71"/>
        <v>1.6803835752594405</v>
      </c>
      <c r="O42" s="13">
        <f t="shared" si="71"/>
        <v>1.5618998143413234</v>
      </c>
      <c r="P42" s="13">
        <f t="shared" si="71"/>
        <v>1.5929011603790886</v>
      </c>
      <c r="Q42" s="13">
        <f t="shared" si="71"/>
        <v>1.8096583381695268</v>
      </c>
      <c r="R42" s="13">
        <f t="shared" si="71"/>
        <v>1.9899202895698571</v>
      </c>
      <c r="S42" s="13">
        <f t="shared" si="71"/>
        <v>2.0700807471501474</v>
      </c>
      <c r="T42" s="13">
        <f t="shared" si="71"/>
        <v>2.3179772144983382</v>
      </c>
      <c r="U42" s="13">
        <f t="shared" si="71"/>
        <v>2.3344883256716327</v>
      </c>
      <c r="V42" s="13">
        <f t="shared" si="71"/>
        <v>1.9656252343224598</v>
      </c>
      <c r="W42" s="13">
        <f t="shared" si="71"/>
        <v>1.7275843511204649</v>
      </c>
      <c r="X42" s="13">
        <f t="shared" si="71"/>
        <v>1.7310273916534109</v>
      </c>
      <c r="Y42" s="13">
        <f t="shared" si="71"/>
        <v>1.9767872693282829</v>
      </c>
      <c r="Z42" s="13">
        <f t="shared" si="71"/>
        <v>1.8275163687037423</v>
      </c>
      <c r="AA42" s="13">
        <f t="shared" si="71"/>
        <v>1.7966973182421317</v>
      </c>
      <c r="AB42" s="13">
        <f t="shared" si="71"/>
        <v>1.8593917533531119</v>
      </c>
      <c r="AC42" s="13">
        <f t="shared" si="71"/>
        <v>1.6810067702133407</v>
      </c>
      <c r="AD42" s="13">
        <f t="shared" si="71"/>
        <v>1.723538028066369</v>
      </c>
      <c r="AE42" s="13">
        <f t="shared" si="71"/>
        <v>1.7325075857387544</v>
      </c>
      <c r="AF42" s="13">
        <f t="shared" si="71"/>
        <v>1.7475406121598493</v>
      </c>
      <c r="AG42" s="13">
        <f t="shared" si="71"/>
        <v>1.7018564124985909</v>
      </c>
      <c r="AH42" s="13">
        <f t="shared" si="71"/>
        <v>1.6536029396328269</v>
      </c>
      <c r="AI42" s="13">
        <f t="shared" ref="AI42:AL42" si="72">AI15*(AI175+AI176+AI183+AI179+AI251+AI252+AI255+AI259)/1000</f>
        <v>1.8048774631606668</v>
      </c>
      <c r="AJ42" s="13">
        <f t="shared" si="72"/>
        <v>1.9047650339505364</v>
      </c>
      <c r="AK42" s="185">
        <f t="shared" si="72"/>
        <v>1.7396267306556996</v>
      </c>
      <c r="AL42" s="185">
        <f t="shared" si="72"/>
        <v>1.6694275696638108</v>
      </c>
      <c r="AM42" s="60"/>
      <c r="AN42" s="60"/>
      <c r="AO42" s="60"/>
    </row>
    <row r="43" spans="1:41" s="14" customFormat="1" x14ac:dyDescent="0.25">
      <c r="A43" s="209"/>
      <c r="C43" s="14" t="s">
        <v>341</v>
      </c>
      <c r="D43" s="13">
        <f>D13*(D145+D221)/1000</f>
        <v>1.2841822225894468</v>
      </c>
      <c r="E43" s="13">
        <f t="shared" ref="E43:AH43" si="73">E13*(E145+E221)/1000</f>
        <v>1.0710865764312882</v>
      </c>
      <c r="F43" s="13">
        <f t="shared" si="73"/>
        <v>1.0059117914825442</v>
      </c>
      <c r="G43" s="13">
        <f t="shared" si="73"/>
        <v>0.80210874149845912</v>
      </c>
      <c r="H43" s="13">
        <f t="shared" si="73"/>
        <v>0.85739658726146606</v>
      </c>
      <c r="I43" s="13">
        <f t="shared" si="73"/>
        <v>1.0705098786091281</v>
      </c>
      <c r="J43" s="13">
        <f t="shared" si="73"/>
        <v>1.2194845525732585</v>
      </c>
      <c r="K43" s="13">
        <f t="shared" si="73"/>
        <v>1.3905164299454364</v>
      </c>
      <c r="L43" s="13">
        <f t="shared" si="73"/>
        <v>1.6006416031193222</v>
      </c>
      <c r="M43" s="13">
        <f t="shared" si="73"/>
        <v>1.3712929856071179</v>
      </c>
      <c r="N43" s="13">
        <f t="shared" si="73"/>
        <v>1.2164043864005509</v>
      </c>
      <c r="O43" s="13">
        <f t="shared" si="73"/>
        <v>1.2804696231391561</v>
      </c>
      <c r="P43" s="13">
        <f t="shared" si="73"/>
        <v>1.3572619359731211</v>
      </c>
      <c r="Q43" s="13">
        <f t="shared" si="73"/>
        <v>1.7059881316292902</v>
      </c>
      <c r="R43" s="13">
        <f t="shared" si="73"/>
        <v>1.9537868946240922</v>
      </c>
      <c r="S43" s="13">
        <f t="shared" si="73"/>
        <v>2.0801541395684837</v>
      </c>
      <c r="T43" s="13">
        <f t="shared" si="73"/>
        <v>2.4235441860523164</v>
      </c>
      <c r="U43" s="13">
        <f t="shared" si="73"/>
        <v>2.4094796338845463</v>
      </c>
      <c r="V43" s="13">
        <f t="shared" si="73"/>
        <v>1.6768127728757196</v>
      </c>
      <c r="W43" s="13">
        <f t="shared" si="73"/>
        <v>0.8454564599008495</v>
      </c>
      <c r="X43" s="13">
        <f t="shared" si="73"/>
        <v>0.72902423800937866</v>
      </c>
      <c r="Y43" s="13">
        <f t="shared" si="73"/>
        <v>1.0083545393887201</v>
      </c>
      <c r="Z43" s="13">
        <f t="shared" si="73"/>
        <v>0.76432226813810045</v>
      </c>
      <c r="AA43" s="13">
        <f t="shared" si="73"/>
        <v>0.65432734720892383</v>
      </c>
      <c r="AB43" s="13">
        <f t="shared" si="73"/>
        <v>0.68344908038766794</v>
      </c>
      <c r="AC43" s="13">
        <f t="shared" si="73"/>
        <v>0.80094810683129902</v>
      </c>
      <c r="AD43" s="13">
        <f t="shared" si="73"/>
        <v>0.82824291287979823</v>
      </c>
      <c r="AE43" s="13">
        <f t="shared" si="73"/>
        <v>1.0484190018915938</v>
      </c>
      <c r="AF43" s="13">
        <f t="shared" si="73"/>
        <v>1.156187473249892</v>
      </c>
      <c r="AG43" s="13">
        <f t="shared" si="73"/>
        <v>1.1830025407558451</v>
      </c>
      <c r="AH43" s="13">
        <f t="shared" si="73"/>
        <v>1.4761442089046837</v>
      </c>
      <c r="AI43" s="13">
        <f t="shared" ref="AI43:AL43" si="74">AI13*(AI145+AI221)/1000</f>
        <v>1.4675874595566407</v>
      </c>
      <c r="AJ43" s="13">
        <f t="shared" si="74"/>
        <v>1.2834967258518728</v>
      </c>
      <c r="AK43" s="185">
        <f t="shared" si="74"/>
        <v>1.1200094229692452</v>
      </c>
      <c r="AL43" s="185">
        <f t="shared" si="74"/>
        <v>0.99970417136892864</v>
      </c>
      <c r="AM43" s="60"/>
      <c r="AN43" s="60"/>
      <c r="AO43" s="60"/>
    </row>
    <row r="44" spans="1:41" s="14" customFormat="1" x14ac:dyDescent="0.25">
      <c r="A44" s="209"/>
      <c r="C44" s="14" t="s">
        <v>342</v>
      </c>
      <c r="D44" s="13">
        <f t="shared" ref="D44:AH44" si="75">D23-D43</f>
        <v>1.729671777410553</v>
      </c>
      <c r="E44" s="13">
        <f t="shared" si="75"/>
        <v>1.6327074235687116</v>
      </c>
      <c r="F44" s="13">
        <f t="shared" si="75"/>
        <v>1.533987208517456</v>
      </c>
      <c r="G44" s="13">
        <f t="shared" si="75"/>
        <v>1.1760352585015408</v>
      </c>
      <c r="H44" s="13">
        <f t="shared" si="75"/>
        <v>1.1358469652957242</v>
      </c>
      <c r="I44" s="13">
        <f t="shared" si="75"/>
        <v>1.4273564372247054</v>
      </c>
      <c r="J44" s="13">
        <f t="shared" si="75"/>
        <v>1.6954514474267415</v>
      </c>
      <c r="K44" s="13">
        <f t="shared" si="75"/>
        <v>1.7941419660914848</v>
      </c>
      <c r="L44" s="13">
        <f t="shared" si="75"/>
        <v>2.0770404674092546</v>
      </c>
      <c r="M44" s="13">
        <f t="shared" si="75"/>
        <v>1.8018378885963202</v>
      </c>
      <c r="N44" s="13">
        <f t="shared" si="75"/>
        <v>1.9512586918445427</v>
      </c>
      <c r="O44" s="13">
        <f t="shared" si="75"/>
        <v>2.1055308645195243</v>
      </c>
      <c r="P44" s="13">
        <f t="shared" si="75"/>
        <v>1.8994956776652758</v>
      </c>
      <c r="Q44" s="13">
        <f t="shared" si="75"/>
        <v>1.9441543793791505</v>
      </c>
      <c r="R44" s="13">
        <f t="shared" si="75"/>
        <v>2.0078406994176703</v>
      </c>
      <c r="S44" s="13">
        <f t="shared" si="75"/>
        <v>1.9069588604315162</v>
      </c>
      <c r="T44" s="13">
        <f t="shared" si="75"/>
        <v>2.0694908139476835</v>
      </c>
      <c r="U44" s="13">
        <f t="shared" si="75"/>
        <v>2.3763473661154539</v>
      </c>
      <c r="V44" s="13">
        <f t="shared" si="75"/>
        <v>2.33614222712428</v>
      </c>
      <c r="W44" s="13">
        <f t="shared" si="75"/>
        <v>1.6056158221268797</v>
      </c>
      <c r="X44" s="13">
        <f t="shared" si="75"/>
        <v>1.2965165348465564</v>
      </c>
      <c r="Y44" s="13">
        <f t="shared" si="75"/>
        <v>1.3927963561625791</v>
      </c>
      <c r="Z44" s="13">
        <f t="shared" si="75"/>
        <v>1.3203175948606169</v>
      </c>
      <c r="AA44" s="13">
        <f t="shared" si="75"/>
        <v>1.2992742216843296</v>
      </c>
      <c r="AB44" s="13">
        <f t="shared" si="75"/>
        <v>1.4306304472564522</v>
      </c>
      <c r="AC44" s="13">
        <f t="shared" si="75"/>
        <v>1.2974117818867281</v>
      </c>
      <c r="AD44" s="13">
        <f t="shared" si="75"/>
        <v>1.4822760440927065</v>
      </c>
      <c r="AE44" s="13">
        <f t="shared" si="75"/>
        <v>1.563905333747466</v>
      </c>
      <c r="AF44" s="13">
        <f t="shared" si="75"/>
        <v>1.6515175070809935</v>
      </c>
      <c r="AG44" s="13">
        <f t="shared" si="75"/>
        <v>1.6461663426898494</v>
      </c>
      <c r="AH44" s="13">
        <f t="shared" si="75"/>
        <v>1.4688251976801145</v>
      </c>
      <c r="AI44" s="13">
        <f t="shared" ref="AI44:AL44" si="76">AI23-AI43</f>
        <v>1.5756660593960596</v>
      </c>
      <c r="AJ44" s="13">
        <f t="shared" si="76"/>
        <v>1.9232152478002789</v>
      </c>
      <c r="AK44" s="185">
        <f t="shared" si="76"/>
        <v>1.875371251849119</v>
      </c>
      <c r="AL44" s="185">
        <f t="shared" si="76"/>
        <v>2.0035926386367362</v>
      </c>
      <c r="AM44" s="60"/>
      <c r="AN44" s="60"/>
      <c r="AO44" s="60"/>
    </row>
    <row r="45" spans="1:41" s="14" customFormat="1" x14ac:dyDescent="0.25">
      <c r="A45" s="209"/>
      <c r="C45" s="14" t="s">
        <v>343</v>
      </c>
      <c r="D45" s="13">
        <f t="shared" ref="D45:AH45" si="77">D26-D41</f>
        <v>0.26979756374279895</v>
      </c>
      <c r="E45" s="13">
        <f t="shared" si="77"/>
        <v>0.32773455490111669</v>
      </c>
      <c r="F45" s="13">
        <f t="shared" si="77"/>
        <v>0.38764270643932885</v>
      </c>
      <c r="G45" s="13">
        <f t="shared" si="77"/>
        <v>0.47198243315538524</v>
      </c>
      <c r="H45" s="13">
        <f t="shared" si="77"/>
        <v>0.51718636062497325</v>
      </c>
      <c r="I45" s="13">
        <f t="shared" si="77"/>
        <v>0.69108948254958791</v>
      </c>
      <c r="J45" s="13">
        <f t="shared" si="77"/>
        <v>0.74766621476960249</v>
      </c>
      <c r="K45" s="13">
        <f t="shared" si="77"/>
        <v>0.64205169035154341</v>
      </c>
      <c r="L45" s="13">
        <f t="shared" si="77"/>
        <v>0.719550332617232</v>
      </c>
      <c r="M45" s="13">
        <f t="shared" si="77"/>
        <v>0.80567950361953433</v>
      </c>
      <c r="N45" s="13">
        <f t="shared" si="77"/>
        <v>0.72513939182389953</v>
      </c>
      <c r="O45" s="13">
        <f t="shared" si="77"/>
        <v>0.7451515863739635</v>
      </c>
      <c r="P45" s="13">
        <f t="shared" si="77"/>
        <v>0.80160633543878523</v>
      </c>
      <c r="Q45" s="13">
        <f t="shared" si="77"/>
        <v>0.86881202078724562</v>
      </c>
      <c r="R45" s="13">
        <f t="shared" si="77"/>
        <v>0.89468394202132751</v>
      </c>
      <c r="S45" s="13">
        <f t="shared" si="77"/>
        <v>0.86137717794940394</v>
      </c>
      <c r="T45" s="13">
        <f t="shared" si="77"/>
        <v>0.81958379579413387</v>
      </c>
      <c r="U45" s="13">
        <f t="shared" si="77"/>
        <v>0.78653176768209176</v>
      </c>
      <c r="V45" s="13">
        <f t="shared" si="77"/>
        <v>0.73028581807145798</v>
      </c>
      <c r="W45" s="13">
        <f t="shared" si="77"/>
        <v>0.72565644419188113</v>
      </c>
      <c r="X45" s="13">
        <f t="shared" si="77"/>
        <v>0.71978019438082685</v>
      </c>
      <c r="Y45" s="13">
        <f t="shared" si="77"/>
        <v>0.81458620504343338</v>
      </c>
      <c r="Z45" s="13">
        <f t="shared" si="77"/>
        <v>0.83009326636188385</v>
      </c>
      <c r="AA45" s="13">
        <f t="shared" si="77"/>
        <v>0.87412504022294368</v>
      </c>
      <c r="AB45" s="13">
        <f t="shared" si="77"/>
        <v>0.86258500228243085</v>
      </c>
      <c r="AC45" s="13">
        <f t="shared" si="77"/>
        <v>0.74012007800068613</v>
      </c>
      <c r="AD45" s="13">
        <f t="shared" si="77"/>
        <v>0.79135963922472463</v>
      </c>
      <c r="AE45" s="13">
        <f t="shared" si="77"/>
        <v>0.85584527102878116</v>
      </c>
      <c r="AF45" s="13">
        <f t="shared" si="77"/>
        <v>0.92166881291425096</v>
      </c>
      <c r="AG45" s="13">
        <f t="shared" si="77"/>
        <v>0.94778206155233757</v>
      </c>
      <c r="AH45" s="13">
        <f t="shared" si="77"/>
        <v>0.97852981761656033</v>
      </c>
      <c r="AI45" s="13">
        <f t="shared" ref="AI45:AL45" si="78">AI26-AI41</f>
        <v>1.1791619233734765</v>
      </c>
      <c r="AJ45" s="13">
        <f t="shared" si="78"/>
        <v>1.1814593927517592</v>
      </c>
      <c r="AK45" s="185">
        <f t="shared" si="78"/>
        <v>1.1502248686887939</v>
      </c>
      <c r="AL45" s="185">
        <f t="shared" si="78"/>
        <v>1.2374997830149537</v>
      </c>
      <c r="AM45" s="60"/>
      <c r="AN45" s="60"/>
      <c r="AO45" s="60"/>
    </row>
    <row r="46" spans="1:41" s="14" customFormat="1" x14ac:dyDescent="0.25">
      <c r="A46" s="209"/>
      <c r="C46" s="14" t="s">
        <v>344</v>
      </c>
      <c r="D46" s="13">
        <f t="shared" ref="D46:AH46" si="79">D25-D42</f>
        <v>0.72796934812489478</v>
      </c>
      <c r="E46" s="13">
        <f t="shared" si="79"/>
        <v>0.80960617959095837</v>
      </c>
      <c r="F46" s="13">
        <f t="shared" si="79"/>
        <v>0.87428748080732044</v>
      </c>
      <c r="G46" s="13">
        <f t="shared" si="79"/>
        <v>0.78406858438769689</v>
      </c>
      <c r="H46" s="13">
        <f t="shared" si="79"/>
        <v>0.82853698845908763</v>
      </c>
      <c r="I46" s="13">
        <f t="shared" si="79"/>
        <v>1.0078093339598517</v>
      </c>
      <c r="J46" s="13">
        <f t="shared" si="79"/>
        <v>1.0795795392423253</v>
      </c>
      <c r="K46" s="13">
        <f t="shared" si="79"/>
        <v>1.0806886326071283</v>
      </c>
      <c r="L46" s="13">
        <f t="shared" si="79"/>
        <v>1.0870140958873094</v>
      </c>
      <c r="M46" s="13">
        <f t="shared" si="79"/>
        <v>1.2167035049934234</v>
      </c>
      <c r="N46" s="13">
        <f t="shared" si="79"/>
        <v>1.2539759037948026</v>
      </c>
      <c r="O46" s="13">
        <f t="shared" si="79"/>
        <v>1.2568156403542388</v>
      </c>
      <c r="P46" s="13">
        <f t="shared" si="79"/>
        <v>1.1515491407387448</v>
      </c>
      <c r="Q46" s="13">
        <f t="shared" si="79"/>
        <v>1.1999707515220308</v>
      </c>
      <c r="R46" s="13">
        <f t="shared" si="79"/>
        <v>1.2070074329790192</v>
      </c>
      <c r="S46" s="13">
        <f t="shared" si="79"/>
        <v>1.11465922802283</v>
      </c>
      <c r="T46" s="13">
        <f t="shared" si="79"/>
        <v>1.3817767186062744</v>
      </c>
      <c r="U46" s="13">
        <f t="shared" si="79"/>
        <v>1.4075080405447999</v>
      </c>
      <c r="V46" s="13">
        <f t="shared" si="79"/>
        <v>1.2363404217232179</v>
      </c>
      <c r="W46" s="13">
        <f t="shared" si="79"/>
        <v>1.039122661832053</v>
      </c>
      <c r="X46" s="13">
        <f t="shared" si="79"/>
        <v>0.99166806317000789</v>
      </c>
      <c r="Y46" s="13">
        <f t="shared" si="79"/>
        <v>1.025566848098393</v>
      </c>
      <c r="Z46" s="13">
        <f t="shared" si="79"/>
        <v>0.96244509172811998</v>
      </c>
      <c r="AA46" s="13">
        <f t="shared" si="79"/>
        <v>1.0250542671799421</v>
      </c>
      <c r="AB46" s="13">
        <f t="shared" si="79"/>
        <v>1.0892345987552305</v>
      </c>
      <c r="AC46" s="13">
        <f t="shared" si="79"/>
        <v>1.0511200979530724</v>
      </c>
      <c r="AD46" s="13">
        <f t="shared" si="79"/>
        <v>1.1100745674294836</v>
      </c>
      <c r="AE46" s="13">
        <f t="shared" si="79"/>
        <v>1.0698614117283602</v>
      </c>
      <c r="AF46" s="13">
        <f t="shared" si="79"/>
        <v>1.1039668118430757</v>
      </c>
      <c r="AG46" s="13">
        <f t="shared" si="79"/>
        <v>0.94939729875975964</v>
      </c>
      <c r="AH46" s="13">
        <f t="shared" si="79"/>
        <v>1.0127269438470661</v>
      </c>
      <c r="AI46" s="13">
        <f t="shared" ref="AI46:AL46" si="80">AI25-AI42</f>
        <v>1.0653184567841969</v>
      </c>
      <c r="AJ46" s="13">
        <f t="shared" si="80"/>
        <v>1.1303942385048056</v>
      </c>
      <c r="AK46" s="185">
        <f t="shared" si="80"/>
        <v>1.1585694385242891</v>
      </c>
      <c r="AL46" s="185">
        <f t="shared" si="80"/>
        <v>1.2424425533255323</v>
      </c>
      <c r="AM46" s="60"/>
      <c r="AN46" s="60"/>
      <c r="AO46" s="60"/>
    </row>
    <row r="47" spans="1:41" s="14" customFormat="1" x14ac:dyDescent="0.25">
      <c r="A47" s="209"/>
      <c r="C47" s="14" t="s">
        <v>52</v>
      </c>
      <c r="D47" s="13">
        <f t="shared" ref="D47:AD47" si="81">D24</f>
        <v>3.4606013847311448</v>
      </c>
      <c r="E47" s="13">
        <f t="shared" si="81"/>
        <v>3.4320675820315492</v>
      </c>
      <c r="F47" s="13">
        <f t="shared" si="81"/>
        <v>3.4293414975170644</v>
      </c>
      <c r="G47" s="13">
        <f t="shared" si="81"/>
        <v>3.5810413747379668</v>
      </c>
      <c r="H47" s="13">
        <f t="shared" si="81"/>
        <v>3.385632477573119</v>
      </c>
      <c r="I47" s="13">
        <f t="shared" si="81"/>
        <v>3.6908876835933322</v>
      </c>
      <c r="J47" s="13">
        <f t="shared" si="81"/>
        <v>4.0882846068086431</v>
      </c>
      <c r="K47" s="13">
        <f t="shared" si="81"/>
        <v>3.7512595953686896</v>
      </c>
      <c r="L47" s="13">
        <f t="shared" si="81"/>
        <v>3.9226025425783617</v>
      </c>
      <c r="M47" s="13">
        <f t="shared" si="81"/>
        <v>3.0817631849514151</v>
      </c>
      <c r="N47" s="13">
        <f t="shared" si="81"/>
        <v>2.8814170927362599</v>
      </c>
      <c r="O47" s="13">
        <f t="shared" si="81"/>
        <v>3.2562224789483407</v>
      </c>
      <c r="P47" s="13">
        <f t="shared" si="81"/>
        <v>3.1854814921624888</v>
      </c>
      <c r="Q47" s="13">
        <f t="shared" si="81"/>
        <v>3.5314230801892221</v>
      </c>
      <c r="R47" s="13">
        <f t="shared" si="81"/>
        <v>3.5230210867620149</v>
      </c>
      <c r="S47" s="13">
        <f t="shared" si="81"/>
        <v>3.2935437242764749</v>
      </c>
      <c r="T47" s="13">
        <f t="shared" si="81"/>
        <v>3.3000825096061543</v>
      </c>
      <c r="U47" s="13">
        <f t="shared" si="81"/>
        <v>3.1763410744741636</v>
      </c>
      <c r="V47" s="13">
        <f t="shared" si="81"/>
        <v>3.1463113455253504</v>
      </c>
      <c r="W47" s="13">
        <f t="shared" si="81"/>
        <v>2.8419148789422737</v>
      </c>
      <c r="X47" s="13">
        <f t="shared" si="81"/>
        <v>2.9527826134892861</v>
      </c>
      <c r="Y47" s="13">
        <f t="shared" si="81"/>
        <v>2.9693411568265851</v>
      </c>
      <c r="Z47" s="13">
        <f t="shared" si="81"/>
        <v>2.9885223421398122</v>
      </c>
      <c r="AA47" s="13">
        <f t="shared" si="81"/>
        <v>3.0014062275742694</v>
      </c>
      <c r="AB47" s="13">
        <f t="shared" si="81"/>
        <v>2.9572638076953353</v>
      </c>
      <c r="AC47" s="13">
        <f t="shared" si="81"/>
        <v>2.8109029426178682</v>
      </c>
      <c r="AD47" s="13">
        <f t="shared" si="81"/>
        <v>2.7813077981465151</v>
      </c>
      <c r="AE47" s="13">
        <f t="shared" ref="AE47:AG47" si="82">AE24</f>
        <v>2.4827385945370084</v>
      </c>
      <c r="AF47" s="13">
        <f t="shared" si="82"/>
        <v>2.6821430586255537</v>
      </c>
      <c r="AG47" s="13">
        <f t="shared" si="82"/>
        <v>3.0946431098156442</v>
      </c>
      <c r="AH47" s="13">
        <f>AH24</f>
        <v>3.1762972260787432</v>
      </c>
      <c r="AI47" s="13">
        <f t="shared" ref="AI47:AL47" si="83">AI24</f>
        <v>3.4511819885683921</v>
      </c>
      <c r="AJ47" s="13">
        <f t="shared" si="83"/>
        <v>3.3065915236846655</v>
      </c>
      <c r="AK47" s="185">
        <f t="shared" si="83"/>
        <v>3.3244471848630162</v>
      </c>
      <c r="AL47" s="185">
        <f t="shared" si="83"/>
        <v>3.5559993132490364</v>
      </c>
      <c r="AM47" s="60"/>
      <c r="AN47" s="60"/>
      <c r="AO47" s="60"/>
    </row>
    <row r="48" spans="1:41" s="61" customFormat="1" x14ac:dyDescent="0.25">
      <c r="A48" s="208" t="s">
        <v>316</v>
      </c>
      <c r="C48" s="61" t="s">
        <v>346</v>
      </c>
      <c r="D48" s="45">
        <f t="shared" ref="D48:AG48" si="84">D41+D42+D43</f>
        <v>3.3368203765260018</v>
      </c>
      <c r="E48" s="45">
        <f t="shared" si="84"/>
        <v>3.2769013921687127</v>
      </c>
      <c r="F48" s="45">
        <f t="shared" si="84"/>
        <v>3.1993220431524967</v>
      </c>
      <c r="G48" s="45">
        <f t="shared" si="84"/>
        <v>3.0823534504936623</v>
      </c>
      <c r="H48" s="45">
        <f t="shared" si="84"/>
        <v>3.3626144060151564</v>
      </c>
      <c r="I48" s="45">
        <f t="shared" si="84"/>
        <v>3.5548511579117292</v>
      </c>
      <c r="J48" s="45">
        <f t="shared" si="84"/>
        <v>3.873936344935685</v>
      </c>
      <c r="K48" s="45">
        <f t="shared" si="84"/>
        <v>4.0957246250666364</v>
      </c>
      <c r="L48" s="45">
        <f t="shared" si="84"/>
        <v>4.0850823418497706</v>
      </c>
      <c r="M48" s="45">
        <f t="shared" si="84"/>
        <v>4.1014284044461178</v>
      </c>
      <c r="N48" s="45">
        <f t="shared" si="84"/>
        <v>4.1375095482744619</v>
      </c>
      <c r="O48" s="45">
        <f t="shared" si="84"/>
        <v>3.8971558621031859</v>
      </c>
      <c r="P48" s="45">
        <f t="shared" si="84"/>
        <v>4.040556166269873</v>
      </c>
      <c r="Q48" s="45">
        <f t="shared" si="84"/>
        <v>4.8225004592135319</v>
      </c>
      <c r="R48" s="45">
        <f t="shared" si="84"/>
        <v>5.2408622357361834</v>
      </c>
      <c r="S48" s="45">
        <f t="shared" si="84"/>
        <v>5.5895465313761719</v>
      </c>
      <c r="T48" s="45">
        <f t="shared" si="84"/>
        <v>6.609514493167401</v>
      </c>
      <c r="U48" s="45">
        <f t="shared" si="84"/>
        <v>6.3950191604218798</v>
      </c>
      <c r="V48" s="45">
        <f t="shared" si="84"/>
        <v>5.0321551502978439</v>
      </c>
      <c r="W48" s="45">
        <f t="shared" si="84"/>
        <v>3.7212433210710825</v>
      </c>
      <c r="X48" s="45">
        <f t="shared" si="84"/>
        <v>3.583742509928312</v>
      </c>
      <c r="Y48" s="45">
        <f t="shared" si="84"/>
        <v>4.2192859540477414</v>
      </c>
      <c r="Z48" s="45">
        <f t="shared" si="84"/>
        <v>3.7481956911350363</v>
      </c>
      <c r="AA48" s="45">
        <f t="shared" si="84"/>
        <v>3.5501267374394243</v>
      </c>
      <c r="AB48" s="45">
        <f t="shared" si="84"/>
        <v>3.497160590949663</v>
      </c>
      <c r="AC48" s="45">
        <f t="shared" si="84"/>
        <v>3.3862993093432419</v>
      </c>
      <c r="AD48" s="45">
        <f t="shared" si="84"/>
        <v>3.541732405719618</v>
      </c>
      <c r="AE48" s="45">
        <f t="shared" si="84"/>
        <v>3.7960076697921181</v>
      </c>
      <c r="AF48" s="45">
        <f t="shared" si="84"/>
        <v>3.9554249240219317</v>
      </c>
      <c r="AG48" s="45">
        <f t="shared" si="84"/>
        <v>3.8968455825299153</v>
      </c>
      <c r="AH48" s="45">
        <f>AH41+AH42+AH43</f>
        <v>4.0504616016059778</v>
      </c>
      <c r="AI48" s="45">
        <f t="shared" ref="AI48:AL48" si="85">AI41+AI42+AI43</f>
        <v>4.4088703152820239</v>
      </c>
      <c r="AJ48" s="45">
        <f t="shared" si="85"/>
        <v>4.3166677652449739</v>
      </c>
      <c r="AK48" s="189">
        <f t="shared" si="85"/>
        <v>3.8711066753465335</v>
      </c>
      <c r="AL48" s="189">
        <f t="shared" si="85"/>
        <v>3.6852042353383019</v>
      </c>
      <c r="AM48" s="62"/>
      <c r="AN48" s="62"/>
      <c r="AO48" s="62"/>
    </row>
    <row r="49" spans="1:41" s="14" customFormat="1" x14ac:dyDescent="0.25">
      <c r="A49" s="209"/>
      <c r="C49" s="14" t="s">
        <v>345</v>
      </c>
      <c r="D49" s="13">
        <f t="shared" ref="D49:AG49" si="86">D44+D45+D46</f>
        <v>2.7274386892782467</v>
      </c>
      <c r="E49" s="13">
        <f t="shared" si="86"/>
        <v>2.7700481580607867</v>
      </c>
      <c r="F49" s="13">
        <f t="shared" si="86"/>
        <v>2.7959173957641053</v>
      </c>
      <c r="G49" s="13">
        <f t="shared" si="86"/>
        <v>2.4320862760446227</v>
      </c>
      <c r="H49" s="13">
        <f t="shared" si="86"/>
        <v>2.4815703143797849</v>
      </c>
      <c r="I49" s="13">
        <f t="shared" si="86"/>
        <v>3.1262552537341453</v>
      </c>
      <c r="J49" s="13">
        <f t="shared" si="86"/>
        <v>3.5226972014386693</v>
      </c>
      <c r="K49" s="13">
        <f t="shared" si="86"/>
        <v>3.5168822890501565</v>
      </c>
      <c r="L49" s="13">
        <f t="shared" si="86"/>
        <v>3.8836048959137957</v>
      </c>
      <c r="M49" s="13">
        <f t="shared" si="86"/>
        <v>3.8242208972092779</v>
      </c>
      <c r="N49" s="13">
        <f t="shared" si="86"/>
        <v>3.9303739874632448</v>
      </c>
      <c r="O49" s="13">
        <f t="shared" si="86"/>
        <v>4.1074980912477264</v>
      </c>
      <c r="P49" s="13">
        <f t="shared" si="86"/>
        <v>3.8526511538428059</v>
      </c>
      <c r="Q49" s="13">
        <f t="shared" si="86"/>
        <v>4.0129371516884271</v>
      </c>
      <c r="R49" s="13">
        <f t="shared" si="86"/>
        <v>4.1095320744180164</v>
      </c>
      <c r="S49" s="13">
        <f t="shared" si="86"/>
        <v>3.8829952664037504</v>
      </c>
      <c r="T49" s="13">
        <f t="shared" si="86"/>
        <v>4.2708513283480922</v>
      </c>
      <c r="U49" s="13">
        <f t="shared" si="86"/>
        <v>4.5703871743423452</v>
      </c>
      <c r="V49" s="13">
        <f t="shared" si="86"/>
        <v>4.3027684669189554</v>
      </c>
      <c r="W49" s="13">
        <f t="shared" si="86"/>
        <v>3.3703949281508141</v>
      </c>
      <c r="X49" s="13">
        <f t="shared" si="86"/>
        <v>3.0079647923973907</v>
      </c>
      <c r="Y49" s="13">
        <f t="shared" si="86"/>
        <v>3.2329494093044051</v>
      </c>
      <c r="Z49" s="13">
        <f t="shared" si="86"/>
        <v>3.1128559529506208</v>
      </c>
      <c r="AA49" s="13">
        <f t="shared" si="86"/>
        <v>3.1984535290872156</v>
      </c>
      <c r="AB49" s="13">
        <f t="shared" si="86"/>
        <v>3.3824500482941136</v>
      </c>
      <c r="AC49" s="13">
        <f t="shared" si="86"/>
        <v>3.0886519578404865</v>
      </c>
      <c r="AD49" s="13">
        <f t="shared" si="86"/>
        <v>3.3837102507469146</v>
      </c>
      <c r="AE49" s="13">
        <f t="shared" si="86"/>
        <v>3.4896120165046076</v>
      </c>
      <c r="AF49" s="13">
        <f t="shared" si="86"/>
        <v>3.6771531318383199</v>
      </c>
      <c r="AG49" s="13">
        <f t="shared" si="86"/>
        <v>3.5433457030019468</v>
      </c>
      <c r="AH49" s="13">
        <f>AH44+AH45+AH46</f>
        <v>3.4600819591437411</v>
      </c>
      <c r="AI49" s="13">
        <f t="shared" ref="AI49:AL49" si="87">AI44+AI45+AI46</f>
        <v>3.8201464395537332</v>
      </c>
      <c r="AJ49" s="13">
        <f t="shared" si="87"/>
        <v>4.2350688790568434</v>
      </c>
      <c r="AK49" s="185">
        <f t="shared" si="87"/>
        <v>4.184165559062202</v>
      </c>
      <c r="AL49" s="185">
        <f t="shared" si="87"/>
        <v>4.4835349749772222</v>
      </c>
      <c r="AM49" s="60"/>
      <c r="AN49" s="60"/>
      <c r="AO49" s="60"/>
    </row>
    <row r="50" spans="1:41" s="6" customFormat="1" x14ac:dyDescent="0.25">
      <c r="A50" s="210"/>
      <c r="C50" s="6" t="s">
        <v>52</v>
      </c>
      <c r="D50" s="7">
        <f t="shared" ref="D50:AG50" si="88">D24</f>
        <v>3.4606013847311448</v>
      </c>
      <c r="E50" s="7">
        <f t="shared" si="88"/>
        <v>3.4320675820315492</v>
      </c>
      <c r="F50" s="7">
        <f t="shared" si="88"/>
        <v>3.4293414975170644</v>
      </c>
      <c r="G50" s="7">
        <f t="shared" si="88"/>
        <v>3.5810413747379668</v>
      </c>
      <c r="H50" s="7">
        <f t="shared" si="88"/>
        <v>3.385632477573119</v>
      </c>
      <c r="I50" s="7">
        <f t="shared" si="88"/>
        <v>3.6908876835933322</v>
      </c>
      <c r="J50" s="7">
        <f t="shared" si="88"/>
        <v>4.0882846068086431</v>
      </c>
      <c r="K50" s="7">
        <f t="shared" si="88"/>
        <v>3.7512595953686896</v>
      </c>
      <c r="L50" s="7">
        <f t="shared" si="88"/>
        <v>3.9226025425783617</v>
      </c>
      <c r="M50" s="7">
        <f t="shared" si="88"/>
        <v>3.0817631849514151</v>
      </c>
      <c r="N50" s="7">
        <f t="shared" si="88"/>
        <v>2.8814170927362599</v>
      </c>
      <c r="O50" s="7">
        <f t="shared" si="88"/>
        <v>3.2562224789483407</v>
      </c>
      <c r="P50" s="7">
        <f t="shared" si="88"/>
        <v>3.1854814921624888</v>
      </c>
      <c r="Q50" s="7">
        <f t="shared" si="88"/>
        <v>3.5314230801892221</v>
      </c>
      <c r="R50" s="7">
        <f t="shared" si="88"/>
        <v>3.5230210867620149</v>
      </c>
      <c r="S50" s="7">
        <f t="shared" si="88"/>
        <v>3.2935437242764749</v>
      </c>
      <c r="T50" s="7">
        <f t="shared" si="88"/>
        <v>3.3000825096061543</v>
      </c>
      <c r="U50" s="7">
        <f t="shared" si="88"/>
        <v>3.1763410744741636</v>
      </c>
      <c r="V50" s="7">
        <f t="shared" si="88"/>
        <v>3.1463113455253504</v>
      </c>
      <c r="W50" s="7">
        <f t="shared" si="88"/>
        <v>2.8419148789422737</v>
      </c>
      <c r="X50" s="7">
        <f t="shared" si="88"/>
        <v>2.9527826134892861</v>
      </c>
      <c r="Y50" s="7">
        <f t="shared" si="88"/>
        <v>2.9693411568265851</v>
      </c>
      <c r="Z50" s="7">
        <f t="shared" si="88"/>
        <v>2.9885223421398122</v>
      </c>
      <c r="AA50" s="7">
        <f t="shared" si="88"/>
        <v>3.0014062275742694</v>
      </c>
      <c r="AB50" s="7">
        <f t="shared" si="88"/>
        <v>2.9572638076953353</v>
      </c>
      <c r="AC50" s="7">
        <f t="shared" si="88"/>
        <v>2.8109029426178682</v>
      </c>
      <c r="AD50" s="7">
        <f t="shared" si="88"/>
        <v>2.7813077981465151</v>
      </c>
      <c r="AE50" s="7">
        <f t="shared" si="88"/>
        <v>2.4827385945370084</v>
      </c>
      <c r="AF50" s="7">
        <f t="shared" si="88"/>
        <v>2.6821430586255537</v>
      </c>
      <c r="AG50" s="7">
        <f t="shared" si="88"/>
        <v>3.0946431098156442</v>
      </c>
      <c r="AH50" s="7">
        <f>AH24</f>
        <v>3.1762972260787432</v>
      </c>
      <c r="AI50" s="7">
        <f t="shared" ref="AI50:AL50" si="89">AI24</f>
        <v>3.4511819885683921</v>
      </c>
      <c r="AJ50" s="7">
        <f t="shared" si="89"/>
        <v>3.3065915236846655</v>
      </c>
      <c r="AK50" s="188">
        <f t="shared" si="89"/>
        <v>3.3244471848630162</v>
      </c>
      <c r="AL50" s="188">
        <f t="shared" si="89"/>
        <v>3.5559993132490364</v>
      </c>
      <c r="AM50" s="63"/>
      <c r="AN50" s="63"/>
      <c r="AO50" s="63"/>
    </row>
    <row r="51" spans="1:41" s="14" customFormat="1" x14ac:dyDescent="0.25">
      <c r="A51" s="208" t="s">
        <v>317</v>
      </c>
      <c r="C51" s="14" t="s">
        <v>347</v>
      </c>
      <c r="D51" s="13">
        <f t="shared" ref="D51:AG51" si="90">D41+D42</f>
        <v>2.052638153936555</v>
      </c>
      <c r="E51" s="13">
        <f t="shared" si="90"/>
        <v>2.2058148157374244</v>
      </c>
      <c r="F51" s="13">
        <f t="shared" si="90"/>
        <v>2.1934102516699525</v>
      </c>
      <c r="G51" s="13">
        <f t="shared" si="90"/>
        <v>2.2802447089952032</v>
      </c>
      <c r="H51" s="13">
        <f t="shared" si="90"/>
        <v>2.5052178187536902</v>
      </c>
      <c r="I51" s="13">
        <f t="shared" si="90"/>
        <v>2.4843412793026012</v>
      </c>
      <c r="J51" s="13">
        <f t="shared" si="90"/>
        <v>2.6544517923624262</v>
      </c>
      <c r="K51" s="13">
        <f t="shared" si="90"/>
        <v>2.7052081951211999</v>
      </c>
      <c r="L51" s="13">
        <f t="shared" si="90"/>
        <v>2.4844407387304481</v>
      </c>
      <c r="M51" s="13">
        <f t="shared" si="90"/>
        <v>2.7301354188389997</v>
      </c>
      <c r="N51" s="13">
        <f t="shared" si="90"/>
        <v>2.9211051618739106</v>
      </c>
      <c r="O51" s="13">
        <f t="shared" si="90"/>
        <v>2.6166862389640295</v>
      </c>
      <c r="P51" s="13">
        <f t="shared" si="90"/>
        <v>2.683294230296752</v>
      </c>
      <c r="Q51" s="13">
        <f t="shared" si="90"/>
        <v>3.1165123275842417</v>
      </c>
      <c r="R51" s="13">
        <f t="shared" si="90"/>
        <v>3.2870753411120912</v>
      </c>
      <c r="S51" s="13">
        <f t="shared" si="90"/>
        <v>3.5093923918076886</v>
      </c>
      <c r="T51" s="13">
        <f t="shared" si="90"/>
        <v>4.1859703071150847</v>
      </c>
      <c r="U51" s="13">
        <f t="shared" si="90"/>
        <v>3.9855395265373339</v>
      </c>
      <c r="V51" s="13">
        <f t="shared" si="90"/>
        <v>3.355342377422124</v>
      </c>
      <c r="W51" s="13">
        <f t="shared" si="90"/>
        <v>2.8757868611702331</v>
      </c>
      <c r="X51" s="13">
        <f t="shared" si="90"/>
        <v>2.8547182719189332</v>
      </c>
      <c r="Y51" s="13">
        <f t="shared" si="90"/>
        <v>3.2109314146590218</v>
      </c>
      <c r="Z51" s="13">
        <f t="shared" si="90"/>
        <v>2.9838734229969357</v>
      </c>
      <c r="AA51" s="13">
        <f t="shared" si="90"/>
        <v>2.8957993902305006</v>
      </c>
      <c r="AB51" s="13">
        <f t="shared" si="90"/>
        <v>2.813711510561995</v>
      </c>
      <c r="AC51" s="13">
        <f t="shared" si="90"/>
        <v>2.5853512025119429</v>
      </c>
      <c r="AD51" s="13">
        <f t="shared" si="90"/>
        <v>2.7134894928398197</v>
      </c>
      <c r="AE51" s="13">
        <f t="shared" si="90"/>
        <v>2.7475886679005246</v>
      </c>
      <c r="AF51" s="13">
        <f t="shared" si="90"/>
        <v>2.7992374507720394</v>
      </c>
      <c r="AG51" s="13">
        <f t="shared" si="90"/>
        <v>2.7138430417740702</v>
      </c>
      <c r="AH51" s="13">
        <f>AH41+AH42</f>
        <v>2.5743173927012943</v>
      </c>
      <c r="AI51" s="13">
        <f t="shared" ref="AI51:AL51" si="91">AI41+AI42</f>
        <v>2.9412828557253832</v>
      </c>
      <c r="AJ51" s="13">
        <f t="shared" si="91"/>
        <v>3.0331710393931006</v>
      </c>
      <c r="AK51" s="185">
        <f t="shared" si="91"/>
        <v>2.7510972523772885</v>
      </c>
      <c r="AL51" s="185">
        <f t="shared" si="91"/>
        <v>2.6855000639693731</v>
      </c>
      <c r="AM51" s="60"/>
      <c r="AN51" s="60"/>
      <c r="AO51" s="60"/>
    </row>
    <row r="52" spans="1:41" s="14" customFormat="1" x14ac:dyDescent="0.25">
      <c r="A52" s="209"/>
      <c r="C52" s="14" t="s">
        <v>348</v>
      </c>
      <c r="D52" s="13">
        <f t="shared" ref="D52:AG52" si="92">D45+D46</f>
        <v>0.99776691186769373</v>
      </c>
      <c r="E52" s="13">
        <f t="shared" si="92"/>
        <v>1.1373407344920752</v>
      </c>
      <c r="F52" s="13">
        <f t="shared" si="92"/>
        <v>1.2619301872466493</v>
      </c>
      <c r="G52" s="13">
        <f t="shared" si="92"/>
        <v>1.2560510175430821</v>
      </c>
      <c r="H52" s="13">
        <f t="shared" si="92"/>
        <v>1.3457233490840608</v>
      </c>
      <c r="I52" s="13">
        <f t="shared" si="92"/>
        <v>1.6988988165094396</v>
      </c>
      <c r="J52" s="13">
        <f t="shared" si="92"/>
        <v>1.8272457540119278</v>
      </c>
      <c r="K52" s="13">
        <f t="shared" si="92"/>
        <v>1.7227403229586717</v>
      </c>
      <c r="L52" s="13">
        <f t="shared" si="92"/>
        <v>1.8065644285045415</v>
      </c>
      <c r="M52" s="13">
        <f t="shared" si="92"/>
        <v>2.0223830086129579</v>
      </c>
      <c r="N52" s="13">
        <f t="shared" si="92"/>
        <v>1.9791152956187021</v>
      </c>
      <c r="O52" s="13">
        <f t="shared" si="92"/>
        <v>2.001967226728202</v>
      </c>
      <c r="P52" s="13">
        <f t="shared" si="92"/>
        <v>1.95315547617753</v>
      </c>
      <c r="Q52" s="13">
        <f t="shared" si="92"/>
        <v>2.0687827723092767</v>
      </c>
      <c r="R52" s="13">
        <f t="shared" si="92"/>
        <v>2.101691375000347</v>
      </c>
      <c r="S52" s="13">
        <f t="shared" si="92"/>
        <v>1.976036405972234</v>
      </c>
      <c r="T52" s="13">
        <f t="shared" si="92"/>
        <v>2.2013605144004083</v>
      </c>
      <c r="U52" s="13">
        <f t="shared" si="92"/>
        <v>2.1940398082268917</v>
      </c>
      <c r="V52" s="13">
        <f t="shared" si="92"/>
        <v>1.9666262397946759</v>
      </c>
      <c r="W52" s="13">
        <f t="shared" si="92"/>
        <v>1.7647791060239342</v>
      </c>
      <c r="X52" s="13">
        <f t="shared" si="92"/>
        <v>1.7114482575508347</v>
      </c>
      <c r="Y52" s="13">
        <f t="shared" si="92"/>
        <v>1.8401530531418264</v>
      </c>
      <c r="Z52" s="13">
        <f t="shared" si="92"/>
        <v>1.7925383580900038</v>
      </c>
      <c r="AA52" s="13">
        <f t="shared" si="92"/>
        <v>1.8991793074028858</v>
      </c>
      <c r="AB52" s="13">
        <f t="shared" si="92"/>
        <v>1.9518196010376614</v>
      </c>
      <c r="AC52" s="13">
        <f t="shared" si="92"/>
        <v>1.7912401759537584</v>
      </c>
      <c r="AD52" s="13">
        <f t="shared" si="92"/>
        <v>1.9014342066542083</v>
      </c>
      <c r="AE52" s="13">
        <f t="shared" si="92"/>
        <v>1.9257066827571414</v>
      </c>
      <c r="AF52" s="13">
        <f t="shared" si="92"/>
        <v>2.0256356247573266</v>
      </c>
      <c r="AG52" s="13">
        <f t="shared" si="92"/>
        <v>1.8971793603120972</v>
      </c>
      <c r="AH52" s="13">
        <f>AH45+AH46</f>
        <v>1.9912567614636263</v>
      </c>
      <c r="AI52" s="13">
        <f t="shared" ref="AI52:AL52" si="93">AI45+AI46</f>
        <v>2.2444803801576736</v>
      </c>
      <c r="AJ52" s="13">
        <f t="shared" si="93"/>
        <v>2.3118536312565645</v>
      </c>
      <c r="AK52" s="185">
        <f t="shared" si="93"/>
        <v>2.3087943072130832</v>
      </c>
      <c r="AL52" s="185">
        <f t="shared" si="93"/>
        <v>2.479942336340486</v>
      </c>
      <c r="AM52" s="60"/>
      <c r="AN52" s="60"/>
      <c r="AO52" s="60"/>
    </row>
    <row r="53" spans="1:41" s="14" customFormat="1" x14ac:dyDescent="0.25">
      <c r="A53" s="209"/>
      <c r="C53" s="14" t="s">
        <v>349</v>
      </c>
      <c r="D53" s="13">
        <f t="shared" ref="D53:AG53" si="94">D43</f>
        <v>1.2841822225894468</v>
      </c>
      <c r="E53" s="13">
        <f t="shared" si="94"/>
        <v>1.0710865764312882</v>
      </c>
      <c r="F53" s="13">
        <f t="shared" si="94"/>
        <v>1.0059117914825442</v>
      </c>
      <c r="G53" s="13">
        <f t="shared" si="94"/>
        <v>0.80210874149845912</v>
      </c>
      <c r="H53" s="13">
        <f t="shared" si="94"/>
        <v>0.85739658726146606</v>
      </c>
      <c r="I53" s="13">
        <f t="shared" si="94"/>
        <v>1.0705098786091281</v>
      </c>
      <c r="J53" s="13">
        <f t="shared" si="94"/>
        <v>1.2194845525732585</v>
      </c>
      <c r="K53" s="13">
        <f t="shared" si="94"/>
        <v>1.3905164299454364</v>
      </c>
      <c r="L53" s="13">
        <f t="shared" si="94"/>
        <v>1.6006416031193222</v>
      </c>
      <c r="M53" s="13">
        <f t="shared" si="94"/>
        <v>1.3712929856071179</v>
      </c>
      <c r="N53" s="13">
        <f t="shared" si="94"/>
        <v>1.2164043864005509</v>
      </c>
      <c r="O53" s="13">
        <f t="shared" si="94"/>
        <v>1.2804696231391561</v>
      </c>
      <c r="P53" s="13">
        <f t="shared" si="94"/>
        <v>1.3572619359731211</v>
      </c>
      <c r="Q53" s="13">
        <f t="shared" si="94"/>
        <v>1.7059881316292902</v>
      </c>
      <c r="R53" s="13">
        <f t="shared" si="94"/>
        <v>1.9537868946240922</v>
      </c>
      <c r="S53" s="13">
        <f t="shared" si="94"/>
        <v>2.0801541395684837</v>
      </c>
      <c r="T53" s="13">
        <f t="shared" si="94"/>
        <v>2.4235441860523164</v>
      </c>
      <c r="U53" s="13">
        <f t="shared" si="94"/>
        <v>2.4094796338845463</v>
      </c>
      <c r="V53" s="13">
        <f t="shared" si="94"/>
        <v>1.6768127728757196</v>
      </c>
      <c r="W53" s="13">
        <f t="shared" si="94"/>
        <v>0.8454564599008495</v>
      </c>
      <c r="X53" s="13">
        <f t="shared" si="94"/>
        <v>0.72902423800937866</v>
      </c>
      <c r="Y53" s="13">
        <f t="shared" si="94"/>
        <v>1.0083545393887201</v>
      </c>
      <c r="Z53" s="13">
        <f t="shared" si="94"/>
        <v>0.76432226813810045</v>
      </c>
      <c r="AA53" s="13">
        <f t="shared" si="94"/>
        <v>0.65432734720892383</v>
      </c>
      <c r="AB53" s="13">
        <f t="shared" si="94"/>
        <v>0.68344908038766794</v>
      </c>
      <c r="AC53" s="13">
        <f t="shared" si="94"/>
        <v>0.80094810683129902</v>
      </c>
      <c r="AD53" s="13">
        <f t="shared" si="94"/>
        <v>0.82824291287979823</v>
      </c>
      <c r="AE53" s="13">
        <f t="shared" si="94"/>
        <v>1.0484190018915938</v>
      </c>
      <c r="AF53" s="13">
        <f t="shared" si="94"/>
        <v>1.156187473249892</v>
      </c>
      <c r="AG53" s="13">
        <f t="shared" si="94"/>
        <v>1.1830025407558451</v>
      </c>
      <c r="AH53" s="13">
        <f>AH43</f>
        <v>1.4761442089046837</v>
      </c>
      <c r="AI53" s="13">
        <f t="shared" ref="AI53:AL53" si="95">AI43</f>
        <v>1.4675874595566407</v>
      </c>
      <c r="AJ53" s="13">
        <f t="shared" si="95"/>
        <v>1.2834967258518728</v>
      </c>
      <c r="AK53" s="185">
        <f t="shared" si="95"/>
        <v>1.1200094229692452</v>
      </c>
      <c r="AL53" s="185">
        <f t="shared" si="95"/>
        <v>0.99970417136892864</v>
      </c>
      <c r="AM53" s="60"/>
      <c r="AN53" s="60"/>
      <c r="AO53" s="60"/>
    </row>
    <row r="54" spans="1:41" s="14" customFormat="1" x14ac:dyDescent="0.25">
      <c r="A54" s="209"/>
      <c r="C54" s="14" t="s">
        <v>350</v>
      </c>
      <c r="D54" s="13">
        <f t="shared" ref="D54:AG54" si="96">D44</f>
        <v>1.729671777410553</v>
      </c>
      <c r="E54" s="13">
        <f t="shared" si="96"/>
        <v>1.6327074235687116</v>
      </c>
      <c r="F54" s="13">
        <f t="shared" si="96"/>
        <v>1.533987208517456</v>
      </c>
      <c r="G54" s="13">
        <f t="shared" si="96"/>
        <v>1.1760352585015408</v>
      </c>
      <c r="H54" s="13">
        <f t="shared" si="96"/>
        <v>1.1358469652957242</v>
      </c>
      <c r="I54" s="13">
        <f t="shared" si="96"/>
        <v>1.4273564372247054</v>
      </c>
      <c r="J54" s="13">
        <f t="shared" si="96"/>
        <v>1.6954514474267415</v>
      </c>
      <c r="K54" s="13">
        <f t="shared" si="96"/>
        <v>1.7941419660914848</v>
      </c>
      <c r="L54" s="13">
        <f t="shared" si="96"/>
        <v>2.0770404674092546</v>
      </c>
      <c r="M54" s="13">
        <f t="shared" si="96"/>
        <v>1.8018378885963202</v>
      </c>
      <c r="N54" s="13">
        <f t="shared" si="96"/>
        <v>1.9512586918445427</v>
      </c>
      <c r="O54" s="13">
        <f t="shared" si="96"/>
        <v>2.1055308645195243</v>
      </c>
      <c r="P54" s="13">
        <f t="shared" si="96"/>
        <v>1.8994956776652758</v>
      </c>
      <c r="Q54" s="13">
        <f t="shared" si="96"/>
        <v>1.9441543793791505</v>
      </c>
      <c r="R54" s="13">
        <f t="shared" si="96"/>
        <v>2.0078406994176703</v>
      </c>
      <c r="S54" s="13">
        <f t="shared" si="96"/>
        <v>1.9069588604315162</v>
      </c>
      <c r="T54" s="13">
        <f t="shared" si="96"/>
        <v>2.0694908139476835</v>
      </c>
      <c r="U54" s="13">
        <f t="shared" si="96"/>
        <v>2.3763473661154539</v>
      </c>
      <c r="V54" s="13">
        <f t="shared" si="96"/>
        <v>2.33614222712428</v>
      </c>
      <c r="W54" s="13">
        <f t="shared" si="96"/>
        <v>1.6056158221268797</v>
      </c>
      <c r="X54" s="13">
        <f t="shared" si="96"/>
        <v>1.2965165348465564</v>
      </c>
      <c r="Y54" s="13">
        <f t="shared" si="96"/>
        <v>1.3927963561625791</v>
      </c>
      <c r="Z54" s="13">
        <f t="shared" si="96"/>
        <v>1.3203175948606169</v>
      </c>
      <c r="AA54" s="13">
        <f t="shared" si="96"/>
        <v>1.2992742216843296</v>
      </c>
      <c r="AB54" s="13">
        <f t="shared" si="96"/>
        <v>1.4306304472564522</v>
      </c>
      <c r="AC54" s="13">
        <f t="shared" si="96"/>
        <v>1.2974117818867281</v>
      </c>
      <c r="AD54" s="13">
        <f t="shared" si="96"/>
        <v>1.4822760440927065</v>
      </c>
      <c r="AE54" s="13">
        <f t="shared" si="96"/>
        <v>1.563905333747466</v>
      </c>
      <c r="AF54" s="13">
        <f t="shared" si="96"/>
        <v>1.6515175070809935</v>
      </c>
      <c r="AG54" s="13">
        <f t="shared" si="96"/>
        <v>1.6461663426898494</v>
      </c>
      <c r="AH54" s="13">
        <f>AH44</f>
        <v>1.4688251976801145</v>
      </c>
      <c r="AI54" s="13">
        <f t="shared" ref="AI54:AL54" si="97">AI44</f>
        <v>1.5756660593960596</v>
      </c>
      <c r="AJ54" s="13">
        <f t="shared" si="97"/>
        <v>1.9232152478002789</v>
      </c>
      <c r="AK54" s="185">
        <f t="shared" si="97"/>
        <v>1.875371251849119</v>
      </c>
      <c r="AL54" s="185">
        <f t="shared" si="97"/>
        <v>2.0035926386367362</v>
      </c>
      <c r="AM54" s="60"/>
      <c r="AN54" s="60"/>
      <c r="AO54" s="60"/>
    </row>
    <row r="55" spans="1:41" s="6" customFormat="1" x14ac:dyDescent="0.25">
      <c r="A55" s="210"/>
      <c r="C55" s="6" t="s">
        <v>52</v>
      </c>
      <c r="D55" s="7">
        <f t="shared" ref="D55:AG55" si="98">D47</f>
        <v>3.4606013847311448</v>
      </c>
      <c r="E55" s="7">
        <f t="shared" si="98"/>
        <v>3.4320675820315492</v>
      </c>
      <c r="F55" s="7">
        <f t="shared" si="98"/>
        <v>3.4293414975170644</v>
      </c>
      <c r="G55" s="7">
        <f t="shared" si="98"/>
        <v>3.5810413747379668</v>
      </c>
      <c r="H55" s="7">
        <f t="shared" si="98"/>
        <v>3.385632477573119</v>
      </c>
      <c r="I55" s="7">
        <f t="shared" si="98"/>
        <v>3.6908876835933322</v>
      </c>
      <c r="J55" s="7">
        <f t="shared" si="98"/>
        <v>4.0882846068086431</v>
      </c>
      <c r="K55" s="7">
        <f t="shared" si="98"/>
        <v>3.7512595953686896</v>
      </c>
      <c r="L55" s="7">
        <f t="shared" si="98"/>
        <v>3.9226025425783617</v>
      </c>
      <c r="M55" s="7">
        <f t="shared" si="98"/>
        <v>3.0817631849514151</v>
      </c>
      <c r="N55" s="7">
        <f t="shared" si="98"/>
        <v>2.8814170927362599</v>
      </c>
      <c r="O55" s="7">
        <f t="shared" si="98"/>
        <v>3.2562224789483407</v>
      </c>
      <c r="P55" s="7">
        <f t="shared" si="98"/>
        <v>3.1854814921624888</v>
      </c>
      <c r="Q55" s="7">
        <f t="shared" si="98"/>
        <v>3.5314230801892221</v>
      </c>
      <c r="R55" s="7">
        <f t="shared" si="98"/>
        <v>3.5230210867620149</v>
      </c>
      <c r="S55" s="7">
        <f t="shared" si="98"/>
        <v>3.2935437242764749</v>
      </c>
      <c r="T55" s="7">
        <f t="shared" si="98"/>
        <v>3.3000825096061543</v>
      </c>
      <c r="U55" s="7">
        <f t="shared" si="98"/>
        <v>3.1763410744741636</v>
      </c>
      <c r="V55" s="7">
        <f t="shared" si="98"/>
        <v>3.1463113455253504</v>
      </c>
      <c r="W55" s="7">
        <f t="shared" si="98"/>
        <v>2.8419148789422737</v>
      </c>
      <c r="X55" s="7">
        <f t="shared" si="98"/>
        <v>2.9527826134892861</v>
      </c>
      <c r="Y55" s="7">
        <f t="shared" si="98"/>
        <v>2.9693411568265851</v>
      </c>
      <c r="Z55" s="7">
        <f t="shared" si="98"/>
        <v>2.9885223421398122</v>
      </c>
      <c r="AA55" s="7">
        <f t="shared" si="98"/>
        <v>3.0014062275742694</v>
      </c>
      <c r="AB55" s="7">
        <f t="shared" si="98"/>
        <v>2.9572638076953353</v>
      </c>
      <c r="AC55" s="7">
        <f t="shared" si="98"/>
        <v>2.8109029426178682</v>
      </c>
      <c r="AD55" s="7">
        <f t="shared" si="98"/>
        <v>2.7813077981465151</v>
      </c>
      <c r="AE55" s="7">
        <f t="shared" si="98"/>
        <v>2.4827385945370084</v>
      </c>
      <c r="AF55" s="7">
        <f t="shared" si="98"/>
        <v>2.6821430586255537</v>
      </c>
      <c r="AG55" s="7">
        <f t="shared" si="98"/>
        <v>3.0946431098156442</v>
      </c>
      <c r="AH55" s="7">
        <f>AH47</f>
        <v>3.1762972260787432</v>
      </c>
      <c r="AI55" s="13">
        <f t="shared" ref="AI55:AL55" si="99">AI47</f>
        <v>3.4511819885683921</v>
      </c>
      <c r="AJ55" s="7">
        <f t="shared" si="99"/>
        <v>3.3065915236846655</v>
      </c>
      <c r="AK55" s="188">
        <f t="shared" si="99"/>
        <v>3.3244471848630162</v>
      </c>
      <c r="AL55" s="188">
        <f t="shared" si="99"/>
        <v>3.5559993132490364</v>
      </c>
      <c r="AM55" s="63"/>
      <c r="AN55" s="63"/>
      <c r="AO55" s="63"/>
    </row>
    <row r="56" spans="1:41" s="68" customFormat="1" ht="73.5" customHeight="1" x14ac:dyDescent="0.5">
      <c r="A56" s="64" t="s">
        <v>614</v>
      </c>
      <c r="B56" s="65"/>
      <c r="C56" s="65"/>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190"/>
      <c r="AL56" s="190"/>
      <c r="AM56" s="67"/>
      <c r="AN56" s="67"/>
      <c r="AO56" s="67"/>
    </row>
    <row r="57" spans="1:41" x14ac:dyDescent="0.25">
      <c r="A57" s="208" t="s">
        <v>62</v>
      </c>
      <c r="C57" t="s">
        <v>59</v>
      </c>
      <c r="AI57" s="175"/>
      <c r="AJ57" s="176"/>
      <c r="AK57" s="184"/>
      <c r="AL57" s="184"/>
    </row>
    <row r="58" spans="1:41" x14ac:dyDescent="0.25">
      <c r="A58" s="215"/>
      <c r="C58" t="str">
        <f>C23</f>
        <v>Nybyggeri</v>
      </c>
      <c r="D58" s="5">
        <f t="shared" ref="D58:AH58" si="100">D13*(D140+D216)/1000</f>
        <v>4.4671342851794705E-3</v>
      </c>
      <c r="E58" s="5">
        <f t="shared" si="100"/>
        <v>4.9710950049404014E-3</v>
      </c>
      <c r="F58" s="5">
        <f t="shared" si="100"/>
        <v>5.1605257414790301E-3</v>
      </c>
      <c r="G58" s="5">
        <f t="shared" si="100"/>
        <v>4.6841625989164056E-3</v>
      </c>
      <c r="H58" s="5">
        <f t="shared" si="100"/>
        <v>4.4464651646140031E-3</v>
      </c>
      <c r="I58" s="5">
        <f t="shared" si="100"/>
        <v>5.7538910547373966E-3</v>
      </c>
      <c r="J58" s="5">
        <f t="shared" si="100"/>
        <v>6.0667180231191633E-3</v>
      </c>
      <c r="K58" s="5">
        <f t="shared" si="100"/>
        <v>5.5105254005740449E-3</v>
      </c>
      <c r="L58" s="5">
        <f t="shared" si="100"/>
        <v>6.581763867749434E-3</v>
      </c>
      <c r="M58" s="5">
        <f t="shared" si="100"/>
        <v>6.4960422744379338E-3</v>
      </c>
      <c r="N58" s="5">
        <f t="shared" si="100"/>
        <v>5.6229253578298057E-3</v>
      </c>
      <c r="O58" s="5">
        <f t="shared" si="100"/>
        <v>5.5752680258431128E-3</v>
      </c>
      <c r="P58" s="5">
        <f t="shared" si="100"/>
        <v>5.521542298354898E-3</v>
      </c>
      <c r="Q58" s="5">
        <f t="shared" si="100"/>
        <v>5.5385862126856008E-3</v>
      </c>
      <c r="R58" s="5">
        <f t="shared" si="100"/>
        <v>5.0083087177858277E-3</v>
      </c>
      <c r="S58" s="5">
        <f t="shared" si="100"/>
        <v>5.8491926468149536E-3</v>
      </c>
      <c r="T58" s="5">
        <f t="shared" si="100"/>
        <v>6.154331945664844E-3</v>
      </c>
      <c r="U58" s="5">
        <f t="shared" si="100"/>
        <v>7.7728918855116324E-3</v>
      </c>
      <c r="V58" s="5">
        <f t="shared" si="100"/>
        <v>8.7816312465610665E-3</v>
      </c>
      <c r="W58" s="5">
        <f t="shared" si="100"/>
        <v>1.0534494072115253E-2</v>
      </c>
      <c r="X58" s="5">
        <f t="shared" si="100"/>
        <v>1.028727704385171E-2</v>
      </c>
      <c r="Y58" s="5">
        <f t="shared" si="100"/>
        <v>9.2860925044629117E-3</v>
      </c>
      <c r="Z58" s="5">
        <f t="shared" si="100"/>
        <v>9.0358409761172459E-3</v>
      </c>
      <c r="AA58" s="5">
        <f t="shared" si="100"/>
        <v>8.8461751887624913E-3</v>
      </c>
      <c r="AB58" s="5">
        <f t="shared" si="100"/>
        <v>8.647245708469864E-3</v>
      </c>
      <c r="AC58" s="5">
        <f t="shared" si="100"/>
        <v>9.5275834809466844E-3</v>
      </c>
      <c r="AD58" s="5">
        <f t="shared" si="100"/>
        <v>1.0681867498791636E-2</v>
      </c>
      <c r="AE58" s="5">
        <f t="shared" si="100"/>
        <v>1.0998607861445407E-2</v>
      </c>
      <c r="AF58" s="5">
        <f t="shared" si="100"/>
        <v>1.2337087710450534E-2</v>
      </c>
      <c r="AG58" s="5">
        <f t="shared" si="100"/>
        <v>1.2982365569439417E-2</v>
      </c>
      <c r="AH58" s="5">
        <f t="shared" si="100"/>
        <v>1.3632619672308326E-2</v>
      </c>
      <c r="AI58" s="5">
        <f t="shared" ref="AI58:AL58" si="101">AI13*(AI140+AI216)/1000</f>
        <v>1.3534051818186173E-2</v>
      </c>
      <c r="AJ58" s="5">
        <f t="shared" si="101"/>
        <v>1.4092113460930327E-2</v>
      </c>
      <c r="AK58" s="183">
        <f t="shared" si="101"/>
        <v>1.3936162061636663E-2</v>
      </c>
      <c r="AL58" s="183">
        <f t="shared" si="101"/>
        <v>1.4454047307496012E-2</v>
      </c>
      <c r="AN58" s="13"/>
    </row>
    <row r="59" spans="1:41" x14ac:dyDescent="0.25">
      <c r="A59" s="215"/>
      <c r="C59" t="str">
        <f>C24</f>
        <v>Anlægsvirksomhed</v>
      </c>
      <c r="D59" s="5">
        <f t="shared" ref="D59:AH59" si="102">D14*(D159+D235)/1000</f>
        <v>2.7930343384993134E-3</v>
      </c>
      <c r="E59" s="5">
        <f t="shared" si="102"/>
        <v>3.2715940851720283E-3</v>
      </c>
      <c r="F59" s="5">
        <f t="shared" si="102"/>
        <v>3.5104758946708616E-3</v>
      </c>
      <c r="G59" s="5">
        <f t="shared" si="102"/>
        <v>2.8875129631350687E-3</v>
      </c>
      <c r="H59" s="5">
        <f t="shared" si="102"/>
        <v>2.7032762096349298E-3</v>
      </c>
      <c r="I59" s="5">
        <f t="shared" si="102"/>
        <v>2.6241391236487346E-3</v>
      </c>
      <c r="J59" s="5">
        <f t="shared" si="102"/>
        <v>3.5950158426230035E-3</v>
      </c>
      <c r="K59" s="5">
        <f t="shared" si="102"/>
        <v>3.9087692071608426E-3</v>
      </c>
      <c r="L59" s="5">
        <f t="shared" si="102"/>
        <v>4.4517950414576998E-3</v>
      </c>
      <c r="M59" s="5">
        <f t="shared" si="102"/>
        <v>2.8391379037758222E-3</v>
      </c>
      <c r="N59" s="5">
        <f t="shared" si="102"/>
        <v>3.6442707353754175E-3</v>
      </c>
      <c r="O59" s="5">
        <f t="shared" si="102"/>
        <v>2.4028036074107062E-3</v>
      </c>
      <c r="P59" s="5">
        <f t="shared" si="102"/>
        <v>2.1001562112155747E-3</v>
      </c>
      <c r="Q59" s="5">
        <f t="shared" si="102"/>
        <v>2.1500858439140787E-3</v>
      </c>
      <c r="R59" s="5">
        <f t="shared" si="102"/>
        <v>2.0741889958082729E-3</v>
      </c>
      <c r="S59" s="5">
        <f t="shared" si="102"/>
        <v>2.3724981490438482E-3</v>
      </c>
      <c r="T59" s="5">
        <f t="shared" si="102"/>
        <v>2.5754949185446624E-3</v>
      </c>
      <c r="U59" s="5">
        <f t="shared" si="102"/>
        <v>3.1000505436356968E-3</v>
      </c>
      <c r="V59" s="5">
        <f t="shared" si="102"/>
        <v>3.2483307168172078E-3</v>
      </c>
      <c r="W59" s="5">
        <f t="shared" si="102"/>
        <v>6.3109700873716906E-3</v>
      </c>
      <c r="X59" s="5">
        <f t="shared" si="102"/>
        <v>6.2531806156533214E-3</v>
      </c>
      <c r="Y59" s="5">
        <f t="shared" si="102"/>
        <v>5.0066085432930356E-3</v>
      </c>
      <c r="Z59" s="5">
        <f t="shared" si="102"/>
        <v>5.733451524079042E-3</v>
      </c>
      <c r="AA59" s="5">
        <f t="shared" si="102"/>
        <v>5.2283745134775973E-3</v>
      </c>
      <c r="AB59" s="5">
        <f t="shared" si="102"/>
        <v>5.0644556234495141E-3</v>
      </c>
      <c r="AC59" s="5">
        <f t="shared" si="102"/>
        <v>5.7620027884931592E-3</v>
      </c>
      <c r="AD59" s="5">
        <f t="shared" si="102"/>
        <v>6.1817314401316293E-3</v>
      </c>
      <c r="AE59" s="5">
        <f t="shared" si="102"/>
        <v>6.0567774171697399E-3</v>
      </c>
      <c r="AF59" s="5">
        <f t="shared" si="102"/>
        <v>6.4856248479893113E-3</v>
      </c>
      <c r="AG59" s="5">
        <f t="shared" si="102"/>
        <v>7.7680491163698816E-3</v>
      </c>
      <c r="AH59" s="5">
        <f t="shared" si="102"/>
        <v>7.4576767198036697E-3</v>
      </c>
      <c r="AI59" s="5">
        <f t="shared" ref="AI59:AL59" si="103">AI14*(AI159+AI235)/1000</f>
        <v>7.8301401661768962E-3</v>
      </c>
      <c r="AJ59" s="5">
        <f t="shared" si="103"/>
        <v>8.8884865602812443E-3</v>
      </c>
      <c r="AK59" s="183">
        <f t="shared" si="103"/>
        <v>7.5001351328758013E-3</v>
      </c>
      <c r="AL59" s="183">
        <f t="shared" si="103"/>
        <v>6.9850859381403443E-3</v>
      </c>
      <c r="AN59" s="13"/>
    </row>
    <row r="60" spans="1:41" x14ac:dyDescent="0.25">
      <c r="A60" s="215"/>
      <c r="C60" t="str">
        <f>C25</f>
        <v>Prof. rep. og vedl.</v>
      </c>
      <c r="D60" s="5">
        <f t="shared" ref="D60:AH60" si="104">D15*(D178+D254)/1000</f>
        <v>0.15858698444078298</v>
      </c>
      <c r="E60" s="5">
        <f t="shared" si="104"/>
        <v>0.16219045812574098</v>
      </c>
      <c r="F60" s="5">
        <f t="shared" si="104"/>
        <v>0.15128913223158671</v>
      </c>
      <c r="G60" s="5">
        <f t="shared" si="104"/>
        <v>0.14122994082727311</v>
      </c>
      <c r="H60" s="5">
        <f t="shared" si="104"/>
        <v>0.13995426051948973</v>
      </c>
      <c r="I60" s="5">
        <f t="shared" si="104"/>
        <v>0.11999887116424547</v>
      </c>
      <c r="J60" s="5">
        <f t="shared" si="104"/>
        <v>0.12477215400473909</v>
      </c>
      <c r="K60" s="5">
        <f t="shared" si="104"/>
        <v>0.12672463425806563</v>
      </c>
      <c r="L60" s="5">
        <f t="shared" si="104"/>
        <v>0.13515515993751751</v>
      </c>
      <c r="M60" s="5">
        <f t="shared" si="104"/>
        <v>0.13711134232230049</v>
      </c>
      <c r="N60" s="5">
        <f t="shared" si="104"/>
        <v>0.13064161449297007</v>
      </c>
      <c r="O60" s="5">
        <f t="shared" si="104"/>
        <v>0.13897836290051702</v>
      </c>
      <c r="P60" s="5">
        <f t="shared" si="104"/>
        <v>0.14534936385696867</v>
      </c>
      <c r="Q60" s="5">
        <f t="shared" si="104"/>
        <v>0.16820572477939094</v>
      </c>
      <c r="R60" s="5">
        <f t="shared" si="104"/>
        <v>0.18080230086358998</v>
      </c>
      <c r="S60" s="5">
        <f t="shared" si="104"/>
        <v>0.17480364884236549</v>
      </c>
      <c r="T60" s="5">
        <f t="shared" si="104"/>
        <v>0.18331694670463403</v>
      </c>
      <c r="U60" s="5">
        <f t="shared" si="104"/>
        <v>0.18056236088329869</v>
      </c>
      <c r="V60" s="5">
        <f t="shared" si="104"/>
        <v>0.15622029555797623</v>
      </c>
      <c r="W60" s="5">
        <f t="shared" si="104"/>
        <v>0.13888611406539678</v>
      </c>
      <c r="X60" s="5">
        <f t="shared" si="104"/>
        <v>0.14188400286872349</v>
      </c>
      <c r="Y60" s="5">
        <f t="shared" si="104"/>
        <v>0.14742972338590726</v>
      </c>
      <c r="Z60" s="5">
        <f t="shared" si="104"/>
        <v>0.11736745818284815</v>
      </c>
      <c r="AA60" s="5">
        <f t="shared" si="104"/>
        <v>0.11566124414229728</v>
      </c>
      <c r="AB60" s="5">
        <f t="shared" si="104"/>
        <v>9.8354343468358904E-2</v>
      </c>
      <c r="AC60" s="5">
        <f t="shared" si="104"/>
        <v>8.2708130373120498E-2</v>
      </c>
      <c r="AD60" s="5">
        <f t="shared" si="104"/>
        <v>8.2607290327289487E-2</v>
      </c>
      <c r="AE60" s="5">
        <f t="shared" si="104"/>
        <v>8.5365296620895606E-2</v>
      </c>
      <c r="AF60" s="5">
        <f t="shared" si="104"/>
        <v>8.2751051424834646E-2</v>
      </c>
      <c r="AG60" s="5">
        <f t="shared" si="104"/>
        <v>8.1503649283721627E-2</v>
      </c>
      <c r="AH60" s="5">
        <f t="shared" si="104"/>
        <v>8.575193266911027E-2</v>
      </c>
      <c r="AI60" s="5">
        <f t="shared" ref="AI60:AL60" si="105">AI15*(AI178+AI254)/1000</f>
        <v>7.8272971530516183E-2</v>
      </c>
      <c r="AJ60" s="5">
        <f t="shared" si="105"/>
        <v>7.8313987839693816E-2</v>
      </c>
      <c r="AK60" s="183">
        <f t="shared" si="105"/>
        <v>7.2265129254940816E-2</v>
      </c>
      <c r="AL60" s="183">
        <f t="shared" si="105"/>
        <v>7.4616597472088597E-2</v>
      </c>
      <c r="AN60" s="13"/>
    </row>
    <row r="61" spans="1:41" x14ac:dyDescent="0.25">
      <c r="A61" s="215"/>
      <c r="C61" t="str">
        <f>C26</f>
        <v>Gør-det-selv rep. og vedl.</v>
      </c>
      <c r="D61" s="5">
        <f t="shared" ref="D61:AH61" si="106">D16*(D197+D273)/1000</f>
        <v>9.3208128371939522E-2</v>
      </c>
      <c r="E61" s="5">
        <f t="shared" si="106"/>
        <v>8.9087858219277158E-2</v>
      </c>
      <c r="F61" s="5">
        <f t="shared" si="106"/>
        <v>8.0579257837658541E-2</v>
      </c>
      <c r="G61" s="5">
        <f t="shared" si="106"/>
        <v>7.1443823195549386E-2</v>
      </c>
      <c r="H61" s="5">
        <f t="shared" si="106"/>
        <v>6.1167158971922153E-2</v>
      </c>
      <c r="I61" s="5">
        <f t="shared" si="106"/>
        <v>5.096940848267914E-2</v>
      </c>
      <c r="J61" s="5">
        <f t="shared" si="106"/>
        <v>5.0546603456112352E-2</v>
      </c>
      <c r="K61" s="5">
        <f t="shared" si="106"/>
        <v>4.5968185461871765E-2</v>
      </c>
      <c r="L61" s="5">
        <f t="shared" si="106"/>
        <v>4.5848107723758205E-2</v>
      </c>
      <c r="M61" s="5">
        <f t="shared" si="106"/>
        <v>4.6059533874026753E-2</v>
      </c>
      <c r="N61" s="5">
        <f t="shared" si="106"/>
        <v>4.0083753851752738E-2</v>
      </c>
      <c r="O61" s="5">
        <f t="shared" si="106"/>
        <v>3.7657840668274413E-2</v>
      </c>
      <c r="P61" s="5">
        <f t="shared" si="106"/>
        <v>3.9540227241582918E-2</v>
      </c>
      <c r="Q61" s="5">
        <f t="shared" si="106"/>
        <v>4.4939969906920368E-2</v>
      </c>
      <c r="R61" s="5">
        <f t="shared" si="106"/>
        <v>4.7136878228193957E-2</v>
      </c>
      <c r="S61" s="5">
        <f t="shared" si="106"/>
        <v>4.6426568250897429E-2</v>
      </c>
      <c r="T61" s="5">
        <f t="shared" si="106"/>
        <v>4.4244165067067631E-2</v>
      </c>
      <c r="U61" s="5">
        <f t="shared" si="106"/>
        <v>4.3423814554728976E-2</v>
      </c>
      <c r="V61" s="5">
        <f t="shared" si="106"/>
        <v>4.1599701342755042E-2</v>
      </c>
      <c r="W61" s="5">
        <f t="shared" si="106"/>
        <v>3.6989399643008514E-2</v>
      </c>
      <c r="X61" s="5">
        <f t="shared" si="106"/>
        <v>3.3523231050413743E-2</v>
      </c>
      <c r="Y61" s="5">
        <f t="shared" si="106"/>
        <v>3.9625163529276829E-2</v>
      </c>
      <c r="Z61" s="5">
        <f t="shared" si="106"/>
        <v>4.3204876848543974E-2</v>
      </c>
      <c r="AA61" s="5">
        <f t="shared" si="106"/>
        <v>4.9232311131161367E-2</v>
      </c>
      <c r="AB61" s="5">
        <f t="shared" si="106"/>
        <v>4.2344411375705181E-2</v>
      </c>
      <c r="AC61" s="5">
        <f t="shared" si="106"/>
        <v>3.2329069520921329E-2</v>
      </c>
      <c r="AD61" s="5">
        <f t="shared" si="106"/>
        <v>3.3013017433578019E-2</v>
      </c>
      <c r="AE61" s="5">
        <f t="shared" si="106"/>
        <v>3.5761810992171857E-2</v>
      </c>
      <c r="AF61" s="5">
        <f t="shared" si="106"/>
        <v>4.1790523877122565E-2</v>
      </c>
      <c r="AG61" s="5">
        <f t="shared" si="106"/>
        <v>4.3658726275285005E-2</v>
      </c>
      <c r="AH61" s="5">
        <f t="shared" si="106"/>
        <v>4.7565162262414175E-2</v>
      </c>
      <c r="AI61" s="5">
        <f t="shared" ref="AI61:AL61" si="107">AI16*(AI197+AI273)/1000</f>
        <v>5.7188941950017808E-2</v>
      </c>
      <c r="AJ61" s="5">
        <f t="shared" si="107"/>
        <v>5.5732448742843776E-2</v>
      </c>
      <c r="AK61" s="183">
        <f t="shared" si="107"/>
        <v>4.8017842699802658E-2</v>
      </c>
      <c r="AL61" s="183">
        <f t="shared" si="107"/>
        <v>5.0184744327150935E-2</v>
      </c>
      <c r="AN61" s="13"/>
    </row>
    <row r="62" spans="1:41" ht="15.75" thickBot="1" x14ac:dyDescent="0.3">
      <c r="A62" s="215"/>
      <c r="C62" s="8" t="s">
        <v>58</v>
      </c>
      <c r="D62" s="9">
        <f>SUM(D58:D61)</f>
        <v>0.25905528143640127</v>
      </c>
      <c r="E62" s="9">
        <f t="shared" ref="E62:AH62" si="108">SUM(E58:E61)</f>
        <v>0.25952100543513057</v>
      </c>
      <c r="F62" s="9">
        <f t="shared" si="108"/>
        <v>0.24053939170539515</v>
      </c>
      <c r="G62" s="9">
        <f t="shared" si="108"/>
        <v>0.22024543958487397</v>
      </c>
      <c r="H62" s="9">
        <f t="shared" si="108"/>
        <v>0.2082711608656608</v>
      </c>
      <c r="I62" s="9">
        <f t="shared" si="108"/>
        <v>0.17934630982531075</v>
      </c>
      <c r="J62" s="9">
        <f t="shared" si="108"/>
        <v>0.18498049132659361</v>
      </c>
      <c r="K62" s="9">
        <f t="shared" si="108"/>
        <v>0.18211211432767227</v>
      </c>
      <c r="L62" s="9">
        <f t="shared" si="108"/>
        <v>0.19203682657048282</v>
      </c>
      <c r="M62" s="9">
        <f t="shared" si="108"/>
        <v>0.19250605637454099</v>
      </c>
      <c r="N62" s="9">
        <f t="shared" si="108"/>
        <v>0.17999256443792805</v>
      </c>
      <c r="O62" s="9">
        <f t="shared" si="108"/>
        <v>0.18461427520204524</v>
      </c>
      <c r="P62" s="9">
        <f t="shared" si="108"/>
        <v>0.19251128960812208</v>
      </c>
      <c r="Q62" s="9">
        <f t="shared" si="108"/>
        <v>0.22083436674291099</v>
      </c>
      <c r="R62" s="9">
        <f t="shared" si="108"/>
        <v>0.23502167680537803</v>
      </c>
      <c r="S62" s="9">
        <f t="shared" si="108"/>
        <v>0.22945190788912173</v>
      </c>
      <c r="T62" s="9">
        <f t="shared" si="108"/>
        <v>0.23629093863591116</v>
      </c>
      <c r="U62" s="9">
        <f t="shared" si="108"/>
        <v>0.234859117867175</v>
      </c>
      <c r="V62" s="9">
        <f t="shared" si="108"/>
        <v>0.20984995886410954</v>
      </c>
      <c r="W62" s="9">
        <f t="shared" si="108"/>
        <v>0.19272097786789222</v>
      </c>
      <c r="X62" s="9">
        <f t="shared" si="108"/>
        <v>0.19194769157864228</v>
      </c>
      <c r="Y62" s="9">
        <f t="shared" si="108"/>
        <v>0.20134758796294006</v>
      </c>
      <c r="Z62" s="9">
        <f t="shared" si="108"/>
        <v>0.17534162753158838</v>
      </c>
      <c r="AA62" s="9">
        <f t="shared" si="108"/>
        <v>0.17896810497569873</v>
      </c>
      <c r="AB62" s="9">
        <f t="shared" si="108"/>
        <v>0.15441045617598345</v>
      </c>
      <c r="AC62" s="9">
        <f t="shared" si="108"/>
        <v>0.13032678616348167</v>
      </c>
      <c r="AD62" s="9">
        <f t="shared" si="108"/>
        <v>0.13248390669979077</v>
      </c>
      <c r="AE62" s="9">
        <f t="shared" si="108"/>
        <v>0.13818249289168261</v>
      </c>
      <c r="AF62" s="9">
        <f t="shared" si="108"/>
        <v>0.14336428786039707</v>
      </c>
      <c r="AG62" s="9">
        <f t="shared" si="108"/>
        <v>0.14591279024481593</v>
      </c>
      <c r="AH62" s="9">
        <f t="shared" si="108"/>
        <v>0.15440739132363643</v>
      </c>
      <c r="AI62" s="9">
        <f t="shared" ref="AI62:AL62" si="109">SUM(AI58:AI61)</f>
        <v>0.15682610546489706</v>
      </c>
      <c r="AJ62" s="9">
        <f t="shared" si="109"/>
        <v>0.15702703660374917</v>
      </c>
      <c r="AK62" s="186">
        <f t="shared" si="109"/>
        <v>0.14171926914925595</v>
      </c>
      <c r="AL62" s="186">
        <f t="shared" si="109"/>
        <v>0.14624047504487589</v>
      </c>
    </row>
    <row r="63" spans="1:41" ht="15.75" thickTop="1" x14ac:dyDescent="0.25">
      <c r="A63" s="215"/>
      <c r="C63" t="s">
        <v>60</v>
      </c>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175"/>
      <c r="AJ63" s="176"/>
      <c r="AK63" s="184"/>
      <c r="AL63" s="184"/>
    </row>
    <row r="64" spans="1:41" x14ac:dyDescent="0.25">
      <c r="A64" s="215"/>
      <c r="B64" t="s">
        <v>61</v>
      </c>
      <c r="C64" t="str">
        <f>C58</f>
        <v>Nybyggeri</v>
      </c>
      <c r="D64" s="5">
        <f t="shared" ref="D64:AH64" si="110">D13*(D143+D219)/1000</f>
        <v>0</v>
      </c>
      <c r="E64" s="5">
        <f t="shared" si="110"/>
        <v>0</v>
      </c>
      <c r="F64" s="5">
        <f t="shared" si="110"/>
        <v>0</v>
      </c>
      <c r="G64" s="5">
        <f t="shared" si="110"/>
        <v>0</v>
      </c>
      <c r="H64" s="5">
        <f t="shared" si="110"/>
        <v>0</v>
      </c>
      <c r="I64" s="5">
        <f t="shared" si="110"/>
        <v>0</v>
      </c>
      <c r="J64" s="5">
        <f t="shared" si="110"/>
        <v>0</v>
      </c>
      <c r="K64" s="5">
        <f t="shared" si="110"/>
        <v>0</v>
      </c>
      <c r="L64" s="5">
        <f t="shared" si="110"/>
        <v>0</v>
      </c>
      <c r="M64" s="5">
        <f t="shared" si="110"/>
        <v>0</v>
      </c>
      <c r="N64" s="5">
        <f t="shared" si="110"/>
        <v>0</v>
      </c>
      <c r="O64" s="5">
        <f t="shared" si="110"/>
        <v>0</v>
      </c>
      <c r="P64" s="5">
        <f t="shared" si="110"/>
        <v>0</v>
      </c>
      <c r="Q64" s="5">
        <f t="shared" si="110"/>
        <v>0</v>
      </c>
      <c r="R64" s="5">
        <f t="shared" si="110"/>
        <v>0</v>
      </c>
      <c r="S64" s="5">
        <f t="shared" si="110"/>
        <v>0</v>
      </c>
      <c r="T64" s="5">
        <f t="shared" si="110"/>
        <v>0</v>
      </c>
      <c r="U64" s="5">
        <f t="shared" si="110"/>
        <v>0</v>
      </c>
      <c r="V64" s="5">
        <f t="shared" si="110"/>
        <v>0</v>
      </c>
      <c r="W64" s="5">
        <f t="shared" si="110"/>
        <v>0</v>
      </c>
      <c r="X64" s="5">
        <f t="shared" si="110"/>
        <v>0</v>
      </c>
      <c r="Y64" s="5">
        <f t="shared" si="110"/>
        <v>0</v>
      </c>
      <c r="Z64" s="5">
        <f t="shared" si="110"/>
        <v>0</v>
      </c>
      <c r="AA64" s="5">
        <f t="shared" si="110"/>
        <v>0</v>
      </c>
      <c r="AB64" s="5">
        <f t="shared" si="110"/>
        <v>0</v>
      </c>
      <c r="AC64" s="5">
        <f t="shared" si="110"/>
        <v>0</v>
      </c>
      <c r="AD64" s="5">
        <f t="shared" si="110"/>
        <v>0</v>
      </c>
      <c r="AE64" s="5">
        <f t="shared" si="110"/>
        <v>0</v>
      </c>
      <c r="AF64" s="5">
        <f t="shared" si="110"/>
        <v>0</v>
      </c>
      <c r="AG64" s="5">
        <f t="shared" si="110"/>
        <v>0</v>
      </c>
      <c r="AH64" s="13">
        <f t="shared" si="110"/>
        <v>0</v>
      </c>
      <c r="AI64" s="13">
        <f t="shared" ref="AI64:AL64" si="111">AI13*(AI143+AI219)/1000</f>
        <v>0</v>
      </c>
      <c r="AJ64" s="13">
        <f t="shared" si="111"/>
        <v>0</v>
      </c>
      <c r="AK64" s="185">
        <f t="shared" si="111"/>
        <v>0</v>
      </c>
      <c r="AL64" s="185">
        <f t="shared" si="111"/>
        <v>0</v>
      </c>
      <c r="AN64" s="13"/>
    </row>
    <row r="65" spans="1:40" x14ac:dyDescent="0.25">
      <c r="A65" s="215"/>
      <c r="C65" t="str">
        <f t="shared" ref="C65:C67" si="112">C59</f>
        <v>Anlægsvirksomhed</v>
      </c>
      <c r="D65" s="5">
        <f t="shared" ref="D65:AH65" si="113">D14*(D162+D238)/1000</f>
        <v>0.24442318459157458</v>
      </c>
      <c r="E65" s="5">
        <f t="shared" si="113"/>
        <v>0.43074202446764603</v>
      </c>
      <c r="F65" s="5">
        <f t="shared" si="113"/>
        <v>0.46526858081606598</v>
      </c>
      <c r="G65" s="5">
        <f t="shared" si="113"/>
        <v>0.5143679490963905</v>
      </c>
      <c r="H65" s="5">
        <f t="shared" si="113"/>
        <v>0.46570770942509893</v>
      </c>
      <c r="I65" s="5">
        <f t="shared" si="113"/>
        <v>0.5708210859240509</v>
      </c>
      <c r="J65" s="5">
        <f t="shared" si="113"/>
        <v>0.5974352344142414</v>
      </c>
      <c r="K65" s="5">
        <f t="shared" si="113"/>
        <v>0.52323516132445125</v>
      </c>
      <c r="L65" s="5">
        <f t="shared" si="113"/>
        <v>0.55244232442096064</v>
      </c>
      <c r="M65" s="5">
        <f t="shared" si="113"/>
        <v>0.50905959012406576</v>
      </c>
      <c r="N65" s="5">
        <f t="shared" si="113"/>
        <v>0.46116665836456305</v>
      </c>
      <c r="O65" s="5">
        <f t="shared" si="113"/>
        <v>0.50662353103727154</v>
      </c>
      <c r="P65" s="5">
        <f t="shared" si="113"/>
        <v>0.4654343684735967</v>
      </c>
      <c r="Q65" s="5">
        <f t="shared" si="113"/>
        <v>0.50879474932607072</v>
      </c>
      <c r="R65" s="5">
        <f t="shared" si="113"/>
        <v>0.5576057720843326</v>
      </c>
      <c r="S65" s="5">
        <f t="shared" si="113"/>
        <v>0.50833257579109925</v>
      </c>
      <c r="T65" s="5">
        <f t="shared" si="113"/>
        <v>0.47304373352193924</v>
      </c>
      <c r="U65" s="5">
        <f t="shared" si="113"/>
        <v>0.44950746697559602</v>
      </c>
      <c r="V65" s="5">
        <f t="shared" si="113"/>
        <v>0.39814697724048648</v>
      </c>
      <c r="W65" s="5">
        <f t="shared" si="113"/>
        <v>0.39954596568807083</v>
      </c>
      <c r="X65" s="5">
        <f t="shared" si="113"/>
        <v>0.34615201365063369</v>
      </c>
      <c r="Y65" s="5">
        <f t="shared" si="113"/>
        <v>0.3521742753464111</v>
      </c>
      <c r="Z65" s="5">
        <f t="shared" si="113"/>
        <v>0.32977393241358688</v>
      </c>
      <c r="AA65" s="5">
        <f t="shared" si="113"/>
        <v>0.32931120659573121</v>
      </c>
      <c r="AB65" s="5">
        <f t="shared" si="113"/>
        <v>0.30950484904106096</v>
      </c>
      <c r="AC65" s="5">
        <f t="shared" si="113"/>
        <v>0.2794465048969717</v>
      </c>
      <c r="AD65" s="5">
        <f t="shared" si="113"/>
        <v>0.26613403075869779</v>
      </c>
      <c r="AE65" s="5">
        <f t="shared" si="113"/>
        <v>0.25527961826012385</v>
      </c>
      <c r="AF65" s="5">
        <f t="shared" si="113"/>
        <v>0.23725234009286636</v>
      </c>
      <c r="AG65" s="5">
        <f t="shared" si="113"/>
        <v>0.26801408539290639</v>
      </c>
      <c r="AH65" s="13">
        <f t="shared" si="113"/>
        <v>0.29335061637798338</v>
      </c>
      <c r="AI65" s="13">
        <f t="shared" ref="AI65:AL65" si="114">AI14*(AI162+AI238)/1000</f>
        <v>0.28490330310593015</v>
      </c>
      <c r="AJ65" s="13">
        <f t="shared" si="114"/>
        <v>0.25052773327030653</v>
      </c>
      <c r="AK65" s="185">
        <f t="shared" si="114"/>
        <v>0.23573489586085303</v>
      </c>
      <c r="AL65" s="185">
        <f t="shared" si="114"/>
        <v>0.21799689003353634</v>
      </c>
      <c r="AN65" s="13"/>
    </row>
    <row r="66" spans="1:40" x14ac:dyDescent="0.25">
      <c r="A66" s="215"/>
      <c r="C66" t="str">
        <f t="shared" si="112"/>
        <v>Prof. rep. og vedl.</v>
      </c>
      <c r="D66" s="5">
        <f t="shared" ref="D66:AH66" si="115">D15*(D181+D257)/1000</f>
        <v>6.0262095188355364E-3</v>
      </c>
      <c r="E66" s="5">
        <f t="shared" si="115"/>
        <v>8.6786149386155458E-3</v>
      </c>
      <c r="F66" s="5">
        <f t="shared" si="115"/>
        <v>9.2487638761877024E-3</v>
      </c>
      <c r="G66" s="5">
        <f t="shared" si="115"/>
        <v>9.9471250196539428E-3</v>
      </c>
      <c r="H66" s="5">
        <f t="shared" si="115"/>
        <v>1.0676620414855512E-2</v>
      </c>
      <c r="I66" s="5">
        <f t="shared" si="115"/>
        <v>9.8756660092866686E-3</v>
      </c>
      <c r="J66" s="5">
        <f t="shared" si="115"/>
        <v>9.8430988598221282E-3</v>
      </c>
      <c r="K66" s="5">
        <f t="shared" si="115"/>
        <v>9.0911461242996691E-3</v>
      </c>
      <c r="L66" s="5">
        <f t="shared" si="115"/>
        <v>9.8658474985678212E-3</v>
      </c>
      <c r="M66" s="5">
        <f t="shared" si="115"/>
        <v>8.3206216256165345E-3</v>
      </c>
      <c r="N66" s="5">
        <f t="shared" si="115"/>
        <v>8.2322772518073142E-3</v>
      </c>
      <c r="O66" s="5">
        <f t="shared" si="115"/>
        <v>9.3082765321303457E-3</v>
      </c>
      <c r="P66" s="5">
        <f t="shared" si="115"/>
        <v>8.3090287472537046E-3</v>
      </c>
      <c r="Q66" s="5">
        <f t="shared" si="115"/>
        <v>9.3136550837018967E-3</v>
      </c>
      <c r="R66" s="5">
        <f t="shared" si="115"/>
        <v>1.0263210912733876E-2</v>
      </c>
      <c r="S66" s="5">
        <f t="shared" si="115"/>
        <v>9.6506299271097214E-3</v>
      </c>
      <c r="T66" s="5">
        <f t="shared" si="115"/>
        <v>1.2300745439923081E-2</v>
      </c>
      <c r="U66" s="5">
        <f t="shared" si="115"/>
        <v>1.1643941700156271E-2</v>
      </c>
      <c r="V66" s="5">
        <f t="shared" si="115"/>
        <v>1.0426520976827188E-2</v>
      </c>
      <c r="W66" s="5">
        <f t="shared" si="115"/>
        <v>9.2165682184087282E-3</v>
      </c>
      <c r="X66" s="5">
        <f t="shared" si="115"/>
        <v>8.8050492321505511E-3</v>
      </c>
      <c r="Y66" s="5">
        <f t="shared" si="115"/>
        <v>8.0159651991194656E-3</v>
      </c>
      <c r="Z66" s="5">
        <f t="shared" si="115"/>
        <v>7.5093746640614934E-3</v>
      </c>
      <c r="AA66" s="5">
        <f t="shared" si="115"/>
        <v>7.3406992156913008E-3</v>
      </c>
      <c r="AB66" s="5">
        <f t="shared" si="115"/>
        <v>7.9041966328714276E-3</v>
      </c>
      <c r="AC66" s="5">
        <f t="shared" si="115"/>
        <v>7.1844125475899042E-3</v>
      </c>
      <c r="AD66" s="5">
        <f t="shared" si="115"/>
        <v>6.7755179918105564E-3</v>
      </c>
      <c r="AE66" s="5">
        <f t="shared" si="115"/>
        <v>6.1129622696600343E-3</v>
      </c>
      <c r="AF66" s="5">
        <f t="shared" si="115"/>
        <v>6.0448876891089492E-3</v>
      </c>
      <c r="AG66" s="5">
        <f t="shared" si="115"/>
        <v>4.8771364862112386E-3</v>
      </c>
      <c r="AH66" s="13">
        <f t="shared" si="115"/>
        <v>4.7082365037755119E-3</v>
      </c>
      <c r="AI66" s="13">
        <f t="shared" ref="AI66:AL66" si="116">AI15*(AI181+AI257)/1000</f>
        <v>4.321314409474186E-3</v>
      </c>
      <c r="AJ66" s="13">
        <f t="shared" si="116"/>
        <v>4.4402039750023109E-3</v>
      </c>
      <c r="AK66" s="185">
        <f t="shared" si="116"/>
        <v>4.8227116550855287E-3</v>
      </c>
      <c r="AL66" s="185">
        <f t="shared" si="116"/>
        <v>4.8862139520530132E-3</v>
      </c>
      <c r="AN66" s="13"/>
    </row>
    <row r="67" spans="1:40" x14ac:dyDescent="0.25">
      <c r="A67" s="215"/>
      <c r="C67" t="str">
        <f t="shared" si="112"/>
        <v>Gør-det-selv rep. og vedl.</v>
      </c>
      <c r="D67" s="5">
        <f t="shared" ref="D67:AH67" si="117">D16*(D200+D276)/1000</f>
        <v>5.4611827043254419E-3</v>
      </c>
      <c r="E67" s="5">
        <f t="shared" si="117"/>
        <v>8.22096566217018E-3</v>
      </c>
      <c r="F67" s="5">
        <f t="shared" si="117"/>
        <v>9.4061743589851244E-3</v>
      </c>
      <c r="G67" s="5">
        <f t="shared" si="117"/>
        <v>1.110312296369121E-2</v>
      </c>
      <c r="H67" s="5">
        <f t="shared" si="117"/>
        <v>1.1860844190059523E-2</v>
      </c>
      <c r="I67" s="5">
        <f t="shared" si="117"/>
        <v>1.2129912049518091E-2</v>
      </c>
      <c r="J67" s="5">
        <f t="shared" si="117"/>
        <v>1.2896330009552178E-2</v>
      </c>
      <c r="K67" s="5">
        <f t="shared" si="117"/>
        <v>1.1330671289052578E-2</v>
      </c>
      <c r="L67" s="5">
        <f t="shared" si="117"/>
        <v>1.2272363686691354E-2</v>
      </c>
      <c r="M67" s="5">
        <f t="shared" si="117"/>
        <v>1.1051316598000608E-2</v>
      </c>
      <c r="N67" s="5">
        <f t="shared" si="117"/>
        <v>1.1193414270503644E-2</v>
      </c>
      <c r="O67" s="5">
        <f t="shared" si="117"/>
        <v>1.1673781210409056E-2</v>
      </c>
      <c r="P67" s="5">
        <f t="shared" si="117"/>
        <v>1.0888249555957274E-2</v>
      </c>
      <c r="Q67" s="5">
        <f t="shared" si="117"/>
        <v>1.2061186982565562E-2</v>
      </c>
      <c r="R67" s="5">
        <f t="shared" si="117"/>
        <v>1.3342242611881857E-2</v>
      </c>
      <c r="S67" s="5">
        <f t="shared" si="117"/>
        <v>1.3579850037912723E-2</v>
      </c>
      <c r="T67" s="5">
        <f t="shared" si="117"/>
        <v>1.4316486852128631E-2</v>
      </c>
      <c r="U67" s="5">
        <f t="shared" si="117"/>
        <v>1.2485567936926241E-2</v>
      </c>
      <c r="V67" s="5">
        <f t="shared" si="117"/>
        <v>1.2930795741238274E-2</v>
      </c>
      <c r="W67" s="5">
        <f t="shared" si="117"/>
        <v>1.1640856715158807E-2</v>
      </c>
      <c r="X67" s="5">
        <f t="shared" si="117"/>
        <v>1.0295689912653883E-2</v>
      </c>
      <c r="Y67" s="5">
        <f t="shared" si="117"/>
        <v>9.9897745304982459E-3</v>
      </c>
      <c r="Z67" s="5">
        <f t="shared" si="117"/>
        <v>9.8565013309833294E-3</v>
      </c>
      <c r="AA67" s="5">
        <f t="shared" si="117"/>
        <v>1.0223725436766995E-2</v>
      </c>
      <c r="AB67" s="5">
        <f t="shared" si="117"/>
        <v>1.0488233562232425E-2</v>
      </c>
      <c r="AC67" s="5">
        <f t="shared" si="117"/>
        <v>9.2143138298098667E-3</v>
      </c>
      <c r="AD67" s="5">
        <f t="shared" si="117"/>
        <v>8.6608747507065566E-3</v>
      </c>
      <c r="AE67" s="5">
        <f t="shared" si="117"/>
        <v>8.3540515286390331E-3</v>
      </c>
      <c r="AF67" s="5">
        <f t="shared" si="117"/>
        <v>8.6850208535251602E-3</v>
      </c>
      <c r="AG67" s="5">
        <f t="shared" si="117"/>
        <v>7.5569700978715742E-3</v>
      </c>
      <c r="AH67" s="7">
        <f t="shared" si="117"/>
        <v>7.0072264690999812E-3</v>
      </c>
      <c r="AI67" s="7">
        <f t="shared" ref="AI67:AL67" si="118">AI16*(AI200+AI276)/1000</f>
        <v>6.8936365279188205E-3</v>
      </c>
      <c r="AJ67" s="7">
        <f t="shared" si="118"/>
        <v>6.246220607491134E-3</v>
      </c>
      <c r="AK67" s="188">
        <f t="shared" si="118"/>
        <v>6.3676835217224975E-3</v>
      </c>
      <c r="AL67" s="188">
        <f t="shared" si="118"/>
        <v>6.5520909238073605E-3</v>
      </c>
      <c r="AN67" s="13"/>
    </row>
    <row r="68" spans="1:40" ht="15.75" thickBot="1" x14ac:dyDescent="0.3">
      <c r="A68" s="215"/>
      <c r="C68" s="8" t="s">
        <v>58</v>
      </c>
      <c r="D68" s="9">
        <f>SUM(D64:D67)</f>
        <v>0.25591057681473556</v>
      </c>
      <c r="E68" s="9">
        <f t="shared" ref="E68:AH68" si="119">SUM(E64:E67)</f>
        <v>0.44764160506843176</v>
      </c>
      <c r="F68" s="9">
        <f t="shared" si="119"/>
        <v>0.48392351905123882</v>
      </c>
      <c r="G68" s="9">
        <f t="shared" si="119"/>
        <v>0.53541819707973559</v>
      </c>
      <c r="H68" s="9">
        <f t="shared" si="119"/>
        <v>0.48824517403001394</v>
      </c>
      <c r="I68" s="9">
        <f t="shared" si="119"/>
        <v>0.59282666398285566</v>
      </c>
      <c r="J68" s="9">
        <f t="shared" si="119"/>
        <v>0.6201746632836157</v>
      </c>
      <c r="K68" s="9">
        <f t="shared" si="119"/>
        <v>0.5436569787378035</v>
      </c>
      <c r="L68" s="9">
        <f t="shared" si="119"/>
        <v>0.5745805356062198</v>
      </c>
      <c r="M68" s="9">
        <f t="shared" si="119"/>
        <v>0.52843152834768292</v>
      </c>
      <c r="N68" s="9">
        <f t="shared" si="119"/>
        <v>0.48059234988687399</v>
      </c>
      <c r="O68" s="9">
        <f t="shared" si="119"/>
        <v>0.52760558877981101</v>
      </c>
      <c r="P68" s="9">
        <f t="shared" si="119"/>
        <v>0.4846316467768077</v>
      </c>
      <c r="Q68" s="9">
        <f t="shared" si="119"/>
        <v>0.5301695913923381</v>
      </c>
      <c r="R68" s="9">
        <f t="shared" si="119"/>
        <v>0.58121122560894833</v>
      </c>
      <c r="S68" s="9">
        <f t="shared" si="119"/>
        <v>0.53156305575612173</v>
      </c>
      <c r="T68" s="9">
        <f t="shared" si="119"/>
        <v>0.49966096581399094</v>
      </c>
      <c r="U68" s="9">
        <f t="shared" si="119"/>
        <v>0.47363697661267851</v>
      </c>
      <c r="V68" s="9">
        <f t="shared" si="119"/>
        <v>0.42150429395855193</v>
      </c>
      <c r="W68" s="9">
        <f t="shared" si="119"/>
        <v>0.42040339062163834</v>
      </c>
      <c r="X68" s="9">
        <f t="shared" si="119"/>
        <v>0.36525275279543812</v>
      </c>
      <c r="Y68" s="9">
        <f t="shared" si="119"/>
        <v>0.37018001507602882</v>
      </c>
      <c r="Z68" s="9">
        <f t="shared" si="119"/>
        <v>0.34713980840863168</v>
      </c>
      <c r="AA68" s="9">
        <f t="shared" si="119"/>
        <v>0.34687563124818949</v>
      </c>
      <c r="AB68" s="9">
        <f t="shared" si="119"/>
        <v>0.32789727923616485</v>
      </c>
      <c r="AC68" s="9">
        <f t="shared" si="119"/>
        <v>0.29584523127437146</v>
      </c>
      <c r="AD68" s="9">
        <f t="shared" si="119"/>
        <v>0.28157042350121486</v>
      </c>
      <c r="AE68" s="9">
        <f t="shared" si="119"/>
        <v>0.26974663205842292</v>
      </c>
      <c r="AF68" s="9">
        <f t="shared" si="119"/>
        <v>0.25198224863550051</v>
      </c>
      <c r="AG68" s="9">
        <f t="shared" si="119"/>
        <v>0.28044819197698923</v>
      </c>
      <c r="AH68" s="15">
        <f t="shared" si="119"/>
        <v>0.30506607935085883</v>
      </c>
      <c r="AI68" s="15">
        <f t="shared" ref="AI68:AL68" si="120">SUM(AI64:AI67)</f>
        <v>0.29611825404332315</v>
      </c>
      <c r="AJ68" s="15">
        <f t="shared" si="120"/>
        <v>0.2612141578528</v>
      </c>
      <c r="AK68" s="191">
        <f t="shared" si="120"/>
        <v>0.24692529103766103</v>
      </c>
      <c r="AL68" s="191">
        <f t="shared" si="120"/>
        <v>0.22943519490939673</v>
      </c>
    </row>
    <row r="69" spans="1:40" ht="15.75" thickTop="1" x14ac:dyDescent="0.25">
      <c r="A69" s="215"/>
      <c r="C69" t="s">
        <v>64</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175"/>
      <c r="AJ69" s="176"/>
      <c r="AK69" s="184"/>
      <c r="AL69" s="184"/>
    </row>
    <row r="70" spans="1:40" x14ac:dyDescent="0.25">
      <c r="A70" s="215"/>
      <c r="C70" t="str">
        <f>C64</f>
        <v>Nybyggeri</v>
      </c>
      <c r="D70" s="5">
        <f t="shared" ref="D70:AH70" si="121">D13*(D144+D220)/1000</f>
        <v>3.0093868657148199</v>
      </c>
      <c r="E70" s="5">
        <f t="shared" si="121"/>
        <v>2.6988229049950596</v>
      </c>
      <c r="F70" s="5">
        <f t="shared" si="121"/>
        <v>2.5347384742585208</v>
      </c>
      <c r="G70" s="5">
        <f t="shared" si="121"/>
        <v>1.9734598374010837</v>
      </c>
      <c r="H70" s="5">
        <f t="shared" si="121"/>
        <v>1.9877515348353856</v>
      </c>
      <c r="I70" s="5">
        <f t="shared" si="121"/>
        <v>2.4894851089452628</v>
      </c>
      <c r="J70" s="5">
        <f t="shared" si="121"/>
        <v>2.9088692819768815</v>
      </c>
      <c r="K70" s="5">
        <f t="shared" si="121"/>
        <v>3.1787243958720111</v>
      </c>
      <c r="L70" s="5">
        <f t="shared" si="121"/>
        <v>3.6707402361322505</v>
      </c>
      <c r="M70" s="5">
        <f t="shared" si="121"/>
        <v>3.1656389577255615</v>
      </c>
      <c r="N70" s="5">
        <f t="shared" si="121"/>
        <v>3.1612970746421705</v>
      </c>
      <c r="O70" s="5">
        <f t="shared" si="121"/>
        <v>3.3798047985500861</v>
      </c>
      <c r="P70" s="5">
        <f t="shared" si="121"/>
        <v>3.250330457701645</v>
      </c>
      <c r="Q70" s="5">
        <f t="shared" si="121"/>
        <v>3.6438483460891953</v>
      </c>
      <c r="R70" s="5">
        <f t="shared" si="121"/>
        <v>3.956320691282214</v>
      </c>
      <c r="S70" s="5">
        <f t="shared" si="121"/>
        <v>3.981263807353185</v>
      </c>
      <c r="T70" s="5">
        <f t="shared" si="121"/>
        <v>4.4868806680543356</v>
      </c>
      <c r="U70" s="5">
        <f t="shared" si="121"/>
        <v>4.7780541081144889</v>
      </c>
      <c r="V70" s="5">
        <f t="shared" si="121"/>
        <v>4.0041733687534391</v>
      </c>
      <c r="W70" s="5">
        <f t="shared" si="121"/>
        <v>2.4401664581192275</v>
      </c>
      <c r="X70" s="5">
        <f t="shared" si="121"/>
        <v>2.0147586746667816</v>
      </c>
      <c r="Y70" s="5">
        <f t="shared" si="121"/>
        <v>2.3916088586511863</v>
      </c>
      <c r="Z70" s="5">
        <f t="shared" si="121"/>
        <v>2.0753341590238827</v>
      </c>
      <c r="AA70" s="5">
        <f t="shared" si="121"/>
        <v>1.9444528248112376</v>
      </c>
      <c r="AB70" s="5">
        <f t="shared" si="121"/>
        <v>2.1046867542915302</v>
      </c>
      <c r="AC70" s="5">
        <f t="shared" si="121"/>
        <v>2.0879174165190535</v>
      </c>
      <c r="AD70" s="5">
        <f t="shared" si="121"/>
        <v>2.2990941325012084</v>
      </c>
      <c r="AE70" s="5">
        <f t="shared" si="121"/>
        <v>2.6001703921385548</v>
      </c>
      <c r="AF70" s="5">
        <f t="shared" si="121"/>
        <v>2.7938479122895497</v>
      </c>
      <c r="AG70" s="5">
        <f t="shared" si="121"/>
        <v>2.8159266344305611</v>
      </c>
      <c r="AH70" s="13">
        <f t="shared" si="121"/>
        <v>2.9310843803276918</v>
      </c>
      <c r="AI70" s="13">
        <f t="shared" ref="AI70:AL70" si="122">AI13*(AI144+AI220)/1000</f>
        <v>3.0295939481818137</v>
      </c>
      <c r="AJ70" s="13">
        <f t="shared" si="122"/>
        <v>3.1926128865390702</v>
      </c>
      <c r="AK70" s="185">
        <f t="shared" si="122"/>
        <v>2.981436836762474</v>
      </c>
      <c r="AL70" s="185">
        <f t="shared" si="122"/>
        <v>2.9888339513715731</v>
      </c>
      <c r="AN70" s="13"/>
    </row>
    <row r="71" spans="1:40" x14ac:dyDescent="0.25">
      <c r="A71" s="215"/>
      <c r="C71" t="str">
        <f t="shared" ref="C71:C73" si="123">C65</f>
        <v>Anlægsvirksomhed</v>
      </c>
      <c r="D71" s="5">
        <f t="shared" ref="D71:AH71" si="124">D14*(D163+D239)/1000</f>
        <v>2.3369907810699266</v>
      </c>
      <c r="E71" s="5">
        <f t="shared" si="124"/>
        <v>2.2059773814471817</v>
      </c>
      <c r="F71" s="5">
        <f t="shared" si="124"/>
        <v>2.2183409432892636</v>
      </c>
      <c r="G71" s="5">
        <f t="shared" si="124"/>
        <v>2.4217615379404753</v>
      </c>
      <c r="H71" s="5">
        <f t="shared" si="124"/>
        <v>2.218214014365266</v>
      </c>
      <c r="I71" s="5">
        <f t="shared" si="124"/>
        <v>2.4070387749523001</v>
      </c>
      <c r="J71" s="5">
        <f t="shared" si="124"/>
        <v>2.7372557497431362</v>
      </c>
      <c r="K71" s="5">
        <f t="shared" si="124"/>
        <v>2.5086910694683877</v>
      </c>
      <c r="L71" s="5">
        <f t="shared" si="124"/>
        <v>2.6384658805375816</v>
      </c>
      <c r="M71" s="5">
        <f t="shared" si="124"/>
        <v>1.8850341854130763</v>
      </c>
      <c r="N71" s="5">
        <f t="shared" si="124"/>
        <v>1.6905350709000615</v>
      </c>
      <c r="O71" s="5">
        <f t="shared" si="124"/>
        <v>1.9047755852965562</v>
      </c>
      <c r="P71" s="5">
        <f t="shared" si="124"/>
        <v>1.8590384753151878</v>
      </c>
      <c r="Q71" s="5">
        <f t="shared" si="124"/>
        <v>1.990890164830015</v>
      </c>
      <c r="R71" s="5">
        <f t="shared" si="124"/>
        <v>1.8979131200728387</v>
      </c>
      <c r="S71" s="5">
        <f t="shared" si="124"/>
        <v>1.6276708522192673</v>
      </c>
      <c r="T71" s="5">
        <f t="shared" si="124"/>
        <v>1.7917307715595161</v>
      </c>
      <c r="U71" s="5">
        <f t="shared" si="124"/>
        <v>1.6934315515549785</v>
      </c>
      <c r="V71" s="5">
        <f t="shared" si="124"/>
        <v>1.8060416264198536</v>
      </c>
      <c r="W71" s="5">
        <f t="shared" si="124"/>
        <v>1.5313740642245572</v>
      </c>
      <c r="X71" s="5">
        <f t="shared" si="124"/>
        <v>1.6599337445737248</v>
      </c>
      <c r="Y71" s="5">
        <f t="shared" si="124"/>
        <v>1.8039841161102954</v>
      </c>
      <c r="Z71" s="5">
        <f t="shared" si="124"/>
        <v>1.9223446160623343</v>
      </c>
      <c r="AA71" s="5">
        <f t="shared" si="124"/>
        <v>2.0309353721132326</v>
      </c>
      <c r="AB71" s="5">
        <f t="shared" si="124"/>
        <v>2.0086116953354893</v>
      </c>
      <c r="AC71" s="5">
        <f t="shared" si="124"/>
        <v>1.973985492314535</v>
      </c>
      <c r="AD71" s="5">
        <f t="shared" si="124"/>
        <v>1.9368542378011704</v>
      </c>
      <c r="AE71" s="5">
        <f t="shared" si="124"/>
        <v>1.6564806043227063</v>
      </c>
      <c r="AF71" s="5">
        <f t="shared" si="124"/>
        <v>1.6942410350591441</v>
      </c>
      <c r="AG71" s="5">
        <f t="shared" si="124"/>
        <v>1.9810818654907236</v>
      </c>
      <c r="AH71" s="13">
        <f t="shared" si="124"/>
        <v>2.1853987069022129</v>
      </c>
      <c r="AI71" s="13">
        <f t="shared" ref="AI71:AL71" si="125">AI14*(AI163+AI239)/1000</f>
        <v>2.5351045567278931</v>
      </c>
      <c r="AJ71" s="13">
        <f t="shared" si="125"/>
        <v>2.3826217801694125</v>
      </c>
      <c r="AK71" s="185">
        <f t="shared" si="125"/>
        <v>2.5012979690062713</v>
      </c>
      <c r="AL71" s="185">
        <f t="shared" si="125"/>
        <v>2.7589070240283236</v>
      </c>
      <c r="AN71" s="13"/>
    </row>
    <row r="72" spans="1:40" x14ac:dyDescent="0.25">
      <c r="A72" s="215"/>
      <c r="C72" t="str">
        <f t="shared" si="123"/>
        <v>Prof. rep. og vedl.</v>
      </c>
      <c r="D72" s="5">
        <f t="shared" ref="D72:AG72" si="126">D15*(D182+D258)/1000</f>
        <v>1.2420537274420911</v>
      </c>
      <c r="E72" s="5">
        <f t="shared" si="126"/>
        <v>1.3253279269356433</v>
      </c>
      <c r="F72" s="5">
        <f t="shared" si="126"/>
        <v>1.3386561038922256</v>
      </c>
      <c r="G72" s="5">
        <f t="shared" si="126"/>
        <v>1.2288609341530727</v>
      </c>
      <c r="H72" s="5">
        <f t="shared" si="126"/>
        <v>1.383212119065655</v>
      </c>
      <c r="I72" s="5">
        <f t="shared" si="126"/>
        <v>1.5192254628264676</v>
      </c>
      <c r="J72" s="5">
        <f t="shared" si="126"/>
        <v>1.560555747135439</v>
      </c>
      <c r="K72" s="5">
        <f t="shared" si="126"/>
        <v>1.5273132196176349</v>
      </c>
      <c r="L72" s="5">
        <f t="shared" si="126"/>
        <v>1.3869489925639147</v>
      </c>
      <c r="M72" s="5">
        <f t="shared" si="126"/>
        <v>1.5858910360520828</v>
      </c>
      <c r="N72" s="5">
        <f t="shared" si="126"/>
        <v>1.8604271082552224</v>
      </c>
      <c r="O72" s="5">
        <f t="shared" si="126"/>
        <v>1.6485943059970398</v>
      </c>
      <c r="P72" s="5">
        <f t="shared" si="126"/>
        <v>1.5331156073957775</v>
      </c>
      <c r="Q72" s="5">
        <f t="shared" si="126"/>
        <v>1.6905746201369072</v>
      </c>
      <c r="R72" s="5">
        <f t="shared" si="126"/>
        <v>1.8150214882236761</v>
      </c>
      <c r="S72" s="5">
        <f t="shared" si="126"/>
        <v>1.9452447212305248</v>
      </c>
      <c r="T72" s="5">
        <f t="shared" si="126"/>
        <v>2.2226513078554424</v>
      </c>
      <c r="U72" s="5">
        <f t="shared" si="126"/>
        <v>2.1786367479384796</v>
      </c>
      <c r="V72" s="5">
        <f t="shared" si="126"/>
        <v>1.9079022260561502</v>
      </c>
      <c r="W72" s="5">
        <f t="shared" si="126"/>
        <v>1.5733843573796962</v>
      </c>
      <c r="X72" s="5">
        <f t="shared" si="126"/>
        <v>1.4478689890246139</v>
      </c>
      <c r="Y72" s="5">
        <f t="shared" si="126"/>
        <v>1.6891183542256951</v>
      </c>
      <c r="Z72" s="5">
        <f t="shared" si="126"/>
        <v>1.5679921671530903</v>
      </c>
      <c r="AA72" s="5">
        <f t="shared" si="126"/>
        <v>1.6039280175397899</v>
      </c>
      <c r="AB72" s="5">
        <f t="shared" si="126"/>
        <v>1.7480603822292242</v>
      </c>
      <c r="AC72" s="5">
        <f t="shared" si="126"/>
        <v>1.6265335270581285</v>
      </c>
      <c r="AD72" s="5">
        <f t="shared" si="126"/>
        <v>1.6748691575068502</v>
      </c>
      <c r="AE72" s="5">
        <f t="shared" si="126"/>
        <v>1.6640547076509775</v>
      </c>
      <c r="AF72" s="5">
        <f t="shared" si="126"/>
        <v>1.7187790935281297</v>
      </c>
      <c r="AG72" s="5">
        <f t="shared" si="126"/>
        <v>1.5906512142300675</v>
      </c>
      <c r="AH72" s="13">
        <f>AH15*(AH182+AH258)/1000</f>
        <v>1.5571768308271139</v>
      </c>
      <c r="AI72" s="13">
        <f t="shared" ref="AI72:AL72" si="127">AI15*(AI182+AI258)/1000</f>
        <v>1.7189247140600097</v>
      </c>
      <c r="AJ72" s="13">
        <f t="shared" si="127"/>
        <v>1.7988318332754545</v>
      </c>
      <c r="AK72" s="185">
        <f t="shared" si="127"/>
        <v>1.6147721590899735</v>
      </c>
      <c r="AL72" s="185">
        <f t="shared" si="127"/>
        <v>1.5564441885758582</v>
      </c>
      <c r="AN72" s="13"/>
    </row>
    <row r="73" spans="1:40" x14ac:dyDescent="0.25">
      <c r="A73" s="215"/>
      <c r="C73" t="str">
        <f t="shared" si="123"/>
        <v>Gør-det-selv rep. og vedl.</v>
      </c>
      <c r="D73" s="5">
        <f t="shared" ref="D73:AH73" si="128">D16*(D201+D277)/1000</f>
        <v>0.193545688923735</v>
      </c>
      <c r="E73" s="5">
        <f t="shared" si="128"/>
        <v>0.2098261761185527</v>
      </c>
      <c r="F73" s="5">
        <f t="shared" si="128"/>
        <v>0.22327356780335636</v>
      </c>
      <c r="G73" s="5">
        <f t="shared" si="128"/>
        <v>0.2337850538407594</v>
      </c>
      <c r="H73" s="5">
        <f t="shared" si="128"/>
        <v>0.25089499683801836</v>
      </c>
      <c r="I73" s="5">
        <f t="shared" si="128"/>
        <v>0.3029776794678028</v>
      </c>
      <c r="J73" s="5">
        <f t="shared" si="128"/>
        <v>0.35119806653433538</v>
      </c>
      <c r="K73" s="5">
        <f t="shared" si="128"/>
        <v>0.38460825835255386</v>
      </c>
      <c r="L73" s="5">
        <f t="shared" si="128"/>
        <v>0.3264955285895505</v>
      </c>
      <c r="M73" s="5">
        <f t="shared" si="128"/>
        <v>0.43873614952797257</v>
      </c>
      <c r="N73" s="5">
        <f t="shared" si="128"/>
        <v>0.68175293901431089</v>
      </c>
      <c r="O73" s="5">
        <f t="shared" si="128"/>
        <v>0.50377937812131646</v>
      </c>
      <c r="P73" s="5">
        <f t="shared" si="128"/>
        <v>0.49225452320245977</v>
      </c>
      <c r="Q73" s="5">
        <f t="shared" si="128"/>
        <v>0.68143384311051414</v>
      </c>
      <c r="R73" s="5">
        <f t="shared" si="128"/>
        <v>0.62867387915992412</v>
      </c>
      <c r="S73" s="5">
        <f t="shared" si="128"/>
        <v>0.8027574837925251</v>
      </c>
      <c r="T73" s="5">
        <f t="shared" si="128"/>
        <v>1.1758892554696085</v>
      </c>
      <c r="U73" s="5">
        <f t="shared" si="128"/>
        <v>0.94845352836583074</v>
      </c>
      <c r="V73" s="5">
        <f t="shared" si="128"/>
        <v>0.70041150291600662</v>
      </c>
      <c r="W73" s="5">
        <f t="shared" si="128"/>
        <v>0.53651282364607111</v>
      </c>
      <c r="X73" s="5">
        <f t="shared" si="128"/>
        <v>0.51502199722446518</v>
      </c>
      <c r="Y73" s="5">
        <f t="shared" si="128"/>
        <v>0.58883014758644003</v>
      </c>
      <c r="Z73" s="5">
        <f t="shared" si="128"/>
        <v>0.51764477244513485</v>
      </c>
      <c r="AA73" s="5">
        <f t="shared" si="128"/>
        <v>0.41348311493731665</v>
      </c>
      <c r="AB73" s="5">
        <f t="shared" si="128"/>
        <v>0.33239528216129388</v>
      </c>
      <c r="AC73" s="5">
        <f t="shared" si="128"/>
        <v>0.31699061664926881</v>
      </c>
      <c r="AD73" s="5">
        <f t="shared" si="128"/>
        <v>0.38930417694785746</v>
      </c>
      <c r="AE73" s="5">
        <f t="shared" si="128"/>
        <v>0.41480913747918918</v>
      </c>
      <c r="AF73" s="5">
        <f t="shared" si="128"/>
        <v>0.44061238881218889</v>
      </c>
      <c r="AG73" s="5">
        <f t="shared" si="128"/>
        <v>0.41791130362684337</v>
      </c>
      <c r="AH73" s="7">
        <f t="shared" si="128"/>
        <v>0.34695561126848579</v>
      </c>
      <c r="AI73" s="7">
        <f t="shared" ref="AI73:AL73" si="129">AI16*(AI201+AI277)/1000</f>
        <v>0.56183747748962543</v>
      </c>
      <c r="AJ73" s="7">
        <f t="shared" si="129"/>
        <v>0.63703528174829727</v>
      </c>
      <c r="AK73" s="188">
        <f t="shared" si="129"/>
        <v>0.52658547377847464</v>
      </c>
      <c r="AL73" s="188">
        <f t="shared" si="129"/>
        <v>0.49880916474904158</v>
      </c>
      <c r="AN73" s="13"/>
    </row>
    <row r="74" spans="1:40" s="6" customFormat="1" ht="15.75" thickBot="1" x14ac:dyDescent="0.3">
      <c r="A74" s="210"/>
      <c r="C74" s="8" t="s">
        <v>58</v>
      </c>
      <c r="D74" s="9">
        <f t="shared" ref="D74:AH74" si="130">SUM(D70:D73)</f>
        <v>6.7819770631505731</v>
      </c>
      <c r="E74" s="9">
        <f t="shared" si="130"/>
        <v>6.4399543894964371</v>
      </c>
      <c r="F74" s="9">
        <f t="shared" si="130"/>
        <v>6.3150090892433663</v>
      </c>
      <c r="G74" s="9">
        <f t="shared" si="130"/>
        <v>5.8578673633353917</v>
      </c>
      <c r="H74" s="9">
        <f t="shared" si="130"/>
        <v>5.8400726651043255</v>
      </c>
      <c r="I74" s="9">
        <f t="shared" si="130"/>
        <v>6.7187270261918339</v>
      </c>
      <c r="J74" s="9">
        <f t="shared" si="130"/>
        <v>7.5578788453897925</v>
      </c>
      <c r="K74" s="9">
        <f t="shared" si="130"/>
        <v>7.5993369433105871</v>
      </c>
      <c r="L74" s="9">
        <f t="shared" si="130"/>
        <v>8.0226506378232987</v>
      </c>
      <c r="M74" s="9">
        <f t="shared" si="130"/>
        <v>7.0753003287186935</v>
      </c>
      <c r="N74" s="9">
        <f t="shared" si="130"/>
        <v>7.3940121928117657</v>
      </c>
      <c r="O74" s="9">
        <f t="shared" si="130"/>
        <v>7.4369540679649981</v>
      </c>
      <c r="P74" s="9">
        <f t="shared" si="130"/>
        <v>7.1347390636150703</v>
      </c>
      <c r="Q74" s="9">
        <f t="shared" si="130"/>
        <v>8.0067469741666315</v>
      </c>
      <c r="R74" s="9">
        <f t="shared" si="130"/>
        <v>8.297929178738654</v>
      </c>
      <c r="S74" s="9">
        <f t="shared" si="130"/>
        <v>8.356936864595502</v>
      </c>
      <c r="T74" s="9">
        <f t="shared" si="130"/>
        <v>9.677152002938902</v>
      </c>
      <c r="U74" s="9">
        <f t="shared" si="130"/>
        <v>9.598575935973777</v>
      </c>
      <c r="V74" s="9">
        <f t="shared" si="130"/>
        <v>8.4185287241454496</v>
      </c>
      <c r="W74" s="9">
        <f t="shared" si="130"/>
        <v>6.0814377033695521</v>
      </c>
      <c r="X74" s="9">
        <f t="shared" si="130"/>
        <v>5.6375834054895861</v>
      </c>
      <c r="Y74" s="9">
        <f t="shared" si="130"/>
        <v>6.4735414765736161</v>
      </c>
      <c r="Z74" s="9">
        <f t="shared" si="130"/>
        <v>6.083315714684443</v>
      </c>
      <c r="AA74" s="9">
        <f t="shared" si="130"/>
        <v>5.9927993294015769</v>
      </c>
      <c r="AB74" s="9">
        <f t="shared" si="130"/>
        <v>6.1937541140175369</v>
      </c>
      <c r="AC74" s="9">
        <f t="shared" si="130"/>
        <v>6.0054270525409859</v>
      </c>
      <c r="AD74" s="9">
        <f t="shared" si="130"/>
        <v>6.3001217047570863</v>
      </c>
      <c r="AE74" s="9">
        <f t="shared" si="130"/>
        <v>6.3355148415914275</v>
      </c>
      <c r="AF74" s="9">
        <f t="shared" si="130"/>
        <v>6.6474804296890131</v>
      </c>
      <c r="AG74" s="9">
        <f t="shared" si="130"/>
        <v>6.8055710177781954</v>
      </c>
      <c r="AH74" s="15">
        <f t="shared" si="130"/>
        <v>7.0206155293255046</v>
      </c>
      <c r="AI74" s="15">
        <f t="shared" ref="AI74:AL74" si="131">SUM(AI70:AI73)</f>
        <v>7.8454606964593419</v>
      </c>
      <c r="AJ74" s="15">
        <f t="shared" si="131"/>
        <v>8.0111017817322345</v>
      </c>
      <c r="AK74" s="191">
        <f t="shared" si="131"/>
        <v>7.6240924386371933</v>
      </c>
      <c r="AL74" s="191">
        <f t="shared" si="131"/>
        <v>7.8029943287247958</v>
      </c>
    </row>
    <row r="75" spans="1:40" s="14" customFormat="1" ht="15.75" thickTop="1" x14ac:dyDescent="0.25">
      <c r="A75" s="208" t="s">
        <v>63</v>
      </c>
      <c r="C75" s="14" t="s">
        <v>261</v>
      </c>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75"/>
      <c r="AJ75" s="176"/>
      <c r="AK75" s="184"/>
      <c r="AL75" s="184"/>
      <c r="AM75"/>
    </row>
    <row r="76" spans="1:40" s="14" customFormat="1" x14ac:dyDescent="0.25">
      <c r="A76" s="209"/>
      <c r="C76" s="14" t="str">
        <f>C70</f>
        <v>Nybyggeri</v>
      </c>
      <c r="D76" s="13">
        <f t="shared" ref="D76:AH76" si="132">D13*(D141+D217)/1000</f>
        <v>0</v>
      </c>
      <c r="E76" s="13">
        <f t="shared" si="132"/>
        <v>0</v>
      </c>
      <c r="F76" s="13">
        <f t="shared" si="132"/>
        <v>0</v>
      </c>
      <c r="G76" s="13">
        <f t="shared" si="132"/>
        <v>0</v>
      </c>
      <c r="H76" s="13">
        <f t="shared" si="132"/>
        <v>0</v>
      </c>
      <c r="I76" s="13">
        <f t="shared" si="132"/>
        <v>0</v>
      </c>
      <c r="J76" s="13">
        <f t="shared" si="132"/>
        <v>0</v>
      </c>
      <c r="K76" s="13">
        <f t="shared" si="132"/>
        <v>0</v>
      </c>
      <c r="L76" s="13">
        <f t="shared" si="132"/>
        <v>0</v>
      </c>
      <c r="M76" s="13">
        <f t="shared" si="132"/>
        <v>0</v>
      </c>
      <c r="N76" s="13">
        <f t="shared" si="132"/>
        <v>0</v>
      </c>
      <c r="O76" s="13">
        <f t="shared" si="132"/>
        <v>0</v>
      </c>
      <c r="P76" s="13">
        <f t="shared" si="132"/>
        <v>0</v>
      </c>
      <c r="Q76" s="13">
        <f t="shared" si="132"/>
        <v>0</v>
      </c>
      <c r="R76" s="13">
        <f t="shared" si="132"/>
        <v>0</v>
      </c>
      <c r="S76" s="13">
        <f t="shared" si="132"/>
        <v>0</v>
      </c>
      <c r="T76" s="13">
        <f t="shared" si="132"/>
        <v>0</v>
      </c>
      <c r="U76" s="13">
        <f t="shared" si="132"/>
        <v>0</v>
      </c>
      <c r="V76" s="13">
        <f t="shared" si="132"/>
        <v>0</v>
      </c>
      <c r="W76" s="13">
        <f t="shared" si="132"/>
        <v>0</v>
      </c>
      <c r="X76" s="13">
        <f t="shared" si="132"/>
        <v>0</v>
      </c>
      <c r="Y76" s="13">
        <f t="shared" si="132"/>
        <v>0</v>
      </c>
      <c r="Z76" s="13">
        <f t="shared" si="132"/>
        <v>0</v>
      </c>
      <c r="AA76" s="13">
        <f t="shared" si="132"/>
        <v>0</v>
      </c>
      <c r="AB76" s="13">
        <f t="shared" si="132"/>
        <v>0</v>
      </c>
      <c r="AC76" s="13">
        <f t="shared" si="132"/>
        <v>0</v>
      </c>
      <c r="AD76" s="13">
        <f t="shared" si="132"/>
        <v>0</v>
      </c>
      <c r="AE76" s="13">
        <f t="shared" si="132"/>
        <v>0</v>
      </c>
      <c r="AF76" s="13">
        <f t="shared" si="132"/>
        <v>0</v>
      </c>
      <c r="AG76" s="13">
        <f t="shared" si="132"/>
        <v>0</v>
      </c>
      <c r="AH76" s="13">
        <f t="shared" si="132"/>
        <v>0</v>
      </c>
      <c r="AI76" s="13">
        <f t="shared" ref="AI76:AL76" si="133">AI13*(AI141+AI217)/1000</f>
        <v>0</v>
      </c>
      <c r="AJ76" s="13">
        <f t="shared" si="133"/>
        <v>0</v>
      </c>
      <c r="AK76" s="185">
        <f t="shared" si="133"/>
        <v>0</v>
      </c>
      <c r="AL76" s="185">
        <f t="shared" si="133"/>
        <v>0</v>
      </c>
      <c r="AN76" s="13"/>
    </row>
    <row r="77" spans="1:40" s="14" customFormat="1" x14ac:dyDescent="0.25">
      <c r="A77" s="209"/>
      <c r="C77" s="14" t="str">
        <f t="shared" ref="C77:C79" si="134">C71</f>
        <v>Anlægsvirksomhed</v>
      </c>
      <c r="D77" s="13">
        <f t="shared" ref="D77:AH77" si="135">D14*(D160+D236)/1000</f>
        <v>0</v>
      </c>
      <c r="E77" s="13">
        <f t="shared" si="135"/>
        <v>0</v>
      </c>
      <c r="F77" s="13">
        <f t="shared" si="135"/>
        <v>0</v>
      </c>
      <c r="G77" s="13">
        <f t="shared" si="135"/>
        <v>0</v>
      </c>
      <c r="H77" s="13">
        <f t="shared" si="135"/>
        <v>0</v>
      </c>
      <c r="I77" s="13">
        <f t="shared" si="135"/>
        <v>0</v>
      </c>
      <c r="J77" s="13">
        <f t="shared" si="135"/>
        <v>0</v>
      </c>
      <c r="K77" s="13">
        <f t="shared" si="135"/>
        <v>0</v>
      </c>
      <c r="L77" s="13">
        <f t="shared" si="135"/>
        <v>0</v>
      </c>
      <c r="M77" s="13">
        <f t="shared" si="135"/>
        <v>0</v>
      </c>
      <c r="N77" s="13">
        <f t="shared" si="135"/>
        <v>0</v>
      </c>
      <c r="O77" s="13">
        <f t="shared" si="135"/>
        <v>0</v>
      </c>
      <c r="P77" s="13">
        <f t="shared" si="135"/>
        <v>0</v>
      </c>
      <c r="Q77" s="13">
        <f t="shared" si="135"/>
        <v>0</v>
      </c>
      <c r="R77" s="13">
        <f t="shared" si="135"/>
        <v>0</v>
      </c>
      <c r="S77" s="13">
        <f t="shared" si="135"/>
        <v>0</v>
      </c>
      <c r="T77" s="13">
        <f t="shared" si="135"/>
        <v>0</v>
      </c>
      <c r="U77" s="13">
        <f t="shared" si="135"/>
        <v>0</v>
      </c>
      <c r="V77" s="13">
        <f t="shared" si="135"/>
        <v>0</v>
      </c>
      <c r="W77" s="13">
        <f t="shared" si="135"/>
        <v>0</v>
      </c>
      <c r="X77" s="13">
        <f t="shared" si="135"/>
        <v>0</v>
      </c>
      <c r="Y77" s="13">
        <f t="shared" si="135"/>
        <v>0</v>
      </c>
      <c r="Z77" s="13">
        <f t="shared" si="135"/>
        <v>0</v>
      </c>
      <c r="AA77" s="13">
        <f t="shared" si="135"/>
        <v>0</v>
      </c>
      <c r="AB77" s="13">
        <f t="shared" si="135"/>
        <v>0</v>
      </c>
      <c r="AC77" s="13">
        <f t="shared" si="135"/>
        <v>0</v>
      </c>
      <c r="AD77" s="13">
        <f t="shared" si="135"/>
        <v>0</v>
      </c>
      <c r="AE77" s="13">
        <f t="shared" si="135"/>
        <v>0</v>
      </c>
      <c r="AF77" s="13">
        <f t="shared" si="135"/>
        <v>0</v>
      </c>
      <c r="AG77" s="13">
        <f t="shared" si="135"/>
        <v>0</v>
      </c>
      <c r="AH77" s="13">
        <f t="shared" si="135"/>
        <v>0</v>
      </c>
      <c r="AI77" s="13">
        <f t="shared" ref="AI77:AL77" si="136">AI14*(AI160+AI236)/1000</f>
        <v>0</v>
      </c>
      <c r="AJ77" s="13">
        <f t="shared" si="136"/>
        <v>0</v>
      </c>
      <c r="AK77" s="185">
        <f t="shared" si="136"/>
        <v>0</v>
      </c>
      <c r="AL77" s="185">
        <f t="shared" si="136"/>
        <v>0</v>
      </c>
      <c r="AN77" s="13"/>
    </row>
    <row r="78" spans="1:40" s="14" customFormat="1" x14ac:dyDescent="0.25">
      <c r="A78" s="209"/>
      <c r="C78" s="14" t="str">
        <f t="shared" si="134"/>
        <v>Prof. rep. og vedl.</v>
      </c>
      <c r="D78" s="13">
        <f>D15*(D179+D255)/1000</f>
        <v>0.15497767234997356</v>
      </c>
      <c r="E78" s="13">
        <f t="shared" ref="E78:AH78" si="137">E15*(E179+E255)/1000</f>
        <v>0.15780959527172198</v>
      </c>
      <c r="F78" s="13">
        <f t="shared" si="137"/>
        <v>0.14685539948874321</v>
      </c>
      <c r="G78" s="13">
        <f t="shared" si="137"/>
        <v>0.13639502001419809</v>
      </c>
      <c r="H78" s="13">
        <f t="shared" si="137"/>
        <v>0.1350925773957552</v>
      </c>
      <c r="I78" s="13">
        <f t="shared" si="137"/>
        <v>0.11467099266655993</v>
      </c>
      <c r="J78" s="13">
        <f t="shared" si="137"/>
        <v>0.11892457204729061</v>
      </c>
      <c r="K78" s="13">
        <f t="shared" si="137"/>
        <v>0.12208931681407786</v>
      </c>
      <c r="L78" s="13">
        <f t="shared" si="137"/>
        <v>0.1303586788259854</v>
      </c>
      <c r="M78" s="13">
        <f t="shared" si="137"/>
        <v>0.13151764104835101</v>
      </c>
      <c r="N78" s="13">
        <f t="shared" si="137"/>
        <v>0.12546104051382459</v>
      </c>
      <c r="O78" s="13">
        <f t="shared" si="137"/>
        <v>0.13267199927441278</v>
      </c>
      <c r="P78" s="13">
        <f t="shared" si="137"/>
        <v>0.13922055618050855</v>
      </c>
      <c r="Q78" s="13">
        <f t="shared" si="137"/>
        <v>0.16176711605537</v>
      </c>
      <c r="R78" s="13">
        <f t="shared" si="137"/>
        <v>0.17452337147542082</v>
      </c>
      <c r="S78" s="13">
        <f t="shared" si="137"/>
        <v>0.16702533507768483</v>
      </c>
      <c r="T78" s="13">
        <f t="shared" si="137"/>
        <v>0.17444147404985175</v>
      </c>
      <c r="U78" s="13">
        <f t="shared" si="137"/>
        <v>0.17008850717512247</v>
      </c>
      <c r="V78" s="13">
        <f t="shared" si="137"/>
        <v>0.14557621999037257</v>
      </c>
      <c r="W78" s="13">
        <f t="shared" si="137"/>
        <v>0.13260325674764437</v>
      </c>
      <c r="X78" s="13">
        <f t="shared" si="137"/>
        <v>0.13558978805554375</v>
      </c>
      <c r="Y78" s="13">
        <f t="shared" si="137"/>
        <v>0.14080784653632542</v>
      </c>
      <c r="Z78" s="13">
        <f t="shared" si="137"/>
        <v>0.1124899074607653</v>
      </c>
      <c r="AA78" s="13">
        <f t="shared" si="137"/>
        <v>0.11096534101010272</v>
      </c>
      <c r="AB78" s="13">
        <f t="shared" si="137"/>
        <v>9.333226949366033E-2</v>
      </c>
      <c r="AC78" s="13">
        <f t="shared" si="137"/>
        <v>7.7434734964256444E-2</v>
      </c>
      <c r="AD78" s="13">
        <f t="shared" si="137"/>
        <v>7.7732191247160687E-2</v>
      </c>
      <c r="AE78" s="13">
        <f t="shared" si="137"/>
        <v>8.0632629942838083E-2</v>
      </c>
      <c r="AF78" s="13">
        <f t="shared" si="137"/>
        <v>7.8077424606800755E-2</v>
      </c>
      <c r="AG78" s="13">
        <f t="shared" si="137"/>
        <v>7.6930779308102923E-2</v>
      </c>
      <c r="AH78" s="13">
        <f t="shared" si="137"/>
        <v>8.14103843969778E-2</v>
      </c>
      <c r="AI78" s="13">
        <f t="shared" ref="AI78:AL78" si="138">AI15*(AI179+AI255)/1000</f>
        <v>7.3895370476261837E-2</v>
      </c>
      <c r="AJ78" s="13">
        <f t="shared" si="138"/>
        <v>7.3538178008503277E-2</v>
      </c>
      <c r="AK78" s="185">
        <f t="shared" si="138"/>
        <v>6.7502116170512244E-2</v>
      </c>
      <c r="AL78" s="185">
        <f t="shared" si="138"/>
        <v>6.9456900819018619E-2</v>
      </c>
      <c r="AN78" s="13"/>
    </row>
    <row r="79" spans="1:40" s="14" customFormat="1" x14ac:dyDescent="0.25">
      <c r="A79" s="209"/>
      <c r="C79" s="14" t="str">
        <f t="shared" si="134"/>
        <v>Gør-det-selv rep. og vedl.</v>
      </c>
      <c r="D79" s="13">
        <f t="shared" ref="D79:AH79" si="139">D16*(D198+D274)/1000</f>
        <v>9.3208128371939522E-2</v>
      </c>
      <c r="E79" s="13">
        <f t="shared" si="139"/>
        <v>8.9087858219277158E-2</v>
      </c>
      <c r="F79" s="13">
        <f t="shared" si="139"/>
        <v>8.0579257837658541E-2</v>
      </c>
      <c r="G79" s="13">
        <f t="shared" si="139"/>
        <v>7.1443823195549386E-2</v>
      </c>
      <c r="H79" s="13">
        <f t="shared" si="139"/>
        <v>6.1167158971922153E-2</v>
      </c>
      <c r="I79" s="13">
        <f t="shared" si="139"/>
        <v>5.096940848267914E-2</v>
      </c>
      <c r="J79" s="13">
        <f t="shared" si="139"/>
        <v>5.0546603456112352E-2</v>
      </c>
      <c r="K79" s="13">
        <f t="shared" si="139"/>
        <v>4.5968185461871765E-2</v>
      </c>
      <c r="L79" s="13">
        <f t="shared" si="139"/>
        <v>4.5848107723758205E-2</v>
      </c>
      <c r="M79" s="13">
        <f t="shared" si="139"/>
        <v>4.6059533874026753E-2</v>
      </c>
      <c r="N79" s="13">
        <f t="shared" si="139"/>
        <v>4.0083753851752738E-2</v>
      </c>
      <c r="O79" s="13">
        <f t="shared" si="139"/>
        <v>3.7657840668274413E-2</v>
      </c>
      <c r="P79" s="13">
        <f t="shared" si="139"/>
        <v>3.9540227241582918E-2</v>
      </c>
      <c r="Q79" s="13">
        <f t="shared" si="139"/>
        <v>4.4939969906920368E-2</v>
      </c>
      <c r="R79" s="13">
        <f t="shared" si="139"/>
        <v>4.7136878228193957E-2</v>
      </c>
      <c r="S79" s="13">
        <f t="shared" si="139"/>
        <v>4.6426568250897429E-2</v>
      </c>
      <c r="T79" s="13">
        <f t="shared" si="139"/>
        <v>4.4244165067067631E-2</v>
      </c>
      <c r="U79" s="13">
        <f t="shared" si="139"/>
        <v>4.3423814554728976E-2</v>
      </c>
      <c r="V79" s="13">
        <f t="shared" si="139"/>
        <v>4.1599701342755042E-2</v>
      </c>
      <c r="W79" s="13">
        <f t="shared" si="139"/>
        <v>3.6989399643008514E-2</v>
      </c>
      <c r="X79" s="13">
        <f t="shared" si="139"/>
        <v>3.3523231050413743E-2</v>
      </c>
      <c r="Y79" s="13">
        <f t="shared" si="139"/>
        <v>3.9625163529276829E-2</v>
      </c>
      <c r="Z79" s="13">
        <f t="shared" si="139"/>
        <v>4.3204876848543974E-2</v>
      </c>
      <c r="AA79" s="13">
        <f t="shared" si="139"/>
        <v>4.9232311131161367E-2</v>
      </c>
      <c r="AB79" s="13">
        <f t="shared" si="139"/>
        <v>4.2344411375705181E-2</v>
      </c>
      <c r="AC79" s="13">
        <f t="shared" si="139"/>
        <v>3.2329069520921329E-2</v>
      </c>
      <c r="AD79" s="13">
        <f t="shared" si="139"/>
        <v>3.3013017433578019E-2</v>
      </c>
      <c r="AE79" s="13">
        <f t="shared" si="139"/>
        <v>3.5761810992171857E-2</v>
      </c>
      <c r="AF79" s="13">
        <f t="shared" si="139"/>
        <v>4.1790523877122565E-2</v>
      </c>
      <c r="AG79" s="13">
        <f t="shared" si="139"/>
        <v>4.3658726275285005E-2</v>
      </c>
      <c r="AH79" s="13">
        <f t="shared" si="139"/>
        <v>4.7565162262414175E-2</v>
      </c>
      <c r="AI79" s="13">
        <f t="shared" ref="AI79:AL79" si="140">AI16*(AI198+AI274)/1000</f>
        <v>5.7188941950017808E-2</v>
      </c>
      <c r="AJ79" s="13">
        <f t="shared" si="140"/>
        <v>5.5732448742843776E-2</v>
      </c>
      <c r="AK79" s="185">
        <f t="shared" si="140"/>
        <v>4.8017842699802658E-2</v>
      </c>
      <c r="AL79" s="185">
        <f t="shared" si="140"/>
        <v>5.0184744327150935E-2</v>
      </c>
      <c r="AN79" s="13"/>
    </row>
    <row r="80" spans="1:40" s="14" customFormat="1" ht="15.75" thickBot="1" x14ac:dyDescent="0.3">
      <c r="A80" s="209"/>
      <c r="C80" s="8" t="s">
        <v>58</v>
      </c>
      <c r="D80" s="9">
        <f>SUM(D76:D79)</f>
        <v>0.2481858007219131</v>
      </c>
      <c r="E80" s="9">
        <f t="shared" ref="E80:AH80" si="141">SUM(E76:E79)</f>
        <v>0.24689745349099912</v>
      </c>
      <c r="F80" s="9">
        <f t="shared" si="141"/>
        <v>0.22743465732640175</v>
      </c>
      <c r="G80" s="9">
        <f t="shared" si="141"/>
        <v>0.20783884320974749</v>
      </c>
      <c r="H80" s="9">
        <f t="shared" si="141"/>
        <v>0.19625973636767735</v>
      </c>
      <c r="I80" s="9">
        <f t="shared" si="141"/>
        <v>0.16564040114923906</v>
      </c>
      <c r="J80" s="9">
        <f t="shared" si="141"/>
        <v>0.16947117550340296</v>
      </c>
      <c r="K80" s="9">
        <f t="shared" si="141"/>
        <v>0.16805750227594962</v>
      </c>
      <c r="L80" s="9">
        <f t="shared" si="141"/>
        <v>0.17620678654974359</v>
      </c>
      <c r="M80" s="9">
        <f t="shared" si="141"/>
        <v>0.17757717492237776</v>
      </c>
      <c r="N80" s="9">
        <f t="shared" si="141"/>
        <v>0.16554479436557734</v>
      </c>
      <c r="O80" s="9">
        <f t="shared" si="141"/>
        <v>0.17032983994268719</v>
      </c>
      <c r="P80" s="9">
        <f t="shared" si="141"/>
        <v>0.17876078342209145</v>
      </c>
      <c r="Q80" s="9">
        <f t="shared" si="141"/>
        <v>0.20670708596229037</v>
      </c>
      <c r="R80" s="9">
        <f t="shared" si="141"/>
        <v>0.22166024970361478</v>
      </c>
      <c r="S80" s="9">
        <f t="shared" si="141"/>
        <v>0.21345190332858227</v>
      </c>
      <c r="T80" s="9">
        <f t="shared" si="141"/>
        <v>0.21868563911691938</v>
      </c>
      <c r="U80" s="9">
        <f t="shared" si="141"/>
        <v>0.21351232172985146</v>
      </c>
      <c r="V80" s="9">
        <f t="shared" si="141"/>
        <v>0.1871759213331276</v>
      </c>
      <c r="W80" s="9">
        <f t="shared" si="141"/>
        <v>0.16959265639065288</v>
      </c>
      <c r="X80" s="9">
        <f t="shared" si="141"/>
        <v>0.1691130191059575</v>
      </c>
      <c r="Y80" s="9">
        <f t="shared" si="141"/>
        <v>0.18043301006560225</v>
      </c>
      <c r="Z80" s="9">
        <f t="shared" si="141"/>
        <v>0.15569478430930928</v>
      </c>
      <c r="AA80" s="9">
        <f t="shared" si="141"/>
        <v>0.16019765214126408</v>
      </c>
      <c r="AB80" s="9">
        <f t="shared" si="141"/>
        <v>0.13567668086936552</v>
      </c>
      <c r="AC80" s="9">
        <f t="shared" si="141"/>
        <v>0.10976380448517778</v>
      </c>
      <c r="AD80" s="9">
        <f t="shared" si="141"/>
        <v>0.1107452086807387</v>
      </c>
      <c r="AE80" s="9">
        <f t="shared" si="141"/>
        <v>0.11639444093500995</v>
      </c>
      <c r="AF80" s="9">
        <f t="shared" si="141"/>
        <v>0.11986794848392332</v>
      </c>
      <c r="AG80" s="9">
        <f t="shared" si="141"/>
        <v>0.12058950558338793</v>
      </c>
      <c r="AH80" s="9">
        <f t="shared" si="141"/>
        <v>0.12897554665939198</v>
      </c>
      <c r="AI80" s="9">
        <f t="shared" ref="AI80:AL80" si="142">SUM(AI76:AI79)</f>
        <v>0.13108431242627966</v>
      </c>
      <c r="AJ80" s="9">
        <f t="shared" si="142"/>
        <v>0.12927062675134704</v>
      </c>
      <c r="AK80" s="186">
        <f t="shared" si="142"/>
        <v>0.11551995887031491</v>
      </c>
      <c r="AL80" s="186">
        <f t="shared" si="142"/>
        <v>0.11964164514616955</v>
      </c>
    </row>
    <row r="81" spans="1:41" s="14" customFormat="1" ht="15.75" thickTop="1" x14ac:dyDescent="0.25">
      <c r="A81" s="209"/>
      <c r="C81" s="14" t="s">
        <v>260</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75"/>
      <c r="AJ81" s="176"/>
      <c r="AK81" s="184"/>
      <c r="AL81" s="184"/>
      <c r="AM81"/>
    </row>
    <row r="82" spans="1:41" s="14" customFormat="1" x14ac:dyDescent="0.25">
      <c r="A82" s="209"/>
      <c r="B82" t="s">
        <v>61</v>
      </c>
      <c r="C82" s="14" t="str">
        <f>C76</f>
        <v>Nybyggeri</v>
      </c>
      <c r="D82" s="13">
        <f t="shared" ref="D82:AH82" si="143">D13*(D142+D218)/1000</f>
        <v>4.4671342851794705E-3</v>
      </c>
      <c r="E82" s="13">
        <f t="shared" si="143"/>
        <v>4.9710950049404014E-3</v>
      </c>
      <c r="F82" s="13">
        <f t="shared" si="143"/>
        <v>5.1605257414790301E-3</v>
      </c>
      <c r="G82" s="13">
        <f t="shared" si="143"/>
        <v>4.6841625989164056E-3</v>
      </c>
      <c r="H82" s="13">
        <f t="shared" si="143"/>
        <v>4.4464651646140031E-3</v>
      </c>
      <c r="I82" s="13">
        <f t="shared" si="143"/>
        <v>5.7538910547373966E-3</v>
      </c>
      <c r="J82" s="13">
        <f t="shared" si="143"/>
        <v>6.0667180231191633E-3</v>
      </c>
      <c r="K82" s="13">
        <f t="shared" si="143"/>
        <v>5.5105254005740449E-3</v>
      </c>
      <c r="L82" s="13">
        <f t="shared" si="143"/>
        <v>6.581763867749434E-3</v>
      </c>
      <c r="M82" s="13">
        <f t="shared" si="143"/>
        <v>6.3369765799840159E-3</v>
      </c>
      <c r="N82" s="13">
        <f t="shared" si="143"/>
        <v>5.5170657317145048E-3</v>
      </c>
      <c r="O82" s="13">
        <f t="shared" si="143"/>
        <v>5.4428485029767012E-3</v>
      </c>
      <c r="P82" s="13">
        <f t="shared" si="143"/>
        <v>5.376149494317594E-3</v>
      </c>
      <c r="Q82" s="13">
        <f t="shared" si="143"/>
        <v>5.3214783449374095E-3</v>
      </c>
      <c r="R82" s="13">
        <f t="shared" si="143"/>
        <v>4.8623912566317451E-3</v>
      </c>
      <c r="S82" s="13">
        <f t="shared" si="143"/>
        <v>5.6073148149294091E-3</v>
      </c>
      <c r="T82" s="13">
        <f t="shared" si="143"/>
        <v>6.0457951371972662E-3</v>
      </c>
      <c r="U82" s="13">
        <f t="shared" si="143"/>
        <v>7.6576108967006708E-3</v>
      </c>
      <c r="V82" s="13">
        <f t="shared" si="143"/>
        <v>8.728686347347199E-3</v>
      </c>
      <c r="W82" s="13">
        <f t="shared" si="143"/>
        <v>1.0507482181094522E-2</v>
      </c>
      <c r="X82" s="13">
        <f t="shared" si="143"/>
        <v>1.0267092088378267E-2</v>
      </c>
      <c r="Y82" s="13">
        <f t="shared" si="143"/>
        <v>9.2803288711257557E-3</v>
      </c>
      <c r="Z82" s="13">
        <f t="shared" si="143"/>
        <v>9.0357091641673683E-3</v>
      </c>
      <c r="AA82" s="13">
        <f t="shared" si="143"/>
        <v>8.8461751887624913E-3</v>
      </c>
      <c r="AB82" s="13">
        <f t="shared" si="143"/>
        <v>8.647245708469864E-3</v>
      </c>
      <c r="AC82" s="13">
        <f t="shared" si="143"/>
        <v>9.5275834809466844E-3</v>
      </c>
      <c r="AD82" s="13">
        <f t="shared" si="143"/>
        <v>1.0681867498791636E-2</v>
      </c>
      <c r="AE82" s="13">
        <f t="shared" si="143"/>
        <v>1.0998607861445407E-2</v>
      </c>
      <c r="AF82" s="13">
        <f t="shared" si="143"/>
        <v>1.2337087710450534E-2</v>
      </c>
      <c r="AG82" s="13">
        <f t="shared" si="143"/>
        <v>1.2982365569439417E-2</v>
      </c>
      <c r="AH82" s="13">
        <f t="shared" si="143"/>
        <v>1.3632619672308326E-2</v>
      </c>
      <c r="AI82" s="13">
        <f t="shared" ref="AI82:AL82" si="144">AI13*(AI142+AI218)/1000</f>
        <v>1.3534051818186173E-2</v>
      </c>
      <c r="AJ82" s="13">
        <f t="shared" si="144"/>
        <v>1.4092113460930327E-2</v>
      </c>
      <c r="AK82" s="185">
        <f t="shared" si="144"/>
        <v>1.3936162061636663E-2</v>
      </c>
      <c r="AL82" s="185">
        <f t="shared" si="144"/>
        <v>1.4454047307496012E-2</v>
      </c>
      <c r="AN82" s="13"/>
    </row>
    <row r="83" spans="1:41" s="14" customFormat="1" x14ac:dyDescent="0.25">
      <c r="A83" s="209"/>
      <c r="C83" s="14" t="str">
        <f>C77</f>
        <v>Anlægsvirksomhed</v>
      </c>
      <c r="D83" s="13">
        <f t="shared" ref="D83:AH83" si="145">D14*(D161+D237)/1000</f>
        <v>2.7930343384993134E-3</v>
      </c>
      <c r="E83" s="13">
        <f t="shared" si="145"/>
        <v>3.2715940851720283E-3</v>
      </c>
      <c r="F83" s="13">
        <f t="shared" si="145"/>
        <v>3.5104758946708616E-3</v>
      </c>
      <c r="G83" s="13">
        <f t="shared" si="145"/>
        <v>2.8875129631350687E-3</v>
      </c>
      <c r="H83" s="13">
        <f t="shared" si="145"/>
        <v>2.7032762096349298E-3</v>
      </c>
      <c r="I83" s="13">
        <f t="shared" si="145"/>
        <v>2.6241391236487346E-3</v>
      </c>
      <c r="J83" s="13">
        <f t="shared" si="145"/>
        <v>3.5950158426230035E-3</v>
      </c>
      <c r="K83" s="13">
        <f t="shared" si="145"/>
        <v>3.9087692071608426E-3</v>
      </c>
      <c r="L83" s="13">
        <f t="shared" si="145"/>
        <v>4.4517950414576998E-3</v>
      </c>
      <c r="M83" s="13">
        <f t="shared" si="145"/>
        <v>2.7696309605827738E-3</v>
      </c>
      <c r="N83" s="13">
        <f t="shared" si="145"/>
        <v>3.5756479149330615E-3</v>
      </c>
      <c r="O83" s="13">
        <f t="shared" si="145"/>
        <v>2.3457217104965746E-3</v>
      </c>
      <c r="P83" s="13">
        <f t="shared" si="145"/>
        <v>2.0449043490834481E-3</v>
      </c>
      <c r="Q83" s="13">
        <f t="shared" si="145"/>
        <v>2.0658345864480966E-3</v>
      </c>
      <c r="R83" s="13">
        <f t="shared" si="145"/>
        <v>2.0136488733123628E-3</v>
      </c>
      <c r="S83" s="13">
        <f t="shared" si="145"/>
        <v>2.2744378458402926E-3</v>
      </c>
      <c r="T83" s="13">
        <f t="shared" si="145"/>
        <v>2.5301543957622031E-3</v>
      </c>
      <c r="U83" s="13">
        <f t="shared" si="145"/>
        <v>3.0541161940029491E-3</v>
      </c>
      <c r="V83" s="13">
        <f t="shared" si="145"/>
        <v>3.2287751096735408E-3</v>
      </c>
      <c r="W83" s="13">
        <f t="shared" si="145"/>
        <v>6.2947497570217618E-3</v>
      </c>
      <c r="X83" s="13">
        <f t="shared" si="145"/>
        <v>6.2409486181265418E-3</v>
      </c>
      <c r="Y83" s="13">
        <f t="shared" si="145"/>
        <v>5.0035281738023468E-3</v>
      </c>
      <c r="Z83" s="13">
        <f t="shared" si="145"/>
        <v>5.7333492387351458E-3</v>
      </c>
      <c r="AA83" s="13">
        <f t="shared" si="145"/>
        <v>5.2283277359188966E-3</v>
      </c>
      <c r="AB83" s="13">
        <f t="shared" si="145"/>
        <v>5.0644556234495141E-3</v>
      </c>
      <c r="AC83" s="13">
        <f t="shared" si="145"/>
        <v>5.7620027884931592E-3</v>
      </c>
      <c r="AD83" s="13">
        <f t="shared" si="145"/>
        <v>6.1817314401316293E-3</v>
      </c>
      <c r="AE83" s="13">
        <f t="shared" si="145"/>
        <v>6.0567774171697399E-3</v>
      </c>
      <c r="AF83" s="13">
        <f t="shared" si="145"/>
        <v>6.4856248479893113E-3</v>
      </c>
      <c r="AG83" s="13">
        <f t="shared" si="145"/>
        <v>7.7680491163698816E-3</v>
      </c>
      <c r="AH83" s="13">
        <f t="shared" si="145"/>
        <v>7.4576767198036697E-3</v>
      </c>
      <c r="AI83" s="13">
        <f t="shared" ref="AI83:AL83" si="146">AI14*(AI161+AI237)/1000</f>
        <v>7.8301401661768962E-3</v>
      </c>
      <c r="AJ83" s="13">
        <f t="shared" si="146"/>
        <v>8.8884865602812443E-3</v>
      </c>
      <c r="AK83" s="185">
        <f t="shared" si="146"/>
        <v>7.5001351328758013E-3</v>
      </c>
      <c r="AL83" s="185">
        <f t="shared" si="146"/>
        <v>6.9850859381403443E-3</v>
      </c>
      <c r="AN83" s="13"/>
    </row>
    <row r="84" spans="1:41" s="14" customFormat="1" x14ac:dyDescent="0.25">
      <c r="A84" s="209"/>
      <c r="C84" s="14" t="str">
        <f>C78</f>
        <v>Prof. rep. og vedl.</v>
      </c>
      <c r="D84" s="13">
        <f t="shared" ref="D84:AH84" si="147">D15*(D180+D256)/1000</f>
        <v>3.6093906890997305E-3</v>
      </c>
      <c r="E84" s="13">
        <f t="shared" si="147"/>
        <v>4.3808628540189876E-3</v>
      </c>
      <c r="F84" s="13">
        <f t="shared" si="147"/>
        <v>4.4336555256724681E-3</v>
      </c>
      <c r="G84" s="13">
        <f t="shared" si="147"/>
        <v>4.8349208130750243E-3</v>
      </c>
      <c r="H84" s="13">
        <f t="shared" si="147"/>
        <v>4.8616831237345498E-3</v>
      </c>
      <c r="I84" s="13">
        <f t="shared" si="147"/>
        <v>5.3278784976855554E-3</v>
      </c>
      <c r="J84" s="13">
        <f t="shared" si="147"/>
        <v>5.8475819574484852E-3</v>
      </c>
      <c r="K84" s="13">
        <f t="shared" si="147"/>
        <v>4.6353174439877657E-3</v>
      </c>
      <c r="L84" s="13">
        <f t="shared" si="147"/>
        <v>4.7964191062434477E-3</v>
      </c>
      <c r="M84" s="13">
        <f t="shared" si="147"/>
        <v>5.4567870352172382E-3</v>
      </c>
      <c r="N84" s="13">
        <f t="shared" si="147"/>
        <v>5.0830787472064889E-3</v>
      </c>
      <c r="O84" s="13">
        <f t="shared" si="147"/>
        <v>6.1565681175232657E-3</v>
      </c>
      <c r="P84" s="13">
        <f t="shared" si="147"/>
        <v>5.9674435910684791E-3</v>
      </c>
      <c r="Q84" s="13">
        <f t="shared" si="147"/>
        <v>6.1861509650014681E-3</v>
      </c>
      <c r="R84" s="13">
        <f t="shared" si="147"/>
        <v>6.0959108840760922E-3</v>
      </c>
      <c r="S84" s="13">
        <f t="shared" si="147"/>
        <v>7.4566451761592075E-3</v>
      </c>
      <c r="T84" s="13">
        <f t="shared" si="147"/>
        <v>8.7188809542044811E-3</v>
      </c>
      <c r="U84" s="13">
        <f t="shared" si="147"/>
        <v>1.0318448239120486E-2</v>
      </c>
      <c r="V84" s="13">
        <f t="shared" si="147"/>
        <v>1.0579891000591127E-2</v>
      </c>
      <c r="W84" s="13">
        <f t="shared" si="147"/>
        <v>6.266753936076422E-3</v>
      </c>
      <c r="X84" s="13">
        <f t="shared" si="147"/>
        <v>6.2818771667792206E-3</v>
      </c>
      <c r="Y84" s="13">
        <f t="shared" si="147"/>
        <v>6.6177242095528024E-3</v>
      </c>
      <c r="Z84" s="13">
        <f t="shared" si="147"/>
        <v>4.8774717736804604E-3</v>
      </c>
      <c r="AA84" s="13">
        <f t="shared" si="147"/>
        <v>4.6959422344164305E-3</v>
      </c>
      <c r="AB84" s="13">
        <f t="shared" si="147"/>
        <v>5.0220739746985764E-3</v>
      </c>
      <c r="AC84" s="13">
        <f t="shared" si="147"/>
        <v>5.2733954088640522E-3</v>
      </c>
      <c r="AD84" s="13">
        <f t="shared" si="147"/>
        <v>4.8750990801287924E-3</v>
      </c>
      <c r="AE84" s="13">
        <f t="shared" si="147"/>
        <v>4.7326666780575155E-3</v>
      </c>
      <c r="AF84" s="13">
        <f t="shared" si="147"/>
        <v>4.6736268180338856E-3</v>
      </c>
      <c r="AG84" s="13">
        <f t="shared" si="147"/>
        <v>4.5729299237047367E-3</v>
      </c>
      <c r="AH84" s="13">
        <f t="shared" si="147"/>
        <v>4.3415482721324674E-3</v>
      </c>
      <c r="AI84" s="13">
        <f t="shared" ref="AI84:AL84" si="148">AI15*(AI180+AI256)/1000</f>
        <v>4.3776010542543545E-3</v>
      </c>
      <c r="AJ84" s="13">
        <f t="shared" si="148"/>
        <v>4.7758098311905407E-3</v>
      </c>
      <c r="AK84" s="185">
        <f t="shared" si="148"/>
        <v>4.7630130844285752E-3</v>
      </c>
      <c r="AL84" s="185">
        <f t="shared" si="148"/>
        <v>5.15969665307002E-3</v>
      </c>
      <c r="AN84" s="13"/>
    </row>
    <row r="85" spans="1:41" s="14" customFormat="1" x14ac:dyDescent="0.25">
      <c r="A85" s="209"/>
      <c r="C85" s="14" t="str">
        <f>C79</f>
        <v>Gør-det-selv rep. og vedl.</v>
      </c>
      <c r="D85" s="13">
        <f t="shared" ref="D85:AH85" si="149">D16*(D199+D275)/1000</f>
        <v>0</v>
      </c>
      <c r="E85" s="13">
        <f t="shared" si="149"/>
        <v>0</v>
      </c>
      <c r="F85" s="13">
        <f t="shared" si="149"/>
        <v>0</v>
      </c>
      <c r="G85" s="13">
        <f t="shared" si="149"/>
        <v>0</v>
      </c>
      <c r="H85" s="13">
        <f t="shared" si="149"/>
        <v>0</v>
      </c>
      <c r="I85" s="13">
        <f t="shared" si="149"/>
        <v>0</v>
      </c>
      <c r="J85" s="13">
        <f t="shared" si="149"/>
        <v>0</v>
      </c>
      <c r="K85" s="13">
        <f t="shared" si="149"/>
        <v>0</v>
      </c>
      <c r="L85" s="13">
        <f t="shared" si="149"/>
        <v>0</v>
      </c>
      <c r="M85" s="13">
        <f t="shared" si="149"/>
        <v>0</v>
      </c>
      <c r="N85" s="13">
        <f t="shared" si="149"/>
        <v>0</v>
      </c>
      <c r="O85" s="13">
        <f t="shared" si="149"/>
        <v>0</v>
      </c>
      <c r="P85" s="13">
        <f t="shared" si="149"/>
        <v>0</v>
      </c>
      <c r="Q85" s="13">
        <f t="shared" si="149"/>
        <v>0</v>
      </c>
      <c r="R85" s="13">
        <f t="shared" si="149"/>
        <v>0</v>
      </c>
      <c r="S85" s="13">
        <f t="shared" si="149"/>
        <v>0</v>
      </c>
      <c r="T85" s="13">
        <f t="shared" si="149"/>
        <v>0</v>
      </c>
      <c r="U85" s="13">
        <f t="shared" si="149"/>
        <v>0</v>
      </c>
      <c r="V85" s="13">
        <f t="shared" si="149"/>
        <v>0</v>
      </c>
      <c r="W85" s="13">
        <f t="shared" si="149"/>
        <v>0</v>
      </c>
      <c r="X85" s="13">
        <f t="shared" si="149"/>
        <v>0</v>
      </c>
      <c r="Y85" s="13">
        <f t="shared" si="149"/>
        <v>0</v>
      </c>
      <c r="Z85" s="13">
        <f t="shared" si="149"/>
        <v>0</v>
      </c>
      <c r="AA85" s="13">
        <f t="shared" si="149"/>
        <v>0</v>
      </c>
      <c r="AB85" s="13">
        <f t="shared" si="149"/>
        <v>0</v>
      </c>
      <c r="AC85" s="13">
        <f t="shared" si="149"/>
        <v>0</v>
      </c>
      <c r="AD85" s="13">
        <f t="shared" si="149"/>
        <v>0</v>
      </c>
      <c r="AE85" s="13">
        <f t="shared" si="149"/>
        <v>0</v>
      </c>
      <c r="AF85" s="13">
        <f t="shared" si="149"/>
        <v>0</v>
      </c>
      <c r="AG85" s="13">
        <f t="shared" si="149"/>
        <v>0</v>
      </c>
      <c r="AH85" s="13">
        <f t="shared" si="149"/>
        <v>0</v>
      </c>
      <c r="AI85" s="13">
        <f t="shared" ref="AI85:AL85" si="150">AI16*(AI199+AI275)/1000</f>
        <v>0</v>
      </c>
      <c r="AJ85" s="13">
        <f t="shared" si="150"/>
        <v>0</v>
      </c>
      <c r="AK85" s="185">
        <f t="shared" si="150"/>
        <v>0</v>
      </c>
      <c r="AL85" s="185">
        <f t="shared" si="150"/>
        <v>0</v>
      </c>
      <c r="AN85" s="13"/>
    </row>
    <row r="86" spans="1:41" ht="15.75" thickBot="1" x14ac:dyDescent="0.3">
      <c r="A86" s="209"/>
      <c r="C86" s="8" t="str">
        <f>C80</f>
        <v>I alt</v>
      </c>
      <c r="D86" s="9">
        <f>SUM(D82:D85)</f>
        <v>1.0869559312778514E-2</v>
      </c>
      <c r="E86" s="9">
        <f t="shared" ref="E86:AH86" si="151">SUM(E82:E85)</f>
        <v>1.2623551944131416E-2</v>
      </c>
      <c r="F86" s="9">
        <f t="shared" si="151"/>
        <v>1.310465716182236E-2</v>
      </c>
      <c r="G86" s="9">
        <f t="shared" si="151"/>
        <v>1.2406596375126498E-2</v>
      </c>
      <c r="H86" s="9">
        <f t="shared" si="151"/>
        <v>1.2011424497983484E-2</v>
      </c>
      <c r="I86" s="9">
        <f t="shared" si="151"/>
        <v>1.3705908676071686E-2</v>
      </c>
      <c r="J86" s="9">
        <f t="shared" si="151"/>
        <v>1.5509315823190654E-2</v>
      </c>
      <c r="K86" s="9">
        <f t="shared" si="151"/>
        <v>1.4054612051722655E-2</v>
      </c>
      <c r="L86" s="9">
        <f t="shared" si="151"/>
        <v>1.582997801545058E-2</v>
      </c>
      <c r="M86" s="9">
        <f t="shared" si="151"/>
        <v>1.4563394575784028E-2</v>
      </c>
      <c r="N86" s="9">
        <f t="shared" si="151"/>
        <v>1.4175792393854055E-2</v>
      </c>
      <c r="O86" s="9">
        <f t="shared" si="151"/>
        <v>1.3945138330996542E-2</v>
      </c>
      <c r="P86" s="9">
        <f t="shared" si="151"/>
        <v>1.3388497434469522E-2</v>
      </c>
      <c r="Q86" s="9">
        <f t="shared" si="151"/>
        <v>1.3573463896386974E-2</v>
      </c>
      <c r="R86" s="9">
        <f t="shared" si="151"/>
        <v>1.2971951014020201E-2</v>
      </c>
      <c r="S86" s="9">
        <f t="shared" si="151"/>
        <v>1.5338397836928908E-2</v>
      </c>
      <c r="T86" s="9">
        <f t="shared" si="151"/>
        <v>1.7294830487163952E-2</v>
      </c>
      <c r="U86" s="9">
        <f t="shared" si="151"/>
        <v>2.1030175329824104E-2</v>
      </c>
      <c r="V86" s="9">
        <f t="shared" si="151"/>
        <v>2.2537352457611869E-2</v>
      </c>
      <c r="W86" s="9">
        <f t="shared" si="151"/>
        <v>2.3068985874192705E-2</v>
      </c>
      <c r="X86" s="9">
        <f t="shared" si="151"/>
        <v>2.2789917873284028E-2</v>
      </c>
      <c r="Y86" s="9">
        <f t="shared" si="151"/>
        <v>2.0901581254480904E-2</v>
      </c>
      <c r="Z86" s="9">
        <f t="shared" si="151"/>
        <v>1.9646530176582976E-2</v>
      </c>
      <c r="AA86" s="9">
        <f t="shared" si="151"/>
        <v>1.8770445159097818E-2</v>
      </c>
      <c r="AB86" s="9">
        <f t="shared" si="151"/>
        <v>1.8733775306617954E-2</v>
      </c>
      <c r="AC86" s="9">
        <f t="shared" si="151"/>
        <v>2.0562981678303893E-2</v>
      </c>
      <c r="AD86" s="9">
        <f t="shared" si="151"/>
        <v>2.1738698019052059E-2</v>
      </c>
      <c r="AE86" s="9">
        <f t="shared" si="151"/>
        <v>2.1788051956672664E-2</v>
      </c>
      <c r="AF86" s="9">
        <f t="shared" si="151"/>
        <v>2.3496339376473732E-2</v>
      </c>
      <c r="AG86" s="9">
        <f t="shared" si="151"/>
        <v>2.5323344609514038E-2</v>
      </c>
      <c r="AH86" s="9">
        <f t="shared" si="151"/>
        <v>2.5431844664244464E-2</v>
      </c>
      <c r="AI86" s="9">
        <f t="shared" ref="AI86:AL86" si="152">SUM(AI82:AI85)</f>
        <v>2.5741793038617421E-2</v>
      </c>
      <c r="AJ86" s="9">
        <f t="shared" si="152"/>
        <v>2.775640985240211E-2</v>
      </c>
      <c r="AK86" s="186">
        <f t="shared" si="152"/>
        <v>2.619931027894104E-2</v>
      </c>
      <c r="AL86" s="186">
        <f t="shared" si="152"/>
        <v>2.6598829898706378E-2</v>
      </c>
    </row>
    <row r="87" spans="1:41" ht="16.5" thickTop="1" thickBot="1" x14ac:dyDescent="0.3">
      <c r="A87" s="209"/>
      <c r="C87" s="16" t="s">
        <v>58</v>
      </c>
      <c r="D87" s="15">
        <f>D86+D80</f>
        <v>0.2590553600346916</v>
      </c>
      <c r="E87" s="15">
        <f t="shared" ref="E87:AH87" si="153">E86+E80</f>
        <v>0.25952100543513051</v>
      </c>
      <c r="F87" s="15">
        <f t="shared" si="153"/>
        <v>0.2405393144882241</v>
      </c>
      <c r="G87" s="15">
        <f t="shared" si="153"/>
        <v>0.220245439584874</v>
      </c>
      <c r="H87" s="15">
        <f t="shared" si="153"/>
        <v>0.20827116086566083</v>
      </c>
      <c r="I87" s="15">
        <f t="shared" si="153"/>
        <v>0.17934630982531075</v>
      </c>
      <c r="J87" s="15">
        <f t="shared" si="153"/>
        <v>0.18498049132659361</v>
      </c>
      <c r="K87" s="15">
        <f t="shared" si="153"/>
        <v>0.18211211432767227</v>
      </c>
      <c r="L87" s="15">
        <f t="shared" si="153"/>
        <v>0.19203676456519417</v>
      </c>
      <c r="M87" s="15">
        <f t="shared" si="153"/>
        <v>0.1921405694981618</v>
      </c>
      <c r="N87" s="15">
        <f t="shared" si="153"/>
        <v>0.17972058675943139</v>
      </c>
      <c r="O87" s="15">
        <f t="shared" si="153"/>
        <v>0.18427497827368372</v>
      </c>
      <c r="P87" s="15">
        <f t="shared" si="153"/>
        <v>0.19214928085656097</v>
      </c>
      <c r="Q87" s="15">
        <f t="shared" si="153"/>
        <v>0.22028054985867734</v>
      </c>
      <c r="R87" s="15">
        <f t="shared" si="153"/>
        <v>0.23463220071763499</v>
      </c>
      <c r="S87" s="15">
        <f t="shared" si="153"/>
        <v>0.22879030116551119</v>
      </c>
      <c r="T87" s="15">
        <f t="shared" si="153"/>
        <v>0.23598046960408334</v>
      </c>
      <c r="U87" s="15">
        <f t="shared" si="153"/>
        <v>0.23454249705967556</v>
      </c>
      <c r="V87" s="15">
        <f t="shared" si="153"/>
        <v>0.20971327379073948</v>
      </c>
      <c r="W87" s="15">
        <f t="shared" si="153"/>
        <v>0.19266164226484558</v>
      </c>
      <c r="X87" s="15">
        <f t="shared" si="153"/>
        <v>0.19190293697924152</v>
      </c>
      <c r="Y87" s="15">
        <f t="shared" si="153"/>
        <v>0.20133459132008316</v>
      </c>
      <c r="Z87" s="15">
        <f t="shared" si="153"/>
        <v>0.17534131448589224</v>
      </c>
      <c r="AA87" s="15">
        <f t="shared" si="153"/>
        <v>0.17896809730036189</v>
      </c>
      <c r="AB87" s="15">
        <f t="shared" si="153"/>
        <v>0.15441045617598348</v>
      </c>
      <c r="AC87" s="15">
        <f t="shared" si="153"/>
        <v>0.13032678616348167</v>
      </c>
      <c r="AD87" s="15">
        <f t="shared" si="153"/>
        <v>0.13248390669979077</v>
      </c>
      <c r="AE87" s="15">
        <f t="shared" si="153"/>
        <v>0.13818249289168261</v>
      </c>
      <c r="AF87" s="15">
        <f t="shared" si="153"/>
        <v>0.14336428786039707</v>
      </c>
      <c r="AG87" s="15">
        <f t="shared" si="153"/>
        <v>0.14591285019290198</v>
      </c>
      <c r="AH87" s="15">
        <f t="shared" si="153"/>
        <v>0.15440739132363646</v>
      </c>
      <c r="AI87" s="15">
        <f t="shared" ref="AI87:AL87" si="154">AI86+AI80</f>
        <v>0.15682610546489709</v>
      </c>
      <c r="AJ87" s="15">
        <f t="shared" si="154"/>
        <v>0.15702703660374914</v>
      </c>
      <c r="AK87" s="191">
        <f t="shared" si="154"/>
        <v>0.14171926914925595</v>
      </c>
      <c r="AL87" s="191">
        <f t="shared" si="154"/>
        <v>0.14624047504487592</v>
      </c>
    </row>
    <row r="88" spans="1:41" s="6" customFormat="1" ht="15.75" thickTop="1" x14ac:dyDescent="0.25">
      <c r="A88" s="210"/>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11"/>
      <c r="AJ88" s="7"/>
      <c r="AK88" s="188"/>
      <c r="AL88" s="188"/>
    </row>
    <row r="89" spans="1:41" s="68" customFormat="1" ht="73.5" customHeight="1" x14ac:dyDescent="0.5">
      <c r="A89" s="64" t="s">
        <v>615</v>
      </c>
      <c r="B89" s="65"/>
      <c r="C89" s="65"/>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190"/>
      <c r="AL89" s="190"/>
      <c r="AM89" s="67"/>
      <c r="AN89" s="67"/>
      <c r="AO89" s="67"/>
    </row>
    <row r="90" spans="1:41" s="14" customFormat="1" ht="14.45" customHeight="1" x14ac:dyDescent="0.25">
      <c r="A90" s="208" t="s">
        <v>258</v>
      </c>
      <c r="C90" s="47" t="s">
        <v>267</v>
      </c>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44"/>
      <c r="AJ90" s="45"/>
      <c r="AK90" s="185"/>
      <c r="AL90" s="185"/>
    </row>
    <row r="91" spans="1:41" s="14" customFormat="1" x14ac:dyDescent="0.25">
      <c r="A91" s="209"/>
      <c r="C91" s="28" t="str">
        <f>'Ny ENS 26 forbrugsgr.'!Q2135</f>
        <v>Husholdninger</v>
      </c>
      <c r="D91" s="28">
        <f>'Ny ENS 26 forbrugsgr.'!R2135</f>
        <v>54.496349000000002</v>
      </c>
      <c r="E91" s="28">
        <f>'Ny ENS 26 forbrugsgr.'!S2135</f>
        <v>60.015182999999993</v>
      </c>
      <c r="F91" s="28">
        <f>'Ny ENS 26 forbrugsgr.'!T2135</f>
        <v>57.489896999999999</v>
      </c>
      <c r="G91" s="28">
        <f>'Ny ENS 26 forbrugsgr.'!U2135</f>
        <v>58.471118000000004</v>
      </c>
      <c r="H91" s="28">
        <f>'Ny ENS 26 forbrugsgr.'!V2135</f>
        <v>60.640556999999994</v>
      </c>
      <c r="I91" s="28">
        <f>'Ny ENS 26 forbrugsgr.'!W2135</f>
        <v>59.204719999999995</v>
      </c>
      <c r="J91" s="28">
        <f>'Ny ENS 26 forbrugsgr.'!X2135</f>
        <v>63.025489999999998</v>
      </c>
      <c r="K91" s="28">
        <f>'Ny ENS 26 forbrugsgr.'!Y2135</f>
        <v>58.892356000000007</v>
      </c>
      <c r="L91" s="28">
        <f>'Ny ENS 26 forbrugsgr.'!Z2135</f>
        <v>58.329705000000004</v>
      </c>
      <c r="M91" s="28">
        <f>'Ny ENS 26 forbrugsgr.'!AA2135</f>
        <v>55.793289000000001</v>
      </c>
      <c r="N91" s="28">
        <f>'Ny ENS 26 forbrugsgr.'!AB2135</f>
        <v>51.484770999999995</v>
      </c>
      <c r="O91" s="28">
        <f>'Ny ENS 26 forbrugsgr.'!AC2135</f>
        <v>51.144979999999997</v>
      </c>
      <c r="P91" s="28">
        <f>'Ny ENS 26 forbrugsgr.'!AD2135</f>
        <v>50.52301700000001</v>
      </c>
      <c r="Q91" s="28">
        <f>'Ny ENS 26 forbrugsgr.'!AE2135</f>
        <v>54.499707999999998</v>
      </c>
      <c r="R91" s="28">
        <f>'Ny ENS 26 forbrugsgr.'!AF2135</f>
        <v>54.367673000000003</v>
      </c>
      <c r="S91" s="28">
        <f>'Ny ENS 26 forbrugsgr.'!AG2135</f>
        <v>54.631594</v>
      </c>
      <c r="T91" s="28">
        <f>'Ny ENS 26 forbrugsgr.'!AH2135</f>
        <v>57.695711000000003</v>
      </c>
      <c r="U91" s="28">
        <f>'Ny ENS 26 forbrugsgr.'!AI2135</f>
        <v>55.522829999999999</v>
      </c>
      <c r="V91" s="28">
        <f>'Ny ENS 26 forbrugsgr.'!AJ2135</f>
        <v>54.496257</v>
      </c>
      <c r="W91" s="28">
        <f>'Ny ENS 26 forbrugsgr.'!AK2135</f>
        <v>52.644265000000004</v>
      </c>
      <c r="X91" s="28">
        <f>'Ny ENS 26 forbrugsgr.'!AL2135</f>
        <v>52.728540000000002</v>
      </c>
      <c r="Y91" s="28">
        <f>'Ny ENS 26 forbrugsgr.'!AM2135</f>
        <v>50.041487000000004</v>
      </c>
      <c r="Z91" s="28">
        <f>'Ny ENS 26 forbrugsgr.'!AN2135</f>
        <v>45.634652000000003</v>
      </c>
      <c r="AA91" s="28">
        <f>'Ny ENS 26 forbrugsgr.'!AO2135</f>
        <v>48.038041999999997</v>
      </c>
      <c r="AB91" s="28">
        <f>'Ny ENS 26 forbrugsgr.'!AP2135</f>
        <v>44.567219999999999</v>
      </c>
      <c r="AC91" s="28">
        <f>'Ny ENS 26 forbrugsgr.'!AQ2135</f>
        <v>42.107438999999999</v>
      </c>
      <c r="AD91" s="28">
        <f>'Ny ENS 26 forbrugsgr.'!AR2135</f>
        <v>44.696407999999998</v>
      </c>
      <c r="AE91" s="28">
        <f>'Ny ENS 26 forbrugsgr.'!AS2135</f>
        <v>42.628298999999998</v>
      </c>
      <c r="AF91" s="28">
        <f>'Ny ENS 26 forbrugsgr.'!AT2135</f>
        <v>44.186003999999997</v>
      </c>
      <c r="AG91" s="28">
        <f>'Ny ENS 26 forbrugsgr.'!AU2135</f>
        <v>42.039265999999998</v>
      </c>
      <c r="AH91" s="28">
        <f>'Ny ENS 26 forbrugsgr.'!AV2135</f>
        <v>36.331581999999997</v>
      </c>
      <c r="AI91" s="28">
        <f>'Ny ENS 26 forbrugsgr.'!AW2135</f>
        <v>39.146968999999999</v>
      </c>
      <c r="AJ91" s="28">
        <f>'Ny ENS 26 forbrugsgr.'!AX2135</f>
        <v>36.404114</v>
      </c>
      <c r="AK91" s="192">
        <f>'Ny ENS 26 forbrugsgr.'!AY2135</f>
        <v>34.684286999999998</v>
      </c>
      <c r="AL91" s="192">
        <f>'Ny ENS 26 forbrugsgr.'!AZ2135</f>
        <v>34.76238</v>
      </c>
      <c r="AM91" s="202" t="s">
        <v>390</v>
      </c>
    </row>
    <row r="92" spans="1:41" s="14" customFormat="1" x14ac:dyDescent="0.25">
      <c r="A92" s="209"/>
      <c r="C92" s="28" t="str">
        <f>'Ny ENS 26 forbrugsgr.'!Q2136</f>
        <v>Investeringer</v>
      </c>
      <c r="D92" s="28">
        <f>'Ny ENS 26 forbrugsgr.'!R2136</f>
        <v>14.889456999999998</v>
      </c>
      <c r="E92" s="28">
        <f>'Ny ENS 26 forbrugsgr.'!S2136</f>
        <v>14.593991000000001</v>
      </c>
      <c r="F92" s="28">
        <f>'Ny ENS 26 forbrugsgr.'!T2136</f>
        <v>13.828684000000001</v>
      </c>
      <c r="G92" s="28">
        <f>'Ny ENS 26 forbrugsgr.'!U2136</f>
        <v>12.014336</v>
      </c>
      <c r="H92" s="28">
        <f>'Ny ENS 26 forbrugsgr.'!V2136</f>
        <v>14.166941</v>
      </c>
      <c r="I92" s="28">
        <f>'Ny ENS 26 forbrugsgr.'!W2136</f>
        <v>18.379443999999999</v>
      </c>
      <c r="J92" s="28">
        <f>'Ny ENS 26 forbrugsgr.'!X2136</f>
        <v>17.728668000000003</v>
      </c>
      <c r="K92" s="28">
        <f>'Ny ENS 26 forbrugsgr.'!Y2136</f>
        <v>19.017453000000003</v>
      </c>
      <c r="L92" s="28">
        <f>'Ny ENS 26 forbrugsgr.'!Z2136</f>
        <v>19.708327000000004</v>
      </c>
      <c r="M92" s="28">
        <f>'Ny ENS 26 forbrugsgr.'!AA2136</f>
        <v>15.341972999999999</v>
      </c>
      <c r="N92" s="28">
        <f>'Ny ENS 26 forbrugsgr.'!AB2136</f>
        <v>18.433253000000001</v>
      </c>
      <c r="O92" s="28">
        <f>'Ny ENS 26 forbrugsgr.'!AC2136</f>
        <v>18.381511999999997</v>
      </c>
      <c r="P92" s="28">
        <f>'Ny ENS 26 forbrugsgr.'!AD2136</f>
        <v>17.114200999999998</v>
      </c>
      <c r="Q92" s="28">
        <f>'Ny ENS 26 forbrugsgr.'!AE2136</f>
        <v>17.543521000000002</v>
      </c>
      <c r="R92" s="28">
        <f>'Ny ENS 26 forbrugsgr.'!AF2136</f>
        <v>19.669313000000002</v>
      </c>
      <c r="S92" s="28">
        <f>'Ny ENS 26 forbrugsgr.'!AG2136</f>
        <v>20.783543999999996</v>
      </c>
      <c r="T92" s="28">
        <f>'Ny ENS 26 forbrugsgr.'!AH2136</f>
        <v>22.575156999999997</v>
      </c>
      <c r="U92" s="28">
        <f>'Ny ENS 26 forbrugsgr.'!AI2136</f>
        <v>24.691310000000001</v>
      </c>
      <c r="V92" s="28">
        <f>'Ny ENS 26 forbrugsgr.'!AJ2136</f>
        <v>20.728183999999999</v>
      </c>
      <c r="W92" s="28">
        <f>'Ny ENS 26 forbrugsgr.'!AK2136</f>
        <v>15.155664</v>
      </c>
      <c r="X92" s="28">
        <f>'Ny ENS 26 forbrugsgr.'!AL2136</f>
        <v>14.113310999999999</v>
      </c>
      <c r="Y92" s="28">
        <f>'Ny ENS 26 forbrugsgr.'!AM2136</f>
        <v>15.365902999999999</v>
      </c>
      <c r="Z92" s="28">
        <f>'Ny ENS 26 forbrugsgr.'!AN2136</f>
        <v>14.657443000000002</v>
      </c>
      <c r="AA92" s="28">
        <f>'Ny ENS 26 forbrugsgr.'!AO2136</f>
        <v>14.328740000000003</v>
      </c>
      <c r="AB92" s="28">
        <f>'Ny ENS 26 forbrugsgr.'!AP2136</f>
        <v>16.662236</v>
      </c>
      <c r="AC92" s="28">
        <f>'Ny ENS 26 forbrugsgr.'!AQ2136</f>
        <v>14.838832</v>
      </c>
      <c r="AD92" s="28">
        <f>'Ny ENS 26 forbrugsgr.'!AR2136</f>
        <v>15.749998</v>
      </c>
      <c r="AE92" s="28">
        <f>'Ny ENS 26 forbrugsgr.'!AS2136</f>
        <v>15.648778000000002</v>
      </c>
      <c r="AF92" s="28">
        <f>'Ny ENS 26 forbrugsgr.'!AT2136</f>
        <v>15.539897999999997</v>
      </c>
      <c r="AG92" s="28">
        <f>'Ny ENS 26 forbrugsgr.'!AU2136</f>
        <v>14.383488999999999</v>
      </c>
      <c r="AH92" s="28">
        <f>'Ny ENS 26 forbrugsgr.'!AV2136</f>
        <v>16.019874000000002</v>
      </c>
      <c r="AI92" s="28">
        <f>'Ny ENS 26 forbrugsgr.'!AW2136</f>
        <v>17.576413000000002</v>
      </c>
      <c r="AJ92" s="28">
        <f>'Ny ENS 26 forbrugsgr.'!AX2136</f>
        <v>19.706053000000001</v>
      </c>
      <c r="AK92" s="192">
        <f>'Ny ENS 26 forbrugsgr.'!AY2136</f>
        <v>15.821225999999999</v>
      </c>
      <c r="AL92" s="192">
        <f>'Ny ENS 26 forbrugsgr.'!AZ2136</f>
        <v>16.353825000000004</v>
      </c>
      <c r="AM92" s="203"/>
    </row>
    <row r="93" spans="1:41" s="14" customFormat="1" x14ac:dyDescent="0.25">
      <c r="A93" s="209"/>
      <c r="C93" s="28" t="str">
        <f>'Ny ENS 26 forbrugsgr.'!Q2137</f>
        <v>Offentligt forbrug</v>
      </c>
      <c r="D93" s="28">
        <f>'Ny ENS 26 forbrugsgr.'!R2137</f>
        <v>7.5783170000000002</v>
      </c>
      <c r="E93" s="28">
        <f>'Ny ENS 26 forbrugsgr.'!S2137</f>
        <v>9.0928749999999994</v>
      </c>
      <c r="F93" s="28">
        <f>'Ny ENS 26 forbrugsgr.'!T2137</f>
        <v>8.2573070000000008</v>
      </c>
      <c r="G93" s="28">
        <f>'Ny ENS 26 forbrugsgr.'!U2137</f>
        <v>8.8049370000000007</v>
      </c>
      <c r="H93" s="28">
        <f>'Ny ENS 26 forbrugsgr.'!V2137</f>
        <v>9.0629170000000006</v>
      </c>
      <c r="I93" s="28">
        <f>'Ny ENS 26 forbrugsgr.'!W2137</f>
        <v>9.272627</v>
      </c>
      <c r="J93" s="28">
        <f>'Ny ENS 26 forbrugsgr.'!X2137</f>
        <v>10.199047</v>
      </c>
      <c r="K93" s="28">
        <f>'Ny ENS 26 forbrugsgr.'!Y2137</f>
        <v>9.241003000000001</v>
      </c>
      <c r="L93" s="28">
        <f>'Ny ENS 26 forbrugsgr.'!Z2137</f>
        <v>9.1251930000000012</v>
      </c>
      <c r="M93" s="28">
        <f>'Ny ENS 26 forbrugsgr.'!AA2137</f>
        <v>8.8317019999999982</v>
      </c>
      <c r="N93" s="28">
        <f>'Ny ENS 26 forbrugsgr.'!AB2137</f>
        <v>8.1512100000000025</v>
      </c>
      <c r="O93" s="28">
        <f>'Ny ENS 26 forbrugsgr.'!AC2137</f>
        <v>8.7419270000000004</v>
      </c>
      <c r="P93" s="28">
        <f>'Ny ENS 26 forbrugsgr.'!AD2137</f>
        <v>8.6948409999999985</v>
      </c>
      <c r="Q93" s="28">
        <f>'Ny ENS 26 forbrugsgr.'!AE2137</f>
        <v>9.687637999999998</v>
      </c>
      <c r="R93" s="28">
        <f>'Ny ENS 26 forbrugsgr.'!AF2137</f>
        <v>9.5135930000000002</v>
      </c>
      <c r="S93" s="28">
        <f>'Ny ENS 26 forbrugsgr.'!AG2137</f>
        <v>9.4233709999999977</v>
      </c>
      <c r="T93" s="28">
        <f>'Ny ENS 26 forbrugsgr.'!AH2137</f>
        <v>9.6245410000000042</v>
      </c>
      <c r="U93" s="28">
        <f>'Ny ENS 26 forbrugsgr.'!AI2137</f>
        <v>9.3047100000000018</v>
      </c>
      <c r="V93" s="28">
        <f>'Ny ENS 26 forbrugsgr.'!AJ2137</f>
        <v>9.4243680000000012</v>
      </c>
      <c r="W93" s="28">
        <f>'Ny ENS 26 forbrugsgr.'!AK2137</f>
        <v>10.037344999999997</v>
      </c>
      <c r="X93" s="28">
        <f>'Ny ENS 26 forbrugsgr.'!AL2137</f>
        <v>9.8762539999999994</v>
      </c>
      <c r="Y93" s="28">
        <f>'Ny ENS 26 forbrugsgr.'!AM2137</f>
        <v>9.4536149999999992</v>
      </c>
      <c r="Z93" s="28">
        <f>'Ny ENS 26 forbrugsgr.'!AN2137</f>
        <v>8.7028720000000011</v>
      </c>
      <c r="AA93" s="28">
        <f>'Ny ENS 26 forbrugsgr.'!AO2137</f>
        <v>8.8235890000000001</v>
      </c>
      <c r="AB93" s="28">
        <f>'Ny ENS 26 forbrugsgr.'!AP2137</f>
        <v>8.5928560000000012</v>
      </c>
      <c r="AC93" s="28">
        <f>'Ny ENS 26 forbrugsgr.'!AQ2137</f>
        <v>8.1058179999999993</v>
      </c>
      <c r="AD93" s="28">
        <f>'Ny ENS 26 forbrugsgr.'!AR2137</f>
        <v>8.1874939999999992</v>
      </c>
      <c r="AE93" s="28">
        <f>'Ny ENS 26 forbrugsgr.'!AS2137</f>
        <v>8.1318249999999992</v>
      </c>
      <c r="AF93" s="28">
        <f>'Ny ENS 26 forbrugsgr.'!AT2137</f>
        <v>7.9844229999999996</v>
      </c>
      <c r="AG93" s="28">
        <f>'Ny ENS 26 forbrugsgr.'!AU2137</f>
        <v>7.4712390000000015</v>
      </c>
      <c r="AH93" s="28">
        <f>'Ny ENS 26 forbrugsgr.'!AV2137</f>
        <v>7.1710210000000023</v>
      </c>
      <c r="AI93" s="28">
        <f>'Ny ENS 26 forbrugsgr.'!AW2137</f>
        <v>7.9296520000000008</v>
      </c>
      <c r="AJ93" s="28">
        <f>'Ny ENS 26 forbrugsgr.'!AX2137</f>
        <v>6.8166130000000029</v>
      </c>
      <c r="AK93" s="192">
        <f>'Ny ENS 26 forbrugsgr.'!AY2137</f>
        <v>6.6076040000000011</v>
      </c>
      <c r="AL93" s="192">
        <f>'Ny ENS 26 forbrugsgr.'!AZ2137</f>
        <v>6.8794619999999984</v>
      </c>
      <c r="AM93" s="203"/>
    </row>
    <row r="94" spans="1:41" s="14" customFormat="1" x14ac:dyDescent="0.25">
      <c r="A94" s="209"/>
      <c r="C94" s="28" t="str">
        <f>'Ny ENS 26 forbrugsgr.'!Q2138</f>
        <v>I alt</v>
      </c>
      <c r="D94" s="28">
        <f>'Ny ENS 26 forbrugsgr.'!R2138</f>
        <v>76.964123000000001</v>
      </c>
      <c r="E94" s="28">
        <f>'Ny ENS 26 forbrugsgr.'!S2138</f>
        <v>83.702048999999988</v>
      </c>
      <c r="F94" s="28">
        <f>'Ny ENS 26 forbrugsgr.'!T2138</f>
        <v>79.575887999999992</v>
      </c>
      <c r="G94" s="28">
        <f>'Ny ENS 26 forbrugsgr.'!U2138</f>
        <v>79.290391</v>
      </c>
      <c r="H94" s="28">
        <f>'Ny ENS 26 forbrugsgr.'!V2138</f>
        <v>83.870414999999994</v>
      </c>
      <c r="I94" s="28">
        <f>'Ny ENS 26 forbrugsgr.'!W2138</f>
        <v>86.856790999999987</v>
      </c>
      <c r="J94" s="28">
        <f>'Ny ENS 26 forbrugsgr.'!X2138</f>
        <v>90.953204999999997</v>
      </c>
      <c r="K94" s="28">
        <f>'Ny ENS 26 forbrugsgr.'!Y2138</f>
        <v>87.150812000000016</v>
      </c>
      <c r="L94" s="28">
        <f>'Ny ENS 26 forbrugsgr.'!Z2138</f>
        <v>87.163225000000011</v>
      </c>
      <c r="M94" s="28">
        <f>'Ny ENS 26 forbrugsgr.'!AA2138</f>
        <v>79.96696399999999</v>
      </c>
      <c r="N94" s="28">
        <f>'Ny ENS 26 forbrugsgr.'!AB2138</f>
        <v>78.069234000000009</v>
      </c>
      <c r="O94" s="28">
        <f>'Ny ENS 26 forbrugsgr.'!AC2138</f>
        <v>78.268418999999994</v>
      </c>
      <c r="P94" s="28">
        <f>'Ny ENS 26 forbrugsgr.'!AD2138</f>
        <v>76.332059000000001</v>
      </c>
      <c r="Q94" s="28">
        <f>'Ny ENS 26 forbrugsgr.'!AE2138</f>
        <v>81.730866999999989</v>
      </c>
      <c r="R94" s="28">
        <f>'Ny ENS 26 forbrugsgr.'!AF2138</f>
        <v>83.550579000000013</v>
      </c>
      <c r="S94" s="28">
        <f>'Ny ENS 26 forbrugsgr.'!AG2138</f>
        <v>84.838509000000002</v>
      </c>
      <c r="T94" s="28">
        <f>'Ny ENS 26 forbrugsgr.'!AH2138</f>
        <v>89.895409000000015</v>
      </c>
      <c r="U94" s="28">
        <f>'Ny ENS 26 forbrugsgr.'!AI2138</f>
        <v>89.51885</v>
      </c>
      <c r="V94" s="28">
        <f>'Ny ENS 26 forbrugsgr.'!AJ2138</f>
        <v>84.648809</v>
      </c>
      <c r="W94" s="28">
        <f>'Ny ENS 26 forbrugsgr.'!AK2138</f>
        <v>77.837274000000008</v>
      </c>
      <c r="X94" s="28">
        <f>'Ny ENS 26 forbrugsgr.'!AL2138</f>
        <v>76.718105000000008</v>
      </c>
      <c r="Y94" s="28">
        <f>'Ny ENS 26 forbrugsgr.'!AM2138</f>
        <v>74.861005000000006</v>
      </c>
      <c r="Z94" s="28">
        <f>'Ny ENS 26 forbrugsgr.'!AN2138</f>
        <v>68.994967000000003</v>
      </c>
      <c r="AA94" s="28">
        <f>'Ny ENS 26 forbrugsgr.'!AO2138</f>
        <v>71.190370999999999</v>
      </c>
      <c r="AB94" s="28">
        <f>'Ny ENS 26 forbrugsgr.'!AP2138</f>
        <v>69.822311999999997</v>
      </c>
      <c r="AC94" s="28">
        <f>'Ny ENS 26 forbrugsgr.'!AQ2138</f>
        <v>65.052088999999995</v>
      </c>
      <c r="AD94" s="28">
        <f>'Ny ENS 26 forbrugsgr.'!AR2138</f>
        <v>68.633899999999997</v>
      </c>
      <c r="AE94" s="28">
        <f>'Ny ENS 26 forbrugsgr.'!AS2138</f>
        <v>66.408901999999998</v>
      </c>
      <c r="AF94" s="28">
        <f>'Ny ENS 26 forbrugsgr.'!AT2138</f>
        <v>67.710324999999983</v>
      </c>
      <c r="AG94" s="28">
        <f>'Ny ENS 26 forbrugsgr.'!AU2138</f>
        <v>63.893993999999999</v>
      </c>
      <c r="AH94" s="28">
        <f>'Ny ENS 26 forbrugsgr.'!AV2138</f>
        <v>59.522477000000002</v>
      </c>
      <c r="AI94" s="28">
        <f>'Ny ENS 26 forbrugsgr.'!AW2138</f>
        <v>64.653034000000005</v>
      </c>
      <c r="AJ94" s="28">
        <f>'Ny ENS 26 forbrugsgr.'!AX2138</f>
        <v>62.926780000000008</v>
      </c>
      <c r="AK94" s="192">
        <f>'Ny ENS 26 forbrugsgr.'!AY2138</f>
        <v>57.113116999999995</v>
      </c>
      <c r="AL94" s="192">
        <f>'Ny ENS 26 forbrugsgr.'!AZ2138</f>
        <v>57.995667000000005</v>
      </c>
      <c r="AM94" s="204"/>
    </row>
    <row r="95" spans="1:41" s="14" customFormat="1" x14ac:dyDescent="0.25">
      <c r="A95" s="209"/>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7"/>
      <c r="AJ95" s="28"/>
      <c r="AK95" s="192"/>
      <c r="AL95" s="192"/>
    </row>
    <row r="96" spans="1:41" s="14" customFormat="1" x14ac:dyDescent="0.25">
      <c r="A96" s="209"/>
      <c r="C96" s="38" t="s">
        <v>257</v>
      </c>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7"/>
      <c r="AJ96" s="28"/>
      <c r="AK96" s="192"/>
      <c r="AL96" s="192"/>
    </row>
    <row r="97" spans="1:39" s="14" customFormat="1" x14ac:dyDescent="0.25">
      <c r="A97" s="209"/>
      <c r="C97" s="28" t="str">
        <f>C103</f>
        <v>Husholdninger ex. Byggeri</v>
      </c>
      <c r="D97" s="28">
        <f>D62/(D$62+D$68+D$74)</f>
        <v>3.5501892261840237E-2</v>
      </c>
      <c r="E97" s="28">
        <f>E62/(E$62+E$68+E$74)</f>
        <v>3.6311285436509654E-2</v>
      </c>
      <c r="F97" s="28">
        <f t="shared" ref="F97:J97" si="155">F62/(F$62+F$68+F$74)</f>
        <v>3.4170089987629063E-2</v>
      </c>
      <c r="G97" s="28">
        <f t="shared" si="155"/>
        <v>3.3302246498107278E-2</v>
      </c>
      <c r="H97" s="28">
        <f t="shared" si="155"/>
        <v>3.1862361373135251E-2</v>
      </c>
      <c r="I97" s="28">
        <f t="shared" si="155"/>
        <v>2.3941890804217218E-2</v>
      </c>
      <c r="J97" s="28">
        <f t="shared" si="155"/>
        <v>2.2118825694908518E-2</v>
      </c>
      <c r="K97" s="28">
        <f t="shared" ref="K97:AH97" si="156">K62/(K$62+K$68+K$74)</f>
        <v>2.1875050423615514E-2</v>
      </c>
      <c r="L97" s="28">
        <f t="shared" si="156"/>
        <v>2.1849012519641317E-2</v>
      </c>
      <c r="M97" s="28">
        <f t="shared" si="156"/>
        <v>2.4692173136822253E-2</v>
      </c>
      <c r="N97" s="28">
        <f t="shared" si="156"/>
        <v>2.2346563340635658E-2</v>
      </c>
      <c r="O97" s="28">
        <f t="shared" si="156"/>
        <v>2.2654354508045271E-2</v>
      </c>
      <c r="P97" s="28">
        <f t="shared" si="156"/>
        <v>2.4643394460915062E-2</v>
      </c>
      <c r="Q97" s="28">
        <f t="shared" si="156"/>
        <v>2.5215876593200518E-2</v>
      </c>
      <c r="R97" s="28">
        <f t="shared" si="156"/>
        <v>2.5786427179233004E-2</v>
      </c>
      <c r="S97" s="28">
        <f t="shared" si="156"/>
        <v>2.5164851954848848E-2</v>
      </c>
      <c r="T97" s="28">
        <f t="shared" si="156"/>
        <v>2.2691691232260412E-2</v>
      </c>
      <c r="U97" s="28">
        <f t="shared" si="156"/>
        <v>2.2786210979534455E-2</v>
      </c>
      <c r="V97" s="28">
        <f t="shared" si="156"/>
        <v>2.3188140597859248E-2</v>
      </c>
      <c r="W97" s="28">
        <f t="shared" si="156"/>
        <v>2.8787690038457367E-2</v>
      </c>
      <c r="X97" s="28">
        <f t="shared" si="156"/>
        <v>3.0985373538556411E-2</v>
      </c>
      <c r="Y97" s="28">
        <f t="shared" si="156"/>
        <v>2.8579930968400433E-2</v>
      </c>
      <c r="Z97" s="28">
        <f t="shared" si="156"/>
        <v>2.6543598529211208E-2</v>
      </c>
      <c r="AA97" s="28">
        <f t="shared" si="156"/>
        <v>2.7454809716372576E-2</v>
      </c>
      <c r="AB97" s="28">
        <f t="shared" si="156"/>
        <v>2.3128973286725054E-2</v>
      </c>
      <c r="AC97" s="28">
        <f t="shared" si="156"/>
        <v>2.0263512191208533E-2</v>
      </c>
      <c r="AD97" s="28">
        <f t="shared" si="156"/>
        <v>1.973196800471105E-2</v>
      </c>
      <c r="AE97" s="28">
        <f t="shared" si="156"/>
        <v>2.0491382975419217E-2</v>
      </c>
      <c r="AF97" s="28">
        <f t="shared" si="156"/>
        <v>2.035607129761095E-2</v>
      </c>
      <c r="AG97" s="28">
        <f t="shared" si="156"/>
        <v>2.0176183936023724E-2</v>
      </c>
      <c r="AH97" s="28">
        <f t="shared" si="156"/>
        <v>2.0642453762734166E-2</v>
      </c>
      <c r="AI97" s="28">
        <f t="shared" ref="AI97:AL97" si="157">AI62/(AI$62+AI$68+AI$74)</f>
        <v>1.8898343043898543E-2</v>
      </c>
      <c r="AJ97" s="28">
        <f t="shared" si="157"/>
        <v>1.862862112116203E-2</v>
      </c>
      <c r="AK97" s="192">
        <f t="shared" si="157"/>
        <v>1.7686749130796833E-2</v>
      </c>
      <c r="AL97" s="192">
        <f t="shared" si="157"/>
        <v>1.7880715943850909E-2</v>
      </c>
    </row>
    <row r="98" spans="1:39" s="14" customFormat="1" x14ac:dyDescent="0.25">
      <c r="A98" s="209"/>
      <c r="C98" s="28" t="str">
        <f>C104</f>
        <v>Investeringer ex. Byggeri</v>
      </c>
      <c r="D98" s="28">
        <f>D74/(D$62+D$68+D$74)</f>
        <v>0.92942717740867098</v>
      </c>
      <c r="E98" s="28">
        <f>E74/(E$62+E$68+E$74)</f>
        <v>0.90105624260753492</v>
      </c>
      <c r="F98" s="28">
        <f t="shared" ref="F98:J98" si="158">F74/(F$62+F$68+F$74)</f>
        <v>0.89708561796159803</v>
      </c>
      <c r="G98" s="28">
        <f t="shared" si="158"/>
        <v>0.88573976039960967</v>
      </c>
      <c r="H98" s="28">
        <f t="shared" si="158"/>
        <v>0.89344345576941209</v>
      </c>
      <c r="I98" s="28">
        <f t="shared" si="158"/>
        <v>0.89691853131023425</v>
      </c>
      <c r="J98" s="28">
        <f t="shared" si="158"/>
        <v>0.903724514977434</v>
      </c>
      <c r="K98" s="28">
        <f t="shared" ref="K98:AH98" si="159">K74/(K$62+K$68+K$74)</f>
        <v>0.91282163976119102</v>
      </c>
      <c r="L98" s="28">
        <f t="shared" si="159"/>
        <v>0.9127780194918732</v>
      </c>
      <c r="M98" s="28">
        <f t="shared" si="159"/>
        <v>0.90752750330010989</v>
      </c>
      <c r="N98" s="28">
        <f t="shared" si="159"/>
        <v>0.91798659752459777</v>
      </c>
      <c r="O98" s="28">
        <f t="shared" si="159"/>
        <v>0.91260220116424662</v>
      </c>
      <c r="P98" s="28">
        <f t="shared" si="159"/>
        <v>0.91331884731682722</v>
      </c>
      <c r="Q98" s="28">
        <f t="shared" si="159"/>
        <v>0.91424693806200141</v>
      </c>
      <c r="R98" s="28">
        <f t="shared" si="159"/>
        <v>0.91044345106587476</v>
      </c>
      <c r="S98" s="28">
        <f t="shared" si="159"/>
        <v>0.91653663257046658</v>
      </c>
      <c r="T98" s="28">
        <f t="shared" si="159"/>
        <v>0.92932444437362294</v>
      </c>
      <c r="U98" s="28">
        <f t="shared" si="159"/>
        <v>0.93126116782860291</v>
      </c>
      <c r="V98" s="28">
        <f t="shared" si="159"/>
        <v>0.93023619703929294</v>
      </c>
      <c r="W98" s="28">
        <f t="shared" si="159"/>
        <v>0.90841456664255482</v>
      </c>
      <c r="X98" s="28">
        <f t="shared" si="159"/>
        <v>0.91005328710761335</v>
      </c>
      <c r="Y98" s="28">
        <f t="shared" si="159"/>
        <v>0.91887551469255468</v>
      </c>
      <c r="Z98" s="28">
        <f t="shared" si="159"/>
        <v>0.9209056191059678</v>
      </c>
      <c r="AA98" s="28">
        <f t="shared" si="159"/>
        <v>0.91933233175523876</v>
      </c>
      <c r="AB98" s="28">
        <f t="shared" si="159"/>
        <v>0.92775565201611332</v>
      </c>
      <c r="AC98" s="28">
        <f t="shared" si="159"/>
        <v>0.9337377823460542</v>
      </c>
      <c r="AD98" s="28">
        <f t="shared" si="159"/>
        <v>0.93833132642856154</v>
      </c>
      <c r="AE98" s="28">
        <f t="shared" si="159"/>
        <v>0.93950730116923953</v>
      </c>
      <c r="AF98" s="28">
        <f t="shared" si="159"/>
        <v>0.94386536281608291</v>
      </c>
      <c r="AG98" s="28">
        <f t="shared" si="159"/>
        <v>0.9410446638295541</v>
      </c>
      <c r="AH98" s="28">
        <f t="shared" si="159"/>
        <v>0.93857379629112769</v>
      </c>
      <c r="AI98" s="28">
        <f t="shared" ref="AI98:AL98" si="160">AI74/(AI$62+AI$68+AI$74)</f>
        <v>0.94541790181927809</v>
      </c>
      <c r="AJ98" s="28">
        <f t="shared" si="160"/>
        <v>0.95038270531428171</v>
      </c>
      <c r="AK98" s="192">
        <f t="shared" si="160"/>
        <v>0.95149665336027489</v>
      </c>
      <c r="AL98" s="192">
        <f t="shared" si="160"/>
        <v>0.95406641055147756</v>
      </c>
    </row>
    <row r="99" spans="1:39" s="14" customFormat="1" x14ac:dyDescent="0.25">
      <c r="A99" s="209"/>
      <c r="C99" s="28" t="str">
        <f>C105</f>
        <v>Offentlig forbrug ex. Byggeri</v>
      </c>
      <c r="D99" s="28">
        <f>D68/(D$62+D$68+D$74)</f>
        <v>3.5070930329488763E-2</v>
      </c>
      <c r="E99" s="28">
        <f>E68/(E$62+E$68+E$74)</f>
        <v>6.2632471955955352E-2</v>
      </c>
      <c r="F99" s="28">
        <f t="shared" ref="F99:J99" si="161">F68/(F$62+F$68+F$74)</f>
        <v>6.8744292050772954E-2</v>
      </c>
      <c r="G99" s="28">
        <f t="shared" si="161"/>
        <v>8.0957993102283105E-2</v>
      </c>
      <c r="H99" s="28">
        <f t="shared" si="161"/>
        <v>7.4694182857452704E-2</v>
      </c>
      <c r="I99" s="28">
        <f t="shared" si="161"/>
        <v>7.9139577885548554E-2</v>
      </c>
      <c r="J99" s="28">
        <f t="shared" si="161"/>
        <v>7.4156659327657345E-2</v>
      </c>
      <c r="K99" s="28">
        <f t="shared" ref="K99:AH99" si="162">K68/(K$62+K$68+K$74)</f>
        <v>6.5303309815193486E-2</v>
      </c>
      <c r="L99" s="28">
        <f t="shared" si="162"/>
        <v>6.5372967988485464E-2</v>
      </c>
      <c r="M99" s="28">
        <f t="shared" si="162"/>
        <v>6.7780323563067929E-2</v>
      </c>
      <c r="N99" s="28">
        <f t="shared" si="162"/>
        <v>5.96668391347666E-2</v>
      </c>
      <c r="O99" s="28">
        <f t="shared" si="162"/>
        <v>6.4743444327708066E-2</v>
      </c>
      <c r="P99" s="28">
        <f t="shared" si="162"/>
        <v>6.2037758222257801E-2</v>
      </c>
      <c r="Q99" s="28">
        <f t="shared" si="162"/>
        <v>6.0537185344798197E-2</v>
      </c>
      <c r="R99" s="28">
        <f t="shared" si="162"/>
        <v>6.3770121754892328E-2</v>
      </c>
      <c r="S99" s="28">
        <f t="shared" si="162"/>
        <v>5.8298515474684592E-2</v>
      </c>
      <c r="T99" s="28">
        <f t="shared" si="162"/>
        <v>4.7983864394116685E-2</v>
      </c>
      <c r="U99" s="28">
        <f t="shared" si="162"/>
        <v>4.5952621191862671E-2</v>
      </c>
      <c r="V99" s="28">
        <f t="shared" si="162"/>
        <v>4.6575662362847943E-2</v>
      </c>
      <c r="W99" s="28">
        <f t="shared" si="162"/>
        <v>6.2797743318987881E-2</v>
      </c>
      <c r="X99" s="28">
        <f t="shared" si="162"/>
        <v>5.8961339353830161E-2</v>
      </c>
      <c r="Y99" s="28">
        <f t="shared" si="162"/>
        <v>5.2544554339044945E-2</v>
      </c>
      <c r="Z99" s="28">
        <f t="shared" si="162"/>
        <v>5.2550782364821053E-2</v>
      </c>
      <c r="AA99" s="28">
        <f t="shared" si="162"/>
        <v>5.321285852838864E-2</v>
      </c>
      <c r="AB99" s="28">
        <f t="shared" si="162"/>
        <v>4.911537469716163E-2</v>
      </c>
      <c r="AC99" s="28">
        <f t="shared" si="162"/>
        <v>4.5998705462737252E-2</v>
      </c>
      <c r="AD99" s="28">
        <f t="shared" si="162"/>
        <v>4.1936705566727427E-2</v>
      </c>
      <c r="AE99" s="28">
        <f t="shared" si="162"/>
        <v>4.0001315855341217E-2</v>
      </c>
      <c r="AF99" s="28">
        <f t="shared" si="162"/>
        <v>3.5778565886306152E-2</v>
      </c>
      <c r="AG99" s="28">
        <f t="shared" si="162"/>
        <v>3.8779152234422173E-2</v>
      </c>
      <c r="AH99" s="28">
        <f t="shared" si="162"/>
        <v>4.078374994613819E-2</v>
      </c>
      <c r="AI99" s="28">
        <f t="shared" ref="AI99:AL99" si="163">AI68/(AI$62+AI$68+AI$74)</f>
        <v>3.5683755136823328E-2</v>
      </c>
      <c r="AJ99" s="28">
        <f t="shared" si="163"/>
        <v>3.098867356455634E-2</v>
      </c>
      <c r="AK99" s="192">
        <f t="shared" si="163"/>
        <v>3.0816597508928342E-2</v>
      </c>
      <c r="AL99" s="192">
        <f t="shared" si="163"/>
        <v>2.8052873504671626E-2</v>
      </c>
    </row>
    <row r="100" spans="1:39" s="14" customFormat="1" x14ac:dyDescent="0.25">
      <c r="A100" s="209"/>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7"/>
      <c r="AJ100" s="28"/>
      <c r="AK100" s="192"/>
      <c r="AL100" s="192"/>
    </row>
    <row r="101" spans="1:39" s="20" customFormat="1" x14ac:dyDescent="0.25">
      <c r="A101" s="209"/>
      <c r="C101" s="48" t="s">
        <v>298</v>
      </c>
      <c r="D101" s="48">
        <f t="shared" ref="D101:AF101" si="164">SUM(D3:D6)</f>
        <v>7.2969429999999988</v>
      </c>
      <c r="E101" s="48">
        <f t="shared" si="164"/>
        <v>7.1471170000000006</v>
      </c>
      <c r="F101" s="48">
        <f t="shared" si="164"/>
        <v>7.0394720000000008</v>
      </c>
      <c r="G101" s="48">
        <f t="shared" si="164"/>
        <v>6.613531</v>
      </c>
      <c r="H101" s="48">
        <f t="shared" si="164"/>
        <v>6.5365889999999993</v>
      </c>
      <c r="I101" s="48">
        <f t="shared" si="164"/>
        <v>7.4908999999999999</v>
      </c>
      <c r="J101" s="48">
        <f t="shared" si="164"/>
        <v>8.3630340000000007</v>
      </c>
      <c r="K101" s="48">
        <f t="shared" si="164"/>
        <v>8.3251059999999999</v>
      </c>
      <c r="L101" s="48">
        <f t="shared" si="164"/>
        <v>8.7892679999999999</v>
      </c>
      <c r="M101" s="48">
        <f t="shared" si="164"/>
        <v>7.7962379999999998</v>
      </c>
      <c r="N101" s="48">
        <f t="shared" si="164"/>
        <v>8.0545970000000011</v>
      </c>
      <c r="O101" s="48">
        <f t="shared" si="164"/>
        <v>8.1491740000000004</v>
      </c>
      <c r="P101" s="48">
        <f t="shared" si="164"/>
        <v>7.8118819999999998</v>
      </c>
      <c r="Q101" s="48">
        <f t="shared" si="164"/>
        <v>8.757750999999999</v>
      </c>
      <c r="R101" s="48">
        <f t="shared" si="164"/>
        <v>9.1141619999999985</v>
      </c>
      <c r="S101" s="48">
        <f t="shared" si="164"/>
        <v>9.1179520000000007</v>
      </c>
      <c r="T101" s="48">
        <f t="shared" si="164"/>
        <v>10.413104000000001</v>
      </c>
      <c r="U101" s="48">
        <f t="shared" si="164"/>
        <v>10.307072</v>
      </c>
      <c r="V101" s="48">
        <f t="shared" si="164"/>
        <v>9.0498830000000012</v>
      </c>
      <c r="W101" s="48">
        <f t="shared" si="164"/>
        <v>6.6945619999999995</v>
      </c>
      <c r="X101" s="48">
        <f t="shared" si="164"/>
        <v>6.1947840000000003</v>
      </c>
      <c r="Y101" s="48">
        <f t="shared" si="164"/>
        <v>7.0450689999999998</v>
      </c>
      <c r="Z101" s="48">
        <f t="shared" si="164"/>
        <v>6.6057969999999999</v>
      </c>
      <c r="AA101" s="48">
        <f t="shared" si="164"/>
        <v>6.518643</v>
      </c>
      <c r="AB101" s="48">
        <f t="shared" si="164"/>
        <v>6.6760619999999999</v>
      </c>
      <c r="AC101" s="48">
        <f t="shared" si="164"/>
        <v>6.4315989999999994</v>
      </c>
      <c r="AD101" s="48">
        <f t="shared" si="164"/>
        <v>6.7141759999999993</v>
      </c>
      <c r="AE101" s="48">
        <f t="shared" si="164"/>
        <v>6.7434439999999993</v>
      </c>
      <c r="AF101" s="48">
        <f t="shared" si="164"/>
        <v>7.0428269999999999</v>
      </c>
      <c r="AG101" s="48">
        <f t="shared" ref="AG101:AL101" si="165">SUM(AG3:AG6)</f>
        <v>7.2319320000000005</v>
      </c>
      <c r="AH101" s="48">
        <f t="shared" si="165"/>
        <v>7.4800889999999987</v>
      </c>
      <c r="AI101" s="48">
        <f t="shared" si="165"/>
        <v>8.2984049999999989</v>
      </c>
      <c r="AJ101" s="48">
        <f t="shared" si="165"/>
        <v>8.4293429999999994</v>
      </c>
      <c r="AK101" s="192">
        <f t="shared" si="165"/>
        <v>8.0127369999999996</v>
      </c>
      <c r="AL101" s="192">
        <f t="shared" si="165"/>
        <v>8.1786700000000003</v>
      </c>
    </row>
    <row r="102" spans="1:39" s="20" customFormat="1" x14ac:dyDescent="0.25">
      <c r="A102" s="209"/>
      <c r="C102" s="48" t="s">
        <v>300</v>
      </c>
      <c r="D102" s="48">
        <f t="shared" ref="D102:AF102" si="166">SUM(D18:D21)</f>
        <v>2.2279174505353936</v>
      </c>
      <c r="E102" s="48">
        <f t="shared" si="166"/>
        <v>2.3319001322610484</v>
      </c>
      <c r="F102" s="48">
        <f t="shared" si="166"/>
        <v>2.3851089364336659</v>
      </c>
      <c r="G102" s="48">
        <f t="shared" si="166"/>
        <v>2.4819501012762517</v>
      </c>
      <c r="H102" s="48">
        <f t="shared" si="166"/>
        <v>2.6932281979680601</v>
      </c>
      <c r="I102" s="48">
        <f t="shared" si="166"/>
        <v>2.8810940952392059</v>
      </c>
      <c r="J102" s="48">
        <f t="shared" si="166"/>
        <v>3.1218841531829975</v>
      </c>
      <c r="K102" s="48">
        <f t="shared" si="166"/>
        <v>3.0387605094854813</v>
      </c>
      <c r="L102" s="48">
        <f t="shared" si="166"/>
        <v>3.1020217803419285</v>
      </c>
      <c r="M102" s="48">
        <f t="shared" si="166"/>
        <v>3.2111744866068106</v>
      </c>
      <c r="N102" s="48">
        <f t="shared" si="166"/>
        <v>2.8947036284739656</v>
      </c>
      <c r="O102" s="48">
        <f t="shared" si="166"/>
        <v>3.111702432299253</v>
      </c>
      <c r="P102" s="48">
        <f t="shared" si="166"/>
        <v>3.2668068122751679</v>
      </c>
      <c r="Q102" s="48">
        <f t="shared" si="166"/>
        <v>3.6091096910911817</v>
      </c>
      <c r="R102" s="48">
        <f t="shared" si="166"/>
        <v>3.7592533969162143</v>
      </c>
      <c r="S102" s="48">
        <f t="shared" si="166"/>
        <v>3.6481335220563977</v>
      </c>
      <c r="T102" s="48">
        <f t="shared" si="166"/>
        <v>3.7673443311216475</v>
      </c>
      <c r="U102" s="48">
        <f t="shared" si="166"/>
        <v>3.8346754092383897</v>
      </c>
      <c r="V102" s="48">
        <f t="shared" si="166"/>
        <v>3.4313519627421503</v>
      </c>
      <c r="W102" s="48">
        <f t="shared" si="166"/>
        <v>3.2389911281641703</v>
      </c>
      <c r="X102" s="48">
        <f t="shared" si="166"/>
        <v>3.3497059158149893</v>
      </c>
      <c r="Y102" s="48">
        <f t="shared" si="166"/>
        <v>3.3765075201787331</v>
      </c>
      <c r="Z102" s="48">
        <f t="shared" si="166"/>
        <v>3.2437769862254697</v>
      </c>
      <c r="AA102" s="48">
        <f t="shared" si="166"/>
        <v>3.2313434941009089</v>
      </c>
      <c r="AB102" s="48">
        <f t="shared" si="166"/>
        <v>3.1608124469391119</v>
      </c>
      <c r="AC102" s="48">
        <f t="shared" si="166"/>
        <v>2.8542552098015963</v>
      </c>
      <c r="AD102" s="48">
        <f t="shared" si="166"/>
        <v>2.9925744546130484</v>
      </c>
      <c r="AE102" s="48">
        <f t="shared" si="166"/>
        <v>3.0249142808337344</v>
      </c>
      <c r="AF102" s="48">
        <f t="shared" si="166"/>
        <v>3.2718941144858054</v>
      </c>
      <c r="AG102" s="48">
        <f t="shared" ref="AG102:AL102" si="167">SUM(AG18:AG21)</f>
        <v>3.3029023953475058</v>
      </c>
      <c r="AH102" s="48">
        <f t="shared" si="167"/>
        <v>3.2067517868284625</v>
      </c>
      <c r="AI102" s="48">
        <f t="shared" si="167"/>
        <v>3.381793743404149</v>
      </c>
      <c r="AJ102" s="48">
        <f t="shared" si="167"/>
        <v>3.4289851679864825</v>
      </c>
      <c r="AK102" s="192">
        <f t="shared" si="167"/>
        <v>3.3669824192717526</v>
      </c>
      <c r="AL102" s="192">
        <f t="shared" si="167"/>
        <v>3.5460685235645606</v>
      </c>
    </row>
    <row r="103" spans="1:39" s="20" customFormat="1" x14ac:dyDescent="0.25">
      <c r="A103" s="209"/>
      <c r="C103" s="48" t="s">
        <v>271</v>
      </c>
      <c r="D103" s="48">
        <f>D91-D62-D97*D102</f>
        <v>54.158198433266421</v>
      </c>
      <c r="E103" s="48">
        <f t="shared" ref="E103:AF103" si="168">E91-E62-E97*E102</f>
        <v>59.670987703252898</v>
      </c>
      <c r="F103" s="48">
        <f t="shared" si="168"/>
        <v>57.167858221306368</v>
      </c>
      <c r="G103" s="48">
        <f t="shared" si="168"/>
        <v>58.168218046346425</v>
      </c>
      <c r="H103" s="48">
        <f t="shared" si="168"/>
        <v>60.346473229030352</v>
      </c>
      <c r="I103" s="48">
        <f t="shared" si="168"/>
        <v>58.956394849949788</v>
      </c>
      <c r="J103" s="48">
        <f t="shared" si="168"/>
        <v>62.771457097249453</v>
      </c>
      <c r="K103" s="48">
        <f t="shared" si="168"/>
        <v>58.643770846302047</v>
      </c>
      <c r="L103" s="48">
        <f t="shared" si="168"/>
        <v>58.069892060714636</v>
      </c>
      <c r="M103" s="48">
        <f t="shared" si="168"/>
        <v>55.521492067229616</v>
      </c>
      <c r="N103" s="48">
        <f t="shared" si="168"/>
        <v>51.240091757576003</v>
      </c>
      <c r="O103" s="48">
        <f t="shared" si="168"/>
        <v>50.889872114773098</v>
      </c>
      <c r="P103" s="48">
        <f t="shared" si="168"/>
        <v>50.250000501489389</v>
      </c>
      <c r="Q103" s="48">
        <f t="shared" si="168"/>
        <v>54.187866768675207</v>
      </c>
      <c r="R103" s="48">
        <f t="shared" si="168"/>
        <v>54.035713609226761</v>
      </c>
      <c r="S103" s="48">
        <f t="shared" si="168"/>
        <v>54.310337352116811</v>
      </c>
      <c r="T103" s="48">
        <f t="shared" si="168"/>
        <v>57.373932647036675</v>
      </c>
      <c r="U103" s="48">
        <f t="shared" si="168"/>
        <v>55.200593159219885</v>
      </c>
      <c r="V103" s="48">
        <f t="shared" si="168"/>
        <v>54.20684036938308</v>
      </c>
      <c r="W103" s="48">
        <f t="shared" si="168"/>
        <v>52.358300949497206</v>
      </c>
      <c r="X103" s="48">
        <f t="shared" si="168"/>
        <v>52.432800419375525</v>
      </c>
      <c r="Y103" s="48">
        <f t="shared" si="168"/>
        <v>49.743639060196067</v>
      </c>
      <c r="Z103" s="48">
        <f t="shared" si="168"/>
        <v>45.373208858427752</v>
      </c>
      <c r="AA103" s="48">
        <f t="shared" si="168"/>
        <v>47.770357974265515</v>
      </c>
      <c r="AB103" s="48">
        <f t="shared" si="168"/>
        <v>44.339703197174416</v>
      </c>
      <c r="AC103" s="48">
        <f t="shared" si="168"/>
        <v>41.919274978595887</v>
      </c>
      <c r="AD103" s="48">
        <f t="shared" si="168"/>
        <v>44.504874709910069</v>
      </c>
      <c r="AE103" s="48">
        <f t="shared" si="168"/>
        <v>42.428131830111937</v>
      </c>
      <c r="AF103" s="48">
        <f t="shared" si="168"/>
        <v>43.97603680226689</v>
      </c>
      <c r="AG103" s="48">
        <f t="shared" ref="AG103:AL103" si="169">AG91-AG62-AG97*AG102</f>
        <v>41.826713243503917</v>
      </c>
      <c r="AH103" s="48">
        <f t="shared" si="169"/>
        <v>36.110979383188187</v>
      </c>
      <c r="AI103" s="48">
        <f t="shared" si="169"/>
        <v>38.926232596268541</v>
      </c>
      <c r="AJ103" s="48">
        <f t="shared" si="169"/>
        <v>36.183209697871746</v>
      </c>
      <c r="AK103" s="192">
        <f t="shared" si="169"/>
        <v>34.48301675747328</v>
      </c>
      <c r="AL103" s="192">
        <f t="shared" si="169"/>
        <v>34.552733280967836</v>
      </c>
    </row>
    <row r="104" spans="1:39" s="20" customFormat="1" x14ac:dyDescent="0.25">
      <c r="A104" s="209"/>
      <c r="C104" s="48" t="s">
        <v>272</v>
      </c>
      <c r="D104" s="48">
        <f>D92-D74-D98*D102</f>
        <v>6.0367929092987929</v>
      </c>
      <c r="E104" s="48">
        <f t="shared" ref="E104:AF104" si="170">E92-E74-E98*E102</f>
        <v>6.0528634391924099</v>
      </c>
      <c r="F104" s="48">
        <f t="shared" si="170"/>
        <v>5.3740279866103098</v>
      </c>
      <c r="G104" s="48">
        <f t="shared" si="170"/>
        <v>3.9581067486363941</v>
      </c>
      <c r="H104" s="48">
        <f t="shared" si="170"/>
        <v>5.9206212265274649</v>
      </c>
      <c r="I104" s="48">
        <f t="shared" si="170"/>
        <v>9.0766102893396283</v>
      </c>
      <c r="J104" s="48">
        <f t="shared" si="170"/>
        <v>7.3494659124591681</v>
      </c>
      <c r="K104" s="48">
        <f t="shared" si="170"/>
        <v>8.6442697055793278</v>
      </c>
      <c r="L104" s="48">
        <f t="shared" si="170"/>
        <v>8.8542190650955455</v>
      </c>
      <c r="M104" s="48">
        <f t="shared" si="170"/>
        <v>5.3524435067900153</v>
      </c>
      <c r="N104" s="48">
        <f t="shared" si="170"/>
        <v>8.3819416724433129</v>
      </c>
      <c r="O104" s="48">
        <f t="shared" si="170"/>
        <v>8.1048114429505613</v>
      </c>
      <c r="P104" s="48">
        <f t="shared" si="170"/>
        <v>6.995825704191013</v>
      </c>
      <c r="Q104" s="48">
        <f t="shared" si="170"/>
        <v>6.2371565416233619</v>
      </c>
      <c r="R104" s="48">
        <f t="shared" si="170"/>
        <v>7.9487961851418376</v>
      </c>
      <c r="S104" s="48">
        <f t="shared" si="170"/>
        <v>9.0829591219314878</v>
      </c>
      <c r="T104" s="48">
        <f t="shared" si="170"/>
        <v>9.3969198197773522</v>
      </c>
      <c r="U104" s="48">
        <f t="shared" si="170"/>
        <v>11.521649764175256</v>
      </c>
      <c r="V104" s="48">
        <f t="shared" si="170"/>
        <v>9.1176874753299781</v>
      </c>
      <c r="W104" s="48">
        <f t="shared" si="170"/>
        <v>6.1318795745801129</v>
      </c>
      <c r="X104" s="48">
        <f t="shared" si="170"/>
        <v>5.4273167149791641</v>
      </c>
      <c r="Y104" s="48">
        <f t="shared" si="170"/>
        <v>5.7897714379588692</v>
      </c>
      <c r="Z104" s="48">
        <f t="shared" si="170"/>
        <v>5.5869148315739015</v>
      </c>
      <c r="AA104" s="48">
        <f t="shared" si="170"/>
        <v>5.3652621214645162</v>
      </c>
      <c r="AB104" s="48">
        <f t="shared" si="170"/>
        <v>7.5360202733718209</v>
      </c>
      <c r="AC104" s="48">
        <f t="shared" si="170"/>
        <v>6.1682790176091995</v>
      </c>
      <c r="AD104" s="48">
        <f t="shared" si="170"/>
        <v>6.6418499378096216</v>
      </c>
      <c r="AE104" s="48">
        <f t="shared" si="170"/>
        <v>6.4713341061541811</v>
      </c>
      <c r="AF104" s="48">
        <f t="shared" si="170"/>
        <v>5.8041900448460328</v>
      </c>
      <c r="AG104" s="48">
        <f t="shared" ref="AG104:AL104" si="171">AG92-AG74-AG98*AG102</f>
        <v>4.4697393079301815</v>
      </c>
      <c r="AH104" s="48">
        <f t="shared" si="171"/>
        <v>5.9894852723475509</v>
      </c>
      <c r="AI104" s="48">
        <f t="shared" si="171"/>
        <v>6.5337439582659487</v>
      </c>
      <c r="AJ104" s="48">
        <f t="shared" si="171"/>
        <v>8.4361030178342258</v>
      </c>
      <c r="AK104" s="192">
        <f t="shared" si="171"/>
        <v>4.9934610575028522</v>
      </c>
      <c r="AL104" s="192">
        <f t="shared" si="171"/>
        <v>5.167645803428389</v>
      </c>
    </row>
    <row r="105" spans="1:39" s="20" customFormat="1" x14ac:dyDescent="0.25">
      <c r="A105" s="209"/>
      <c r="C105" s="48" t="s">
        <v>273</v>
      </c>
      <c r="D105" s="48">
        <f>D93-D68-D99*D102</f>
        <v>7.2442712854976854</v>
      </c>
      <c r="E105" s="48">
        <f t="shared" ref="E105:AF105" si="172">E93-E68-E99*E102</f>
        <v>8.4991807252936393</v>
      </c>
      <c r="F105" s="48">
        <f t="shared" si="172"/>
        <v>7.609420855649657</v>
      </c>
      <c r="G105" s="48">
        <f t="shared" si="172"/>
        <v>8.0685851037409311</v>
      </c>
      <c r="H105" s="48">
        <f t="shared" si="172"/>
        <v>8.3735033464741129</v>
      </c>
      <c r="I105" s="48">
        <f t="shared" si="172"/>
        <v>8.4517917654713681</v>
      </c>
      <c r="J105" s="48">
        <f t="shared" si="172"/>
        <v>9.3473638371083823</v>
      </c>
      <c r="K105" s="48">
        <f t="shared" si="172"/>
        <v>8.4989049022570917</v>
      </c>
      <c r="L105" s="48">
        <f t="shared" si="172"/>
        <v>8.3478240938479029</v>
      </c>
      <c r="M105" s="48">
        <f t="shared" si="172"/>
        <v>8.0856160259326373</v>
      </c>
      <c r="N105" s="48">
        <f t="shared" si="172"/>
        <v>7.4978998343701475</v>
      </c>
      <c r="O105" s="48">
        <f t="shared" si="172"/>
        <v>8.01285907803023</v>
      </c>
      <c r="P105" s="48">
        <f t="shared" si="172"/>
        <v>8.0075439820444387</v>
      </c>
      <c r="Q105" s="48">
        <f t="shared" si="172"/>
        <v>8.9389830663083654</v>
      </c>
      <c r="R105" s="48">
        <f t="shared" si="172"/>
        <v>8.6926537275622131</v>
      </c>
      <c r="S105" s="48">
        <f t="shared" si="172"/>
        <v>8.6791271756545552</v>
      </c>
      <c r="T105" s="48">
        <f t="shared" si="172"/>
        <v>8.9441082946755284</v>
      </c>
      <c r="U105" s="48">
        <f t="shared" si="172"/>
        <v>8.6548596369128408</v>
      </c>
      <c r="V105" s="48">
        <f t="shared" si="172"/>
        <v>8.8430462155766758</v>
      </c>
      <c r="W105" s="48">
        <f t="shared" si="172"/>
        <v>9.4135402758994253</v>
      </c>
      <c r="X105" s="48">
        <f t="shared" si="172"/>
        <v>9.3134980999666617</v>
      </c>
      <c r="Y105" s="48">
        <f t="shared" si="172"/>
        <v>8.9060179020537458</v>
      </c>
      <c r="Z105" s="48">
        <f t="shared" si="172"/>
        <v>8.185269173148221</v>
      </c>
      <c r="AA105" s="48">
        <f t="shared" si="172"/>
        <v>8.3047643445435906</v>
      </c>
      <c r="AB105" s="48">
        <f t="shared" si="172"/>
        <v>8.1097142330849685</v>
      </c>
      <c r="AC105" s="48">
        <f t="shared" si="172"/>
        <v>7.6786807240144812</v>
      </c>
      <c r="AD105" s="48">
        <f t="shared" si="172"/>
        <v>7.7804248627091672</v>
      </c>
      <c r="AE105" s="48">
        <f t="shared" si="172"/>
        <v>7.7410778163586134</v>
      </c>
      <c r="AF105" s="48">
        <f t="shared" si="172"/>
        <v>7.6153770722163516</v>
      </c>
      <c r="AG105" s="48">
        <f t="shared" ref="AG105:AL105" si="173">AG93-AG68-AG99*AG102</f>
        <v>7.0627070532183929</v>
      </c>
      <c r="AH105" s="48">
        <f t="shared" si="173"/>
        <v>6.7351715576357991</v>
      </c>
      <c r="AI105" s="48">
        <f t="shared" si="173"/>
        <v>7.5128586460938029</v>
      </c>
      <c r="AJ105" s="48">
        <f t="shared" si="173"/>
        <v>6.4491391401187643</v>
      </c>
      <c r="AK105" s="192">
        <f t="shared" si="173"/>
        <v>6.2569197669280054</v>
      </c>
      <c r="AL105" s="192">
        <f t="shared" si="173"/>
        <v>6.5505493933601473</v>
      </c>
    </row>
    <row r="106" spans="1:39" s="6" customFormat="1" x14ac:dyDescent="0.25">
      <c r="A106" s="40"/>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46"/>
      <c r="AJ106" s="38"/>
      <c r="AK106" s="193"/>
      <c r="AL106" s="193"/>
    </row>
    <row r="107" spans="1:39" s="20" customFormat="1" x14ac:dyDescent="0.25">
      <c r="A107" s="208" t="s">
        <v>616</v>
      </c>
      <c r="C107" s="48" t="s">
        <v>259</v>
      </c>
      <c r="D107" s="48">
        <f>'Ny ENS 26 forbrugsgr.'!R2141</f>
        <v>20.252566000000002</v>
      </c>
      <c r="E107" s="48">
        <f>'Ny ENS 26 forbrugsgr.'!S2141</f>
        <v>23.801924</v>
      </c>
      <c r="F107" s="48">
        <f>'Ny ENS 26 forbrugsgr.'!T2141</f>
        <v>20.985409000000001</v>
      </c>
      <c r="G107" s="48">
        <f>'Ny ENS 26 forbrugsgr.'!U2141</f>
        <v>23.065294999999999</v>
      </c>
      <c r="H107" s="48">
        <f>'Ny ENS 26 forbrugsgr.'!V2141</f>
        <v>23.448611</v>
      </c>
      <c r="I107" s="48">
        <f>'Ny ENS 26 forbrugsgr.'!W2141</f>
        <v>21.728387000000001</v>
      </c>
      <c r="J107" s="48">
        <f>'Ny ENS 26 forbrugsgr.'!X2141</f>
        <v>24.780851999999999</v>
      </c>
      <c r="K107" s="48">
        <f>'Ny ENS 26 forbrugsgr.'!Y2141</f>
        <v>21.850028999999999</v>
      </c>
      <c r="L107" s="48">
        <f>'Ny ENS 26 forbrugsgr.'!Z2141</f>
        <v>20.659034999999999</v>
      </c>
      <c r="M107" s="48">
        <f>'Ny ENS 26 forbrugsgr.'!AA2141</f>
        <v>19.169741999999999</v>
      </c>
      <c r="N107" s="48">
        <f>'Ny ENS 26 forbrugsgr.'!AB2141</f>
        <v>16.947088000000001</v>
      </c>
      <c r="O107" s="48">
        <f>'Ny ENS 26 forbrugsgr.'!AC2141</f>
        <v>17.152837000000002</v>
      </c>
      <c r="P107" s="48">
        <f>'Ny ENS 26 forbrugsgr.'!AD2141</f>
        <v>16.004249000000002</v>
      </c>
      <c r="Q107" s="48">
        <f>'Ny ENS 26 forbrugsgr.'!AE2141</f>
        <v>17.206054000000002</v>
      </c>
      <c r="R107" s="48">
        <f>'Ny ENS 26 forbrugsgr.'!AF2141</f>
        <v>15.797819</v>
      </c>
      <c r="S107" s="48">
        <f>'Ny ENS 26 forbrugsgr.'!AG2141</f>
        <v>16.571038999999999</v>
      </c>
      <c r="T107" s="48">
        <f>'Ny ENS 26 forbrugsgr.'!AH2141</f>
        <v>18.350425999999999</v>
      </c>
      <c r="U107" s="48">
        <f>'Ny ENS 26 forbrugsgr.'!AI2141</f>
        <v>16.567041</v>
      </c>
      <c r="V107" s="48">
        <f>'Ny ENS 26 forbrugsgr.'!AJ2141</f>
        <v>15.775645000000001</v>
      </c>
      <c r="W107" s="48">
        <f>'Ny ENS 26 forbrugsgr.'!AK2141</f>
        <v>16.404858999999998</v>
      </c>
      <c r="X107" s="48">
        <f>'Ny ENS 26 forbrugsgr.'!AL2141</f>
        <v>16.853466000000001</v>
      </c>
      <c r="Y107" s="48">
        <f>'Ny ENS 26 forbrugsgr.'!AM2141</f>
        <v>14.286630000000001</v>
      </c>
      <c r="Z107" s="48">
        <f>'Ny ENS 26 forbrugsgr.'!AN2141</f>
        <v>12.547164</v>
      </c>
      <c r="AA107" s="48">
        <f>'Ny ENS 26 forbrugsgr.'!AO2141</f>
        <v>13.892450999999999</v>
      </c>
      <c r="AB107" s="48">
        <f>'Ny ENS 26 forbrugsgr.'!AP2141</f>
        <v>11.185616</v>
      </c>
      <c r="AC107" s="48">
        <f>'Ny ENS 26 forbrugsgr.'!AQ2141</f>
        <v>9.6420089999999998</v>
      </c>
      <c r="AD107" s="48">
        <f>'Ny ENS 26 forbrugsgr.'!AR2141</f>
        <v>10.522066000000001</v>
      </c>
      <c r="AE107" s="48">
        <f>'Ny ENS 26 forbrugsgr.'!AS2141</f>
        <v>9.0636600000000005</v>
      </c>
      <c r="AF107" s="48">
        <f>'Ny ENS 26 forbrugsgr.'!AT2141</f>
        <v>9.2068770000000004</v>
      </c>
      <c r="AG107" s="48">
        <f>'Ny ENS 26 forbrugsgr.'!AU2141</f>
        <v>7.7469540000000006</v>
      </c>
      <c r="AH107" s="48">
        <f>'Ny ENS 26 forbrugsgr.'!AV2141</f>
        <v>6.5107030000000004</v>
      </c>
      <c r="AI107" s="48">
        <f>'Ny ENS 26 forbrugsgr.'!AW2141</f>
        <v>6.7528229999999994</v>
      </c>
      <c r="AJ107" s="48">
        <f>'Ny ENS 26 forbrugsgr.'!AX2141</f>
        <v>6.0141819999999999</v>
      </c>
      <c r="AK107" s="192">
        <f>'Ny ENS 26 forbrugsgr.'!AY2141</f>
        <v>5.4247529999999999</v>
      </c>
      <c r="AL107" s="192">
        <f>'Ny ENS 26 forbrugsgr.'!AZ2141</f>
        <v>5.4398880000000007</v>
      </c>
      <c r="AM107" s="113" t="s">
        <v>390</v>
      </c>
    </row>
    <row r="108" spans="1:39" s="20" customFormat="1" x14ac:dyDescent="0.25">
      <c r="A108" s="209"/>
      <c r="C108" s="48" t="s">
        <v>274</v>
      </c>
      <c r="D108" s="48">
        <f>D103-D107</f>
        <v>33.905632433266419</v>
      </c>
      <c r="E108" s="48">
        <f t="shared" ref="E108:AG108" si="174">E103-E107</f>
        <v>35.869063703252898</v>
      </c>
      <c r="F108" s="48">
        <f t="shared" si="174"/>
        <v>36.182449221306371</v>
      </c>
      <c r="G108" s="48">
        <f t="shared" si="174"/>
        <v>35.102923046346426</v>
      </c>
      <c r="H108" s="48">
        <f t="shared" si="174"/>
        <v>36.897862229030352</v>
      </c>
      <c r="I108" s="48">
        <f t="shared" si="174"/>
        <v>37.22800784994979</v>
      </c>
      <c r="J108" s="48">
        <f t="shared" si="174"/>
        <v>37.990605097249457</v>
      </c>
      <c r="K108" s="48">
        <f t="shared" si="174"/>
        <v>36.793741846302048</v>
      </c>
      <c r="L108" s="48">
        <f t="shared" si="174"/>
        <v>37.410857060714633</v>
      </c>
      <c r="M108" s="48">
        <f t="shared" si="174"/>
        <v>36.351750067229617</v>
      </c>
      <c r="N108" s="48">
        <f t="shared" si="174"/>
        <v>34.293003757576002</v>
      </c>
      <c r="O108" s="48">
        <f t="shared" si="174"/>
        <v>33.737035114773093</v>
      </c>
      <c r="P108" s="48">
        <f t="shared" si="174"/>
        <v>34.245751501489387</v>
      </c>
      <c r="Q108" s="48">
        <f t="shared" si="174"/>
        <v>36.981812768675205</v>
      </c>
      <c r="R108" s="48">
        <f t="shared" si="174"/>
        <v>38.237894609226757</v>
      </c>
      <c r="S108" s="48">
        <f t="shared" si="174"/>
        <v>37.739298352116812</v>
      </c>
      <c r="T108" s="48">
        <f t="shared" si="174"/>
        <v>39.023506647036676</v>
      </c>
      <c r="U108" s="48">
        <f t="shared" si="174"/>
        <v>38.633552159219889</v>
      </c>
      <c r="V108" s="48">
        <f t="shared" si="174"/>
        <v>38.431195369383076</v>
      </c>
      <c r="W108" s="48">
        <f t="shared" si="174"/>
        <v>35.953441949497204</v>
      </c>
      <c r="X108" s="48">
        <f t="shared" si="174"/>
        <v>35.579334419375527</v>
      </c>
      <c r="Y108" s="48">
        <f t="shared" si="174"/>
        <v>35.457009060196064</v>
      </c>
      <c r="Z108" s="48">
        <f t="shared" si="174"/>
        <v>32.82604485842775</v>
      </c>
      <c r="AA108" s="48">
        <f t="shared" si="174"/>
        <v>33.877906974265514</v>
      </c>
      <c r="AB108" s="48">
        <f t="shared" si="174"/>
        <v>33.15408719717442</v>
      </c>
      <c r="AC108" s="48">
        <f t="shared" si="174"/>
        <v>32.277265978595885</v>
      </c>
      <c r="AD108" s="48">
        <f t="shared" si="174"/>
        <v>33.982808709910067</v>
      </c>
      <c r="AE108" s="48">
        <f t="shared" si="174"/>
        <v>33.364471830111938</v>
      </c>
      <c r="AF108" s="48">
        <f t="shared" si="174"/>
        <v>34.769159802266891</v>
      </c>
      <c r="AG108" s="48">
        <f t="shared" si="174"/>
        <v>34.079759243503915</v>
      </c>
      <c r="AH108" s="48">
        <f t="shared" ref="AH108:AL108" si="175">AH103-AH107</f>
        <v>29.600276383188188</v>
      </c>
      <c r="AI108" s="48">
        <f t="shared" si="175"/>
        <v>32.173409596268542</v>
      </c>
      <c r="AJ108" s="48">
        <f t="shared" si="175"/>
        <v>30.169027697871748</v>
      </c>
      <c r="AK108" s="192">
        <f t="shared" si="175"/>
        <v>29.058263757473281</v>
      </c>
      <c r="AL108" s="192">
        <f t="shared" si="175"/>
        <v>29.112845280967836</v>
      </c>
    </row>
    <row r="109" spans="1:39" s="20" customFormat="1" x14ac:dyDescent="0.25">
      <c r="A109" s="209"/>
      <c r="C109" s="48" t="str">
        <f>C101</f>
        <v>Byggeri, slutudledninger</v>
      </c>
      <c r="D109" s="48">
        <f>D101</f>
        <v>7.2969429999999988</v>
      </c>
      <c r="E109" s="48">
        <f t="shared" ref="E109:AG109" si="176">E101</f>
        <v>7.1471170000000006</v>
      </c>
      <c r="F109" s="48">
        <f t="shared" si="176"/>
        <v>7.0394720000000008</v>
      </c>
      <c r="G109" s="48">
        <f t="shared" si="176"/>
        <v>6.613531</v>
      </c>
      <c r="H109" s="48">
        <f t="shared" si="176"/>
        <v>6.5365889999999993</v>
      </c>
      <c r="I109" s="48">
        <f t="shared" si="176"/>
        <v>7.4908999999999999</v>
      </c>
      <c r="J109" s="48">
        <f t="shared" si="176"/>
        <v>8.3630340000000007</v>
      </c>
      <c r="K109" s="48">
        <f t="shared" si="176"/>
        <v>8.3251059999999999</v>
      </c>
      <c r="L109" s="48">
        <f t="shared" si="176"/>
        <v>8.7892679999999999</v>
      </c>
      <c r="M109" s="48">
        <f t="shared" si="176"/>
        <v>7.7962379999999998</v>
      </c>
      <c r="N109" s="48">
        <f t="shared" si="176"/>
        <v>8.0545970000000011</v>
      </c>
      <c r="O109" s="48">
        <f t="shared" si="176"/>
        <v>8.1491740000000004</v>
      </c>
      <c r="P109" s="48">
        <f t="shared" si="176"/>
        <v>7.8118819999999998</v>
      </c>
      <c r="Q109" s="48">
        <f t="shared" si="176"/>
        <v>8.757750999999999</v>
      </c>
      <c r="R109" s="48">
        <f t="shared" si="176"/>
        <v>9.1141619999999985</v>
      </c>
      <c r="S109" s="48">
        <f t="shared" si="176"/>
        <v>9.1179520000000007</v>
      </c>
      <c r="T109" s="48">
        <f t="shared" si="176"/>
        <v>10.413104000000001</v>
      </c>
      <c r="U109" s="48">
        <f t="shared" si="176"/>
        <v>10.307072</v>
      </c>
      <c r="V109" s="48">
        <f t="shared" si="176"/>
        <v>9.0498830000000012</v>
      </c>
      <c r="W109" s="48">
        <f t="shared" si="176"/>
        <v>6.6945619999999995</v>
      </c>
      <c r="X109" s="48">
        <f t="shared" si="176"/>
        <v>6.1947840000000003</v>
      </c>
      <c r="Y109" s="48">
        <f t="shared" si="176"/>
        <v>7.0450689999999998</v>
      </c>
      <c r="Z109" s="48">
        <f t="shared" si="176"/>
        <v>6.6057969999999999</v>
      </c>
      <c r="AA109" s="48">
        <f t="shared" si="176"/>
        <v>6.518643</v>
      </c>
      <c r="AB109" s="48">
        <f t="shared" si="176"/>
        <v>6.6760619999999999</v>
      </c>
      <c r="AC109" s="48">
        <f t="shared" si="176"/>
        <v>6.4315989999999994</v>
      </c>
      <c r="AD109" s="48">
        <f t="shared" si="176"/>
        <v>6.7141759999999993</v>
      </c>
      <c r="AE109" s="48">
        <f t="shared" si="176"/>
        <v>6.7434439999999993</v>
      </c>
      <c r="AF109" s="48">
        <f t="shared" si="176"/>
        <v>7.0428269999999999</v>
      </c>
      <c r="AG109" s="48">
        <f t="shared" si="176"/>
        <v>7.2319320000000005</v>
      </c>
      <c r="AH109" s="48">
        <f t="shared" ref="AH109:AL109" si="177">AH101</f>
        <v>7.4800889999999987</v>
      </c>
      <c r="AI109" s="48">
        <f t="shared" si="177"/>
        <v>8.2984049999999989</v>
      </c>
      <c r="AJ109" s="48">
        <f t="shared" si="177"/>
        <v>8.4293429999999994</v>
      </c>
      <c r="AK109" s="192">
        <f t="shared" si="177"/>
        <v>8.0127369999999996</v>
      </c>
      <c r="AL109" s="192">
        <f t="shared" si="177"/>
        <v>8.1786700000000003</v>
      </c>
    </row>
    <row r="110" spans="1:39" s="20" customFormat="1" x14ac:dyDescent="0.25">
      <c r="A110" s="209"/>
      <c r="C110" s="48" t="str">
        <f t="shared" ref="C110" si="178">C102</f>
        <v>Byggeri, inputudledninger</v>
      </c>
      <c r="D110" s="48">
        <f>D102</f>
        <v>2.2279174505353936</v>
      </c>
      <c r="E110" s="48">
        <f t="shared" ref="E110:AG110" si="179">E102</f>
        <v>2.3319001322610484</v>
      </c>
      <c r="F110" s="48">
        <f t="shared" si="179"/>
        <v>2.3851089364336659</v>
      </c>
      <c r="G110" s="48">
        <f t="shared" si="179"/>
        <v>2.4819501012762517</v>
      </c>
      <c r="H110" s="48">
        <f t="shared" si="179"/>
        <v>2.6932281979680601</v>
      </c>
      <c r="I110" s="48">
        <f t="shared" si="179"/>
        <v>2.8810940952392059</v>
      </c>
      <c r="J110" s="48">
        <f t="shared" si="179"/>
        <v>3.1218841531829975</v>
      </c>
      <c r="K110" s="48">
        <f t="shared" si="179"/>
        <v>3.0387605094854813</v>
      </c>
      <c r="L110" s="48">
        <f t="shared" si="179"/>
        <v>3.1020217803419285</v>
      </c>
      <c r="M110" s="48">
        <f t="shared" si="179"/>
        <v>3.2111744866068106</v>
      </c>
      <c r="N110" s="48">
        <f t="shared" si="179"/>
        <v>2.8947036284739656</v>
      </c>
      <c r="O110" s="48">
        <f t="shared" si="179"/>
        <v>3.111702432299253</v>
      </c>
      <c r="P110" s="48">
        <f t="shared" si="179"/>
        <v>3.2668068122751679</v>
      </c>
      <c r="Q110" s="48">
        <f t="shared" si="179"/>
        <v>3.6091096910911817</v>
      </c>
      <c r="R110" s="48">
        <f t="shared" si="179"/>
        <v>3.7592533969162143</v>
      </c>
      <c r="S110" s="48">
        <f t="shared" si="179"/>
        <v>3.6481335220563977</v>
      </c>
      <c r="T110" s="48">
        <f t="shared" si="179"/>
        <v>3.7673443311216475</v>
      </c>
      <c r="U110" s="48">
        <f t="shared" si="179"/>
        <v>3.8346754092383897</v>
      </c>
      <c r="V110" s="48">
        <f t="shared" si="179"/>
        <v>3.4313519627421503</v>
      </c>
      <c r="W110" s="48">
        <f t="shared" si="179"/>
        <v>3.2389911281641703</v>
      </c>
      <c r="X110" s="48">
        <f t="shared" si="179"/>
        <v>3.3497059158149893</v>
      </c>
      <c r="Y110" s="48">
        <f t="shared" si="179"/>
        <v>3.3765075201787331</v>
      </c>
      <c r="Z110" s="48">
        <f t="shared" si="179"/>
        <v>3.2437769862254697</v>
      </c>
      <c r="AA110" s="48">
        <f t="shared" si="179"/>
        <v>3.2313434941009089</v>
      </c>
      <c r="AB110" s="48">
        <f t="shared" si="179"/>
        <v>3.1608124469391119</v>
      </c>
      <c r="AC110" s="48">
        <f t="shared" si="179"/>
        <v>2.8542552098015963</v>
      </c>
      <c r="AD110" s="48">
        <f t="shared" si="179"/>
        <v>2.9925744546130484</v>
      </c>
      <c r="AE110" s="48">
        <f t="shared" si="179"/>
        <v>3.0249142808337344</v>
      </c>
      <c r="AF110" s="48">
        <f t="shared" si="179"/>
        <v>3.2718941144858054</v>
      </c>
      <c r="AG110" s="48">
        <f t="shared" si="179"/>
        <v>3.3029023953475058</v>
      </c>
      <c r="AH110" s="48">
        <f t="shared" ref="AH110:AL110" si="180">AH102</f>
        <v>3.2067517868284625</v>
      </c>
      <c r="AI110" s="48">
        <f t="shared" si="180"/>
        <v>3.381793743404149</v>
      </c>
      <c r="AJ110" s="48">
        <f t="shared" si="180"/>
        <v>3.4289851679864825</v>
      </c>
      <c r="AK110" s="192">
        <f t="shared" si="180"/>
        <v>3.3669824192717526</v>
      </c>
      <c r="AL110" s="192">
        <f t="shared" si="180"/>
        <v>3.5460685235645606</v>
      </c>
    </row>
    <row r="111" spans="1:39" s="20" customFormat="1" x14ac:dyDescent="0.25">
      <c r="A111" s="209"/>
      <c r="C111" s="48" t="str">
        <f>C104</f>
        <v>Investeringer ex. Byggeri</v>
      </c>
      <c r="D111" s="48">
        <f>D104</f>
        <v>6.0367929092987929</v>
      </c>
      <c r="E111" s="48">
        <f t="shared" ref="E111:AG111" si="181">E104</f>
        <v>6.0528634391924099</v>
      </c>
      <c r="F111" s="48">
        <f t="shared" si="181"/>
        <v>5.3740279866103098</v>
      </c>
      <c r="G111" s="48">
        <f t="shared" si="181"/>
        <v>3.9581067486363941</v>
      </c>
      <c r="H111" s="48">
        <f t="shared" si="181"/>
        <v>5.9206212265274649</v>
      </c>
      <c r="I111" s="48">
        <f t="shared" si="181"/>
        <v>9.0766102893396283</v>
      </c>
      <c r="J111" s="48">
        <f t="shared" si="181"/>
        <v>7.3494659124591681</v>
      </c>
      <c r="K111" s="48">
        <f t="shared" si="181"/>
        <v>8.6442697055793278</v>
      </c>
      <c r="L111" s="48">
        <f t="shared" si="181"/>
        <v>8.8542190650955455</v>
      </c>
      <c r="M111" s="48">
        <f t="shared" si="181"/>
        <v>5.3524435067900153</v>
      </c>
      <c r="N111" s="48">
        <f t="shared" si="181"/>
        <v>8.3819416724433129</v>
      </c>
      <c r="O111" s="48">
        <f t="shared" si="181"/>
        <v>8.1048114429505613</v>
      </c>
      <c r="P111" s="48">
        <f t="shared" si="181"/>
        <v>6.995825704191013</v>
      </c>
      <c r="Q111" s="48">
        <f t="shared" si="181"/>
        <v>6.2371565416233619</v>
      </c>
      <c r="R111" s="48">
        <f t="shared" si="181"/>
        <v>7.9487961851418376</v>
      </c>
      <c r="S111" s="48">
        <f t="shared" si="181"/>
        <v>9.0829591219314878</v>
      </c>
      <c r="T111" s="48">
        <f t="shared" si="181"/>
        <v>9.3969198197773522</v>
      </c>
      <c r="U111" s="48">
        <f t="shared" si="181"/>
        <v>11.521649764175256</v>
      </c>
      <c r="V111" s="48">
        <f t="shared" si="181"/>
        <v>9.1176874753299781</v>
      </c>
      <c r="W111" s="48">
        <f t="shared" si="181"/>
        <v>6.1318795745801129</v>
      </c>
      <c r="X111" s="48">
        <f t="shared" si="181"/>
        <v>5.4273167149791641</v>
      </c>
      <c r="Y111" s="48">
        <f t="shared" si="181"/>
        <v>5.7897714379588692</v>
      </c>
      <c r="Z111" s="48">
        <f t="shared" si="181"/>
        <v>5.5869148315739015</v>
      </c>
      <c r="AA111" s="48">
        <f t="shared" si="181"/>
        <v>5.3652621214645162</v>
      </c>
      <c r="AB111" s="48">
        <f t="shared" si="181"/>
        <v>7.5360202733718209</v>
      </c>
      <c r="AC111" s="48">
        <f t="shared" si="181"/>
        <v>6.1682790176091995</v>
      </c>
      <c r="AD111" s="48">
        <f t="shared" si="181"/>
        <v>6.6418499378096216</v>
      </c>
      <c r="AE111" s="48">
        <f t="shared" si="181"/>
        <v>6.4713341061541811</v>
      </c>
      <c r="AF111" s="48">
        <f t="shared" si="181"/>
        <v>5.8041900448460328</v>
      </c>
      <c r="AG111" s="48">
        <f t="shared" si="181"/>
        <v>4.4697393079301815</v>
      </c>
      <c r="AH111" s="48">
        <f t="shared" ref="AH111:AL111" si="182">AH104</f>
        <v>5.9894852723475509</v>
      </c>
      <c r="AI111" s="48">
        <f t="shared" si="182"/>
        <v>6.5337439582659487</v>
      </c>
      <c r="AJ111" s="48">
        <f t="shared" si="182"/>
        <v>8.4361030178342258</v>
      </c>
      <c r="AK111" s="192">
        <f t="shared" si="182"/>
        <v>4.9934610575028522</v>
      </c>
      <c r="AL111" s="192">
        <f t="shared" si="182"/>
        <v>5.167645803428389</v>
      </c>
    </row>
    <row r="112" spans="1:39" s="20" customFormat="1" x14ac:dyDescent="0.25">
      <c r="A112" s="209"/>
      <c r="C112" s="48" t="str">
        <f>C105</f>
        <v>Offentlig forbrug ex. Byggeri</v>
      </c>
      <c r="D112" s="48">
        <f>D105</f>
        <v>7.2442712854976854</v>
      </c>
      <c r="E112" s="48">
        <f t="shared" ref="E112:AG112" si="183">E105</f>
        <v>8.4991807252936393</v>
      </c>
      <c r="F112" s="48">
        <f t="shared" si="183"/>
        <v>7.609420855649657</v>
      </c>
      <c r="G112" s="48">
        <f t="shared" si="183"/>
        <v>8.0685851037409311</v>
      </c>
      <c r="H112" s="48">
        <f t="shared" si="183"/>
        <v>8.3735033464741129</v>
      </c>
      <c r="I112" s="48">
        <f t="shared" si="183"/>
        <v>8.4517917654713681</v>
      </c>
      <c r="J112" s="48">
        <f t="shared" si="183"/>
        <v>9.3473638371083823</v>
      </c>
      <c r="K112" s="48">
        <f t="shared" si="183"/>
        <v>8.4989049022570917</v>
      </c>
      <c r="L112" s="48">
        <f t="shared" si="183"/>
        <v>8.3478240938479029</v>
      </c>
      <c r="M112" s="48">
        <f t="shared" si="183"/>
        <v>8.0856160259326373</v>
      </c>
      <c r="N112" s="48">
        <f t="shared" si="183"/>
        <v>7.4978998343701475</v>
      </c>
      <c r="O112" s="48">
        <f t="shared" si="183"/>
        <v>8.01285907803023</v>
      </c>
      <c r="P112" s="48">
        <f t="shared" si="183"/>
        <v>8.0075439820444387</v>
      </c>
      <c r="Q112" s="48">
        <f t="shared" si="183"/>
        <v>8.9389830663083654</v>
      </c>
      <c r="R112" s="48">
        <f t="shared" si="183"/>
        <v>8.6926537275622131</v>
      </c>
      <c r="S112" s="48">
        <f t="shared" si="183"/>
        <v>8.6791271756545552</v>
      </c>
      <c r="T112" s="48">
        <f t="shared" si="183"/>
        <v>8.9441082946755284</v>
      </c>
      <c r="U112" s="48">
        <f t="shared" si="183"/>
        <v>8.6548596369128408</v>
      </c>
      <c r="V112" s="48">
        <f t="shared" si="183"/>
        <v>8.8430462155766758</v>
      </c>
      <c r="W112" s="48">
        <f t="shared" si="183"/>
        <v>9.4135402758994253</v>
      </c>
      <c r="X112" s="48">
        <f t="shared" si="183"/>
        <v>9.3134980999666617</v>
      </c>
      <c r="Y112" s="48">
        <f t="shared" si="183"/>
        <v>8.9060179020537458</v>
      </c>
      <c r="Z112" s="48">
        <f t="shared" si="183"/>
        <v>8.185269173148221</v>
      </c>
      <c r="AA112" s="48">
        <f t="shared" si="183"/>
        <v>8.3047643445435906</v>
      </c>
      <c r="AB112" s="48">
        <f t="shared" si="183"/>
        <v>8.1097142330849685</v>
      </c>
      <c r="AC112" s="48">
        <f t="shared" si="183"/>
        <v>7.6786807240144812</v>
      </c>
      <c r="AD112" s="48">
        <f t="shared" si="183"/>
        <v>7.7804248627091672</v>
      </c>
      <c r="AE112" s="48">
        <f t="shared" si="183"/>
        <v>7.7410778163586134</v>
      </c>
      <c r="AF112" s="48">
        <f t="shared" si="183"/>
        <v>7.6153770722163516</v>
      </c>
      <c r="AG112" s="48">
        <f t="shared" si="183"/>
        <v>7.0627070532183929</v>
      </c>
      <c r="AH112" s="48">
        <f t="shared" ref="AH112:AL112" si="184">AH105</f>
        <v>6.7351715576357991</v>
      </c>
      <c r="AI112" s="48">
        <f t="shared" si="184"/>
        <v>7.5128586460938029</v>
      </c>
      <c r="AJ112" s="48">
        <f t="shared" si="184"/>
        <v>6.4491391401187643</v>
      </c>
      <c r="AK112" s="192">
        <f t="shared" si="184"/>
        <v>6.2569197669280054</v>
      </c>
      <c r="AL112" s="192">
        <f t="shared" si="184"/>
        <v>6.5505493933601473</v>
      </c>
    </row>
    <row r="113" spans="1:41" s="6" customFormat="1" x14ac:dyDescent="0.25">
      <c r="A113" s="210"/>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46"/>
      <c r="AJ113" s="38"/>
      <c r="AK113" s="193"/>
      <c r="AL113" s="193"/>
    </row>
    <row r="114" spans="1:41" s="14" customFormat="1" x14ac:dyDescent="0.25">
      <c r="A114" s="39"/>
      <c r="C114" s="47" t="s">
        <v>266</v>
      </c>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7"/>
      <c r="AJ114" s="28"/>
      <c r="AK114" s="192"/>
      <c r="AL114" s="192"/>
    </row>
    <row r="115" spans="1:41" s="14" customFormat="1" x14ac:dyDescent="0.25">
      <c r="A115" s="39"/>
      <c r="C115" s="14" t="s">
        <v>264</v>
      </c>
      <c r="D115" s="28">
        <f>D80/D87</f>
        <v>0.95804155794605872</v>
      </c>
      <c r="E115" s="28">
        <f t="shared" ref="E115:AG115" si="185">E80/E87</f>
        <v>0.95135826511242938</v>
      </c>
      <c r="F115" s="28">
        <f t="shared" si="185"/>
        <v>0.94551968691810706</v>
      </c>
      <c r="G115" s="28">
        <f t="shared" si="185"/>
        <v>0.94366922466812087</v>
      </c>
      <c r="H115" s="28">
        <f t="shared" si="185"/>
        <v>0.94232795146452808</v>
      </c>
      <c r="I115" s="28">
        <f t="shared" si="185"/>
        <v>0.92357852977615373</v>
      </c>
      <c r="J115" s="28">
        <f t="shared" si="185"/>
        <v>0.91615701898094715</v>
      </c>
      <c r="K115" s="28">
        <f t="shared" si="185"/>
        <v>0.92282439801651883</v>
      </c>
      <c r="L115" s="28">
        <f t="shared" si="185"/>
        <v>0.9175679820929471</v>
      </c>
      <c r="M115" s="28">
        <f t="shared" si="185"/>
        <v>0.92420447897171776</v>
      </c>
      <c r="N115" s="28">
        <f t="shared" si="185"/>
        <v>0.92112315762228536</v>
      </c>
      <c r="O115" s="28">
        <f t="shared" si="185"/>
        <v>0.92432429805914662</v>
      </c>
      <c r="P115" s="28">
        <f t="shared" si="185"/>
        <v>0.93032241716031194</v>
      </c>
      <c r="Q115" s="28">
        <f t="shared" si="185"/>
        <v>0.93838101500520532</v>
      </c>
      <c r="R115" s="28">
        <f t="shared" si="185"/>
        <v>0.94471367964693331</v>
      </c>
      <c r="S115" s="28">
        <f t="shared" si="185"/>
        <v>0.93295870603434006</v>
      </c>
      <c r="T115" s="28">
        <f t="shared" si="185"/>
        <v>0.92671075485110954</v>
      </c>
      <c r="U115" s="28">
        <f t="shared" si="185"/>
        <v>0.91033533115121001</v>
      </c>
      <c r="V115" s="28">
        <f t="shared" si="185"/>
        <v>0.89253254193103404</v>
      </c>
      <c r="W115" s="28">
        <f t="shared" si="185"/>
        <v>0.88026165663801137</v>
      </c>
      <c r="X115" s="28">
        <f t="shared" si="185"/>
        <v>0.88124247480511853</v>
      </c>
      <c r="Y115" s="28">
        <f t="shared" si="185"/>
        <v>0.89618484773313778</v>
      </c>
      <c r="Z115" s="28">
        <f t="shared" si="185"/>
        <v>0.88795264690362696</v>
      </c>
      <c r="AA115" s="28">
        <f t="shared" si="185"/>
        <v>0.89511848512533831</v>
      </c>
      <c r="AB115" s="28">
        <f t="shared" si="185"/>
        <v>0.8786754746371136</v>
      </c>
      <c r="AC115" s="28">
        <f t="shared" si="185"/>
        <v>0.8422198361240204</v>
      </c>
      <c r="AD115" s="28">
        <f t="shared" si="185"/>
        <v>0.83591442492474144</v>
      </c>
      <c r="AE115" s="28">
        <f t="shared" si="185"/>
        <v>0.84232407810335497</v>
      </c>
      <c r="AF115" s="28">
        <f t="shared" si="185"/>
        <v>0.83610744539565096</v>
      </c>
      <c r="AG115" s="28">
        <f t="shared" si="185"/>
        <v>0.8264488386318567</v>
      </c>
      <c r="AH115" s="28">
        <f t="shared" ref="AH115:AL115" si="186">AH80/AH87</f>
        <v>0.83529386484524204</v>
      </c>
      <c r="AI115" s="28">
        <f t="shared" si="186"/>
        <v>0.83585772941113234</v>
      </c>
      <c r="AJ115" s="28">
        <f t="shared" si="186"/>
        <v>0.82323802032611626</v>
      </c>
      <c r="AK115" s="192">
        <f t="shared" si="186"/>
        <v>0.81513233566461285</v>
      </c>
      <c r="AL115" s="192">
        <f t="shared" si="186"/>
        <v>0.81811581307743875</v>
      </c>
    </row>
    <row r="116" spans="1:41" s="14" customFormat="1" x14ac:dyDescent="0.25">
      <c r="A116" s="39"/>
      <c r="C116" s="28" t="s">
        <v>265</v>
      </c>
      <c r="D116" s="28">
        <f>D86/D87</f>
        <v>4.1958442053941322E-2</v>
      </c>
      <c r="E116" s="28">
        <f t="shared" ref="E116:AG116" si="187">E86/E87</f>
        <v>4.864173488757071E-2</v>
      </c>
      <c r="F116" s="28">
        <f t="shared" si="187"/>
        <v>5.448031308189296E-2</v>
      </c>
      <c r="G116" s="28">
        <f t="shared" si="187"/>
        <v>5.6330775331879142E-2</v>
      </c>
      <c r="H116" s="28">
        <f t="shared" si="187"/>
        <v>5.7672048535471983E-2</v>
      </c>
      <c r="I116" s="28">
        <f t="shared" si="187"/>
        <v>7.6421470223846225E-2</v>
      </c>
      <c r="J116" s="28">
        <f t="shared" si="187"/>
        <v>8.3842981019052826E-2</v>
      </c>
      <c r="K116" s="28">
        <f t="shared" si="187"/>
        <v>7.7175601983481182E-2</v>
      </c>
      <c r="L116" s="28">
        <f t="shared" si="187"/>
        <v>8.243201790705286E-2</v>
      </c>
      <c r="M116" s="28">
        <f t="shared" si="187"/>
        <v>7.5795521028282145E-2</v>
      </c>
      <c r="N116" s="28">
        <f t="shared" si="187"/>
        <v>7.8876842377714612E-2</v>
      </c>
      <c r="O116" s="28">
        <f t="shared" si="187"/>
        <v>7.567570194085349E-2</v>
      </c>
      <c r="P116" s="28">
        <f t="shared" si="187"/>
        <v>6.9677582839688099E-2</v>
      </c>
      <c r="Q116" s="28">
        <f t="shared" si="187"/>
        <v>6.1618984994794741E-2</v>
      </c>
      <c r="R116" s="28">
        <f t="shared" si="187"/>
        <v>5.5286320353066638E-2</v>
      </c>
      <c r="S116" s="28">
        <f t="shared" si="187"/>
        <v>6.7041293965659957E-2</v>
      </c>
      <c r="T116" s="28">
        <f t="shared" si="187"/>
        <v>7.3289245148890445E-2</v>
      </c>
      <c r="U116" s="28">
        <f t="shared" si="187"/>
        <v>8.9664668848789972E-2</v>
      </c>
      <c r="V116" s="28">
        <f t="shared" si="187"/>
        <v>0.10746745806896593</v>
      </c>
      <c r="W116" s="28">
        <f t="shared" si="187"/>
        <v>0.11973834336198864</v>
      </c>
      <c r="X116" s="28">
        <f t="shared" si="187"/>
        <v>0.11875752519488149</v>
      </c>
      <c r="Y116" s="28">
        <f t="shared" si="187"/>
        <v>0.10381515226686219</v>
      </c>
      <c r="Z116" s="28">
        <f t="shared" si="187"/>
        <v>0.11204735309637315</v>
      </c>
      <c r="AA116" s="28">
        <f t="shared" si="187"/>
        <v>0.10488151487466175</v>
      </c>
      <c r="AB116" s="28">
        <f t="shared" si="187"/>
        <v>0.12132452536288632</v>
      </c>
      <c r="AC116" s="28">
        <f t="shared" si="187"/>
        <v>0.15778016387597962</v>
      </c>
      <c r="AD116" s="28">
        <f t="shared" si="187"/>
        <v>0.16408557507525851</v>
      </c>
      <c r="AE116" s="28">
        <f t="shared" si="187"/>
        <v>0.15767592189664512</v>
      </c>
      <c r="AF116" s="28">
        <f t="shared" si="187"/>
        <v>0.16389255460434898</v>
      </c>
      <c r="AG116" s="28">
        <f t="shared" si="187"/>
        <v>0.17355116136814322</v>
      </c>
      <c r="AH116" s="28">
        <f t="shared" ref="AH116:AL116" si="188">AH86/AH87</f>
        <v>0.16470613515475793</v>
      </c>
      <c r="AI116" s="28">
        <f t="shared" si="188"/>
        <v>0.16414227058886757</v>
      </c>
      <c r="AJ116" s="28">
        <f t="shared" si="188"/>
        <v>0.17676197967388377</v>
      </c>
      <c r="AK116" s="192">
        <f t="shared" si="188"/>
        <v>0.18486766433538718</v>
      </c>
      <c r="AL116" s="192">
        <f t="shared" si="188"/>
        <v>0.18188418692256134</v>
      </c>
    </row>
    <row r="117" spans="1:41" s="14" customFormat="1" x14ac:dyDescent="0.25">
      <c r="A117" s="39"/>
      <c r="B117" s="39"/>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192"/>
      <c r="AL117" s="192"/>
    </row>
    <row r="118" spans="1:41" s="14" customFormat="1" x14ac:dyDescent="0.25">
      <c r="A118" s="39"/>
      <c r="B118" s="39"/>
      <c r="C118" s="43" t="s">
        <v>69</v>
      </c>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192"/>
      <c r="AL118" s="192"/>
    </row>
    <row r="119" spans="1:41" s="20" customFormat="1" ht="14.45" customHeight="1" x14ac:dyDescent="0.25">
      <c r="A119" s="49"/>
      <c r="B119" s="49"/>
      <c r="C119" s="48" t="s">
        <v>72</v>
      </c>
      <c r="D119" s="48">
        <f>'Ny ENS 26 forbrugsgr.'!R2141</f>
        <v>20.252566000000002</v>
      </c>
      <c r="E119" s="48">
        <f>'Ny ENS 26 forbrugsgr.'!S2141</f>
        <v>23.801924</v>
      </c>
      <c r="F119" s="48">
        <f>'Ny ENS 26 forbrugsgr.'!T2141</f>
        <v>20.985409000000001</v>
      </c>
      <c r="G119" s="48">
        <f>'Ny ENS 26 forbrugsgr.'!U2141</f>
        <v>23.065294999999999</v>
      </c>
      <c r="H119" s="48">
        <f>'Ny ENS 26 forbrugsgr.'!V2141</f>
        <v>23.448611</v>
      </c>
      <c r="I119" s="48">
        <f>'Ny ENS 26 forbrugsgr.'!W2141</f>
        <v>21.728387000000001</v>
      </c>
      <c r="J119" s="48">
        <f>'Ny ENS 26 forbrugsgr.'!X2141</f>
        <v>24.780851999999999</v>
      </c>
      <c r="K119" s="48">
        <f>'Ny ENS 26 forbrugsgr.'!Y2141</f>
        <v>21.850028999999999</v>
      </c>
      <c r="L119" s="48">
        <f>'Ny ENS 26 forbrugsgr.'!Z2141</f>
        <v>20.659034999999999</v>
      </c>
      <c r="M119" s="48">
        <f>'Ny ENS 26 forbrugsgr.'!AA2141</f>
        <v>19.169741999999999</v>
      </c>
      <c r="N119" s="48">
        <f>'Ny ENS 26 forbrugsgr.'!AB2141</f>
        <v>16.947088000000001</v>
      </c>
      <c r="O119" s="48">
        <f>'Ny ENS 26 forbrugsgr.'!AC2141</f>
        <v>17.152837000000002</v>
      </c>
      <c r="P119" s="48">
        <f>'Ny ENS 26 forbrugsgr.'!AD2141</f>
        <v>16.004249000000002</v>
      </c>
      <c r="Q119" s="48">
        <f>'Ny ENS 26 forbrugsgr.'!AE2141</f>
        <v>17.206054000000002</v>
      </c>
      <c r="R119" s="48">
        <f>'Ny ENS 26 forbrugsgr.'!AF2141</f>
        <v>15.797819</v>
      </c>
      <c r="S119" s="48">
        <f>'Ny ENS 26 forbrugsgr.'!AG2141</f>
        <v>16.571038999999999</v>
      </c>
      <c r="T119" s="48">
        <f>'Ny ENS 26 forbrugsgr.'!AH2141</f>
        <v>18.350425999999999</v>
      </c>
      <c r="U119" s="48">
        <f>'Ny ENS 26 forbrugsgr.'!AI2141</f>
        <v>16.567041</v>
      </c>
      <c r="V119" s="48">
        <f>'Ny ENS 26 forbrugsgr.'!AJ2141</f>
        <v>15.775645000000001</v>
      </c>
      <c r="W119" s="48">
        <f>'Ny ENS 26 forbrugsgr.'!AK2141</f>
        <v>16.404858999999998</v>
      </c>
      <c r="X119" s="48">
        <f>'Ny ENS 26 forbrugsgr.'!AL2141</f>
        <v>16.853466000000001</v>
      </c>
      <c r="Y119" s="48">
        <f>'Ny ENS 26 forbrugsgr.'!AM2141</f>
        <v>14.286630000000001</v>
      </c>
      <c r="Z119" s="48">
        <f>'Ny ENS 26 forbrugsgr.'!AN2141</f>
        <v>12.547164</v>
      </c>
      <c r="AA119" s="48">
        <f>'Ny ENS 26 forbrugsgr.'!AO2141</f>
        <v>13.892450999999999</v>
      </c>
      <c r="AB119" s="48">
        <f>'Ny ENS 26 forbrugsgr.'!AP2141</f>
        <v>11.185616</v>
      </c>
      <c r="AC119" s="48">
        <f>'Ny ENS 26 forbrugsgr.'!AQ2141</f>
        <v>9.6420089999999998</v>
      </c>
      <c r="AD119" s="48">
        <f>'Ny ENS 26 forbrugsgr.'!AR2141</f>
        <v>10.522066000000001</v>
      </c>
      <c r="AE119" s="48">
        <f>'Ny ENS 26 forbrugsgr.'!AS2141</f>
        <v>9.0636600000000005</v>
      </c>
      <c r="AF119" s="48">
        <f>'Ny ENS 26 forbrugsgr.'!AT2141</f>
        <v>9.2068770000000004</v>
      </c>
      <c r="AG119" s="48">
        <f>'Ny ENS 26 forbrugsgr.'!AU2141</f>
        <v>7.7469540000000006</v>
      </c>
      <c r="AH119" s="48">
        <f>'Ny ENS 26 forbrugsgr.'!AV2141</f>
        <v>6.5107030000000004</v>
      </c>
      <c r="AI119" s="48">
        <f>'Ny ENS 26 forbrugsgr.'!AW2141</f>
        <v>6.7528229999999994</v>
      </c>
      <c r="AJ119" s="48">
        <f>'Ny ENS 26 forbrugsgr.'!AX2141</f>
        <v>6.0141819999999999</v>
      </c>
      <c r="AK119" s="192">
        <f>'Ny ENS 26 forbrugsgr.'!AY2141</f>
        <v>5.4247529999999999</v>
      </c>
      <c r="AL119" s="192">
        <f>'Ny ENS 26 forbrugsgr.'!AZ2141</f>
        <v>5.4398880000000007</v>
      </c>
      <c r="AM119" s="205" t="s">
        <v>390</v>
      </c>
    </row>
    <row r="120" spans="1:41" s="20" customFormat="1" x14ac:dyDescent="0.25">
      <c r="A120" s="49"/>
      <c r="B120" s="49"/>
      <c r="C120" s="48" t="s">
        <v>70</v>
      </c>
      <c r="D120" s="48">
        <f>'Ny ENS 26 forbrugsgr.'!R2142</f>
        <v>3.1415920000000002</v>
      </c>
      <c r="E120" s="48">
        <f>'Ny ENS 26 forbrugsgr.'!S2142</f>
        <v>3.4235039999999999</v>
      </c>
      <c r="F120" s="48">
        <f>'Ny ENS 26 forbrugsgr.'!T2142</f>
        <v>3.4446249999999998</v>
      </c>
      <c r="G120" s="48">
        <f>'Ny ENS 26 forbrugsgr.'!U2142</f>
        <v>3.4755850000000001</v>
      </c>
      <c r="H120" s="48">
        <f>'Ny ENS 26 forbrugsgr.'!V2142</f>
        <v>3.640028</v>
      </c>
      <c r="I120" s="48">
        <f>'Ny ENS 26 forbrugsgr.'!W2142</f>
        <v>3.7273930000000002</v>
      </c>
      <c r="J120" s="48">
        <f>'Ny ENS 26 forbrugsgr.'!X2142</f>
        <v>3.897554</v>
      </c>
      <c r="K120" s="48">
        <f>'Ny ENS 26 forbrugsgr.'!Y2142</f>
        <v>3.618093</v>
      </c>
      <c r="L120" s="48">
        <f>'Ny ENS 26 forbrugsgr.'!Z2142</f>
        <v>3.839159</v>
      </c>
      <c r="M120" s="48">
        <f>'Ny ENS 26 forbrugsgr.'!AA2142</f>
        <v>3.616136</v>
      </c>
      <c r="N120" s="48">
        <f>'Ny ENS 26 forbrugsgr.'!AB2142</f>
        <v>3.5611320000000002</v>
      </c>
      <c r="O120" s="48">
        <f>'Ny ENS 26 forbrugsgr.'!AC2142</f>
        <v>3.237222</v>
      </c>
      <c r="P120" s="48">
        <f>'Ny ENS 26 forbrugsgr.'!AD2142</f>
        <v>3.3320080000000001</v>
      </c>
      <c r="Q120" s="48">
        <f>'Ny ENS 26 forbrugsgr.'!AE2142</f>
        <v>3.732081</v>
      </c>
      <c r="R120" s="48">
        <f>'Ny ENS 26 forbrugsgr.'!AF2142</f>
        <v>3.8967369999999999</v>
      </c>
      <c r="S120" s="48">
        <f>'Ny ENS 26 forbrugsgr.'!AG2142</f>
        <v>4.087008</v>
      </c>
      <c r="T120" s="48">
        <f>'Ny ENS 26 forbrugsgr.'!AH2142</f>
        <v>3.9830000000000001</v>
      </c>
      <c r="U120" s="48">
        <f>'Ny ENS 26 forbrugsgr.'!AI2142</f>
        <v>4.0006830000000004</v>
      </c>
      <c r="V120" s="48">
        <f>'Ny ENS 26 forbrugsgr.'!AJ2142</f>
        <v>3.7496520000000002</v>
      </c>
      <c r="W120" s="48">
        <f>'Ny ENS 26 forbrugsgr.'!AK2142</f>
        <v>3.4838269999999998</v>
      </c>
      <c r="X120" s="48">
        <f>'Ny ENS 26 forbrugsgr.'!AL2142</f>
        <v>3.2639930000000001</v>
      </c>
      <c r="Y120" s="48">
        <f>'Ny ENS 26 forbrugsgr.'!AM2142</f>
        <v>3.2579440000000002</v>
      </c>
      <c r="Z120" s="48">
        <f>'Ny ENS 26 forbrugsgr.'!AN2142</f>
        <v>2.9358529999999998</v>
      </c>
      <c r="AA120" s="48">
        <f>'Ny ENS 26 forbrugsgr.'!AO2142</f>
        <v>2.912884</v>
      </c>
      <c r="AB120" s="48">
        <f>'Ny ENS 26 forbrugsgr.'!AP2142</f>
        <v>2.826651</v>
      </c>
      <c r="AC120" s="48">
        <f>'Ny ENS 26 forbrugsgr.'!AQ2142</f>
        <v>2.8223829999999999</v>
      </c>
      <c r="AD120" s="48">
        <f>'Ny ENS 26 forbrugsgr.'!AR2142</f>
        <v>2.8398319999999999</v>
      </c>
      <c r="AE120" s="48">
        <f>'Ny ENS 26 forbrugsgr.'!AS2142</f>
        <v>2.875397</v>
      </c>
      <c r="AF120" s="48">
        <f>'Ny ENS 26 forbrugsgr.'!AT2142</f>
        <v>2.944839</v>
      </c>
      <c r="AG120" s="48">
        <f>'Ny ENS 26 forbrugsgr.'!AU2142</f>
        <v>2.8409770000000001</v>
      </c>
      <c r="AH120" s="48">
        <f>'Ny ENS 26 forbrugsgr.'!AV2142</f>
        <v>2.6869369999999999</v>
      </c>
      <c r="AI120" s="48">
        <f>'Ny ENS 26 forbrugsgr.'!AW2142</f>
        <v>3.0788060000000002</v>
      </c>
      <c r="AJ120" s="48">
        <f>'Ny ENS 26 forbrugsgr.'!AX2142</f>
        <v>2.5929180000000001</v>
      </c>
      <c r="AK120" s="192">
        <f>'Ny ENS 26 forbrugsgr.'!AY2142</f>
        <v>2.396147</v>
      </c>
      <c r="AL120" s="192">
        <f>'Ny ENS 26 forbrugsgr.'!AZ2142</f>
        <v>2.4754909999999999</v>
      </c>
      <c r="AM120" s="206"/>
    </row>
    <row r="121" spans="1:41" s="20" customFormat="1" x14ac:dyDescent="0.25">
      <c r="A121" s="49"/>
      <c r="B121" s="49"/>
      <c r="C121" s="48" t="s">
        <v>621</v>
      </c>
      <c r="D121" s="48">
        <f>'Ny ENS 26 forbrugsgr.'!R2143</f>
        <v>2.5458240000000001</v>
      </c>
      <c r="E121" s="48">
        <f>'Ny ENS 26 forbrugsgr.'!S2143</f>
        <v>2.8072599999999999</v>
      </c>
      <c r="F121" s="48">
        <f>'Ny ENS 26 forbrugsgr.'!T2143</f>
        <v>2.7519969999999998</v>
      </c>
      <c r="G121" s="48">
        <f>'Ny ENS 26 forbrugsgr.'!U2143</f>
        <v>2.963552</v>
      </c>
      <c r="H121" s="48">
        <f>'Ny ENS 26 forbrugsgr.'!V2143</f>
        <v>3.320211</v>
      </c>
      <c r="I121" s="48">
        <f>'Ny ENS 26 forbrugsgr.'!W2143</f>
        <v>3.2473450000000001</v>
      </c>
      <c r="J121" s="48">
        <f>'Ny ENS 26 forbrugsgr.'!X2143</f>
        <v>3.305078</v>
      </c>
      <c r="K121" s="48">
        <f>'Ny ENS 26 forbrugsgr.'!Y2143</f>
        <v>2.894552</v>
      </c>
      <c r="L121" s="48">
        <f>'Ny ENS 26 forbrugsgr.'!Z2143</f>
        <v>3.035577</v>
      </c>
      <c r="M121" s="48">
        <f>'Ny ENS 26 forbrugsgr.'!AA2143</f>
        <v>2.9201069999999998</v>
      </c>
      <c r="N121" s="48">
        <f>'Ny ENS 26 forbrugsgr.'!AB2143</f>
        <v>2.5764490000000002</v>
      </c>
      <c r="O121" s="48">
        <f>'Ny ENS 26 forbrugsgr.'!AC2143</f>
        <v>2.6017480000000002</v>
      </c>
      <c r="P121" s="48">
        <f>'Ny ENS 26 forbrugsgr.'!AD2143</f>
        <v>2.5937030000000001</v>
      </c>
      <c r="Q121" s="48">
        <f>'Ny ENS 26 forbrugsgr.'!AE2143</f>
        <v>2.9224770000000002</v>
      </c>
      <c r="R121" s="48">
        <f>'Ny ENS 26 forbrugsgr.'!AF2143</f>
        <v>2.9470809999999998</v>
      </c>
      <c r="S121" s="48">
        <f>'Ny ENS 26 forbrugsgr.'!AG2143</f>
        <v>3.026354</v>
      </c>
      <c r="T121" s="48">
        <f>'Ny ENS 26 forbrugsgr.'!AH2143</f>
        <v>3.5078369999999999</v>
      </c>
      <c r="U121" s="48">
        <f>'Ny ENS 26 forbrugsgr.'!AI2143</f>
        <v>3.1501579999999998</v>
      </c>
      <c r="V121" s="48">
        <f>'Ny ENS 26 forbrugsgr.'!AJ2143</f>
        <v>2.928766</v>
      </c>
      <c r="W121" s="48">
        <f>'Ny ENS 26 forbrugsgr.'!AK2143</f>
        <v>2.8649849999999999</v>
      </c>
      <c r="X121" s="48">
        <f>'Ny ENS 26 forbrugsgr.'!AL2143</f>
        <v>2.8967559999999999</v>
      </c>
      <c r="Y121" s="48">
        <f>'Ny ENS 26 forbrugsgr.'!AM2143</f>
        <v>2.818756</v>
      </c>
      <c r="Z121" s="48">
        <f>'Ny ENS 26 forbrugsgr.'!AN2143</f>
        <v>2.504616</v>
      </c>
      <c r="AA121" s="48">
        <f>'Ny ENS 26 forbrugsgr.'!AO2143</f>
        <v>2.533426</v>
      </c>
      <c r="AB121" s="48">
        <f>'Ny ENS 26 forbrugsgr.'!AP2143</f>
        <v>2.4819580000000001</v>
      </c>
      <c r="AC121" s="48">
        <f>'Ny ENS 26 forbrugsgr.'!AQ2143</f>
        <v>2.4365079999999999</v>
      </c>
      <c r="AD121" s="48">
        <f>'Ny ENS 26 forbrugsgr.'!AR2143</f>
        <v>2.4547590000000001</v>
      </c>
      <c r="AE121" s="48">
        <f>'Ny ENS 26 forbrugsgr.'!AS2143</f>
        <v>2.1149619999999998</v>
      </c>
      <c r="AF121" s="48">
        <f>'Ny ENS 26 forbrugsgr.'!AT2143</f>
        <v>2.3727800000000001</v>
      </c>
      <c r="AG121" s="48">
        <f>'Ny ENS 26 forbrugsgr.'!AU2143</f>
        <v>2.3944209999999999</v>
      </c>
      <c r="AH121" s="48">
        <f>'Ny ENS 26 forbrugsgr.'!AV2143</f>
        <v>2.1322920000000001</v>
      </c>
      <c r="AI121" s="48">
        <f>'Ny ENS 26 forbrugsgr.'!AW2143</f>
        <v>2.2894570000000001</v>
      </c>
      <c r="AJ121" s="48">
        <f>'Ny ENS 26 forbrugsgr.'!AX2143</f>
        <v>2.2585959999999998</v>
      </c>
      <c r="AK121" s="192">
        <f>'Ny ENS 26 forbrugsgr.'!AY2143</f>
        <v>1.916258</v>
      </c>
      <c r="AL121" s="192">
        <f>'Ny ENS 26 forbrugsgr.'!AZ2143</f>
        <v>1.9289909999999999</v>
      </c>
      <c r="AM121" s="206"/>
    </row>
    <row r="122" spans="1:41" s="20" customFormat="1" x14ac:dyDescent="0.25">
      <c r="A122" s="49"/>
      <c r="B122" s="49"/>
      <c r="C122" s="48" t="s">
        <v>71</v>
      </c>
      <c r="D122" s="48">
        <f>'Ny ENS 26 forbrugsgr.'!R2144</f>
        <v>0.639046</v>
      </c>
      <c r="E122" s="48">
        <f>'Ny ENS 26 forbrugsgr.'!S2144</f>
        <v>0.74267899999999998</v>
      </c>
      <c r="F122" s="48">
        <f>'Ny ENS 26 forbrugsgr.'!T2144</f>
        <v>0.74390099999999992</v>
      </c>
      <c r="G122" s="48">
        <f>'Ny ENS 26 forbrugsgr.'!U2144</f>
        <v>0.77091100000000001</v>
      </c>
      <c r="H122" s="48">
        <f>'Ny ENS 26 forbrugsgr.'!V2144</f>
        <v>0.91839199999999999</v>
      </c>
      <c r="I122" s="48">
        <f>'Ny ENS 26 forbrugsgr.'!W2144</f>
        <v>0.96849499999999999</v>
      </c>
      <c r="J122" s="48">
        <f>'Ny ENS 26 forbrugsgr.'!X2144</f>
        <v>1.005147</v>
      </c>
      <c r="K122" s="48">
        <f>'Ny ENS 26 forbrugsgr.'!Y2144</f>
        <v>0.88870100000000007</v>
      </c>
      <c r="L122" s="48">
        <f>'Ny ENS 26 forbrugsgr.'!Z2144</f>
        <v>0.93611599999999995</v>
      </c>
      <c r="M122" s="48">
        <f>'Ny ENS 26 forbrugsgr.'!AA2144</f>
        <v>1.02468</v>
      </c>
      <c r="N122" s="48">
        <f>'Ny ENS 26 forbrugsgr.'!AB2144</f>
        <v>1.0398529999999999</v>
      </c>
      <c r="O122" s="48">
        <f>'Ny ENS 26 forbrugsgr.'!AC2144</f>
        <v>0.99287600000000009</v>
      </c>
      <c r="P122" s="48">
        <f>'Ny ENS 26 forbrugsgr.'!AD2144</f>
        <v>1.0724050000000001</v>
      </c>
      <c r="Q122" s="48">
        <f>'Ny ENS 26 forbrugsgr.'!AE2144</f>
        <v>1.173163</v>
      </c>
      <c r="R122" s="48">
        <f>'Ny ENS 26 forbrugsgr.'!AF2144</f>
        <v>1.2927999999999999</v>
      </c>
      <c r="S122" s="48">
        <f>'Ny ENS 26 forbrugsgr.'!AG2144</f>
        <v>1.442593</v>
      </c>
      <c r="T122" s="48">
        <f>'Ny ENS 26 forbrugsgr.'!AH2144</f>
        <v>1.4717830000000001</v>
      </c>
      <c r="U122" s="48">
        <f>'Ny ENS 26 forbrugsgr.'!AI2144</f>
        <v>1.481714</v>
      </c>
      <c r="V122" s="48">
        <f>'Ny ENS 26 forbrugsgr.'!AJ2144</f>
        <v>1.5442340000000001</v>
      </c>
      <c r="W122" s="48">
        <f>'Ny ENS 26 forbrugsgr.'!AK2144</f>
        <v>1.3163579999999999</v>
      </c>
      <c r="X122" s="48">
        <f>'Ny ENS 26 forbrugsgr.'!AL2144</f>
        <v>1.322794</v>
      </c>
      <c r="Y122" s="48">
        <f>'Ny ENS 26 forbrugsgr.'!AM2144</f>
        <v>1.3461449999999999</v>
      </c>
      <c r="Z122" s="48">
        <f>'Ny ENS 26 forbrugsgr.'!AN2144</f>
        <v>1.3170679999999999</v>
      </c>
      <c r="AA122" s="48">
        <f>'Ny ENS 26 forbrugsgr.'!AO2144</f>
        <v>1.1339030000000001</v>
      </c>
      <c r="AB122" s="48">
        <f>'Ny ENS 26 forbrugsgr.'!AP2144</f>
        <v>1.0638609999999999</v>
      </c>
      <c r="AC122" s="48">
        <f>'Ny ENS 26 forbrugsgr.'!AQ2144</f>
        <v>1.192922</v>
      </c>
      <c r="AD122" s="48">
        <f>'Ny ENS 26 forbrugsgr.'!AR2144</f>
        <v>1.2012769999999999</v>
      </c>
      <c r="AE122" s="48">
        <f>'Ny ENS 26 forbrugsgr.'!AS2144</f>
        <v>1.302473</v>
      </c>
      <c r="AF122" s="48">
        <f>'Ny ENS 26 forbrugsgr.'!AT2144</f>
        <v>1.1593960000000001</v>
      </c>
      <c r="AG122" s="48">
        <f>'Ny ENS 26 forbrugsgr.'!AU2144</f>
        <v>1.124125</v>
      </c>
      <c r="AH122" s="48">
        <f>'Ny ENS 26 forbrugsgr.'!AV2144</f>
        <v>1.224559</v>
      </c>
      <c r="AI122" s="48">
        <f>'Ny ENS 26 forbrugsgr.'!AW2144</f>
        <v>1.4635670000000001</v>
      </c>
      <c r="AJ122" s="48">
        <f>'Ny ENS 26 forbrugsgr.'!AX2144</f>
        <v>1.179883</v>
      </c>
      <c r="AK122" s="192">
        <f>'Ny ENS 26 forbrugsgr.'!AY2144</f>
        <v>1.0426850000000001</v>
      </c>
      <c r="AL122" s="192">
        <f>'Ny ENS 26 forbrugsgr.'!AZ2144</f>
        <v>1.084111</v>
      </c>
      <c r="AM122" s="206"/>
    </row>
    <row r="123" spans="1:41" s="20" customFormat="1" x14ac:dyDescent="0.25">
      <c r="A123" s="49"/>
      <c r="B123" s="49"/>
      <c r="C123" s="48" t="s">
        <v>73</v>
      </c>
      <c r="D123" s="48">
        <f>'Ny ENS 26 forbrugsgr.'!R2145</f>
        <v>11.006738</v>
      </c>
      <c r="E123" s="48">
        <f>'Ny ENS 26 forbrugsgr.'!S2145</f>
        <v>11.409303</v>
      </c>
      <c r="F123" s="48">
        <f>'Ny ENS 26 forbrugsgr.'!T2145</f>
        <v>11.761730999999999</v>
      </c>
      <c r="G123" s="48">
        <f>'Ny ENS 26 forbrugsgr.'!U2145</f>
        <v>11.642011999999999</v>
      </c>
      <c r="H123" s="48">
        <f>'Ny ENS 26 forbrugsgr.'!V2145</f>
        <v>11.967783000000001</v>
      </c>
      <c r="I123" s="48">
        <f>'Ny ENS 26 forbrugsgr.'!W2145</f>
        <v>11.940344</v>
      </c>
      <c r="J123" s="48">
        <f>'Ny ENS 26 forbrugsgr.'!X2145</f>
        <v>11.778297</v>
      </c>
      <c r="K123" s="48">
        <f>'Ny ENS 26 forbrugsgr.'!Y2145</f>
        <v>11.374715999999999</v>
      </c>
      <c r="L123" s="48">
        <f>'Ny ENS 26 forbrugsgr.'!Z2145</f>
        <v>12.009388</v>
      </c>
      <c r="M123" s="48">
        <f>'Ny ENS 26 forbrugsgr.'!AA2145</f>
        <v>10.98075</v>
      </c>
      <c r="N123" s="48">
        <f>'Ny ENS 26 forbrugsgr.'!AB2145</f>
        <v>10.106365</v>
      </c>
      <c r="O123" s="48">
        <f>'Ny ENS 26 forbrugsgr.'!AC2145</f>
        <v>9.9197039999999994</v>
      </c>
      <c r="P123" s="48">
        <f>'Ny ENS 26 forbrugsgr.'!AD2145</f>
        <v>10.194741</v>
      </c>
      <c r="Q123" s="48">
        <f>'Ny ENS 26 forbrugsgr.'!AE2145</f>
        <v>10.850745</v>
      </c>
      <c r="R123" s="48">
        <f>'Ny ENS 26 forbrugsgr.'!AF2145</f>
        <v>11.140390999999999</v>
      </c>
      <c r="S123" s="48">
        <f>'Ny ENS 26 forbrugsgr.'!AG2145</f>
        <v>10.451881999999999</v>
      </c>
      <c r="T123" s="48">
        <f>'Ny ENS 26 forbrugsgr.'!AH2145</f>
        <v>10.452565</v>
      </c>
      <c r="U123" s="48">
        <f>'Ny ENS 26 forbrugsgr.'!AI2145</f>
        <v>10.432793999999999</v>
      </c>
      <c r="V123" s="48">
        <f>'Ny ENS 26 forbrugsgr.'!AJ2145</f>
        <v>11.019288</v>
      </c>
      <c r="W123" s="48">
        <f>'Ny ENS 26 forbrugsgr.'!AK2145</f>
        <v>10.155609999999999</v>
      </c>
      <c r="X123" s="48">
        <f>'Ny ENS 26 forbrugsgr.'!AL2145</f>
        <v>10.226300999999999</v>
      </c>
      <c r="Y123" s="48">
        <f>'Ny ENS 26 forbrugsgr.'!AM2145</f>
        <v>9.9799779999999991</v>
      </c>
      <c r="Z123" s="48">
        <f>'Ny ENS 26 forbrugsgr.'!AN2145</f>
        <v>9.1310769999999994</v>
      </c>
      <c r="AA123" s="48">
        <f>'Ny ENS 26 forbrugsgr.'!AO2145</f>
        <v>9.8599130000000006</v>
      </c>
      <c r="AB123" s="48">
        <f>'Ny ENS 26 forbrugsgr.'!AP2145</f>
        <v>9.5444860000000009</v>
      </c>
      <c r="AC123" s="48">
        <f>'Ny ENS 26 forbrugsgr.'!AQ2145</f>
        <v>9.0810099999999991</v>
      </c>
      <c r="AD123" s="48">
        <f>'Ny ENS 26 forbrugsgr.'!AR2145</f>
        <v>9.7675470000000004</v>
      </c>
      <c r="AE123" s="48">
        <f>'Ny ENS 26 forbrugsgr.'!AS2145</f>
        <v>9.4702549999999999</v>
      </c>
      <c r="AF123" s="48">
        <f>'Ny ENS 26 forbrugsgr.'!AT2145</f>
        <v>10.200089999999999</v>
      </c>
      <c r="AG123" s="48">
        <f>'Ny ENS 26 forbrugsgr.'!AU2145</f>
        <v>9.7409959999999991</v>
      </c>
      <c r="AH123" s="48">
        <f>'Ny ENS 26 forbrugsgr.'!AV2145</f>
        <v>9.7464890000000004</v>
      </c>
      <c r="AI123" s="48">
        <f>'Ny ENS 26 forbrugsgr.'!AW2145</f>
        <v>10.607562</v>
      </c>
      <c r="AJ123" s="48">
        <f>'Ny ENS 26 forbrugsgr.'!AX2145</f>
        <v>10.264080999999999</v>
      </c>
      <c r="AK123" s="192">
        <f>'Ny ENS 26 forbrugsgr.'!AY2145</f>
        <v>9.8290049999999987</v>
      </c>
      <c r="AL123" s="192">
        <f>'Ny ENS 26 forbrugsgr.'!AZ2145</f>
        <v>9.8328769999999999</v>
      </c>
      <c r="AM123" s="206"/>
    </row>
    <row r="124" spans="1:41" s="20" customFormat="1" x14ac:dyDescent="0.25">
      <c r="A124" s="49"/>
      <c r="B124" s="49"/>
      <c r="C124" s="48" t="s">
        <v>74</v>
      </c>
      <c r="D124" s="48">
        <f>'Ny ENS 26 forbrugsgr.'!R2146</f>
        <v>1.6120000000000001</v>
      </c>
      <c r="E124" s="48">
        <f>'Ny ENS 26 forbrugsgr.'!S2146</f>
        <v>1.6892590000000001</v>
      </c>
      <c r="F124" s="48">
        <f>'Ny ENS 26 forbrugsgr.'!T2146</f>
        <v>1.7707900000000001</v>
      </c>
      <c r="G124" s="48">
        <f>'Ny ENS 26 forbrugsgr.'!U2146</f>
        <v>1.759701</v>
      </c>
      <c r="H124" s="48">
        <f>'Ny ENS 26 forbrugsgr.'!V2146</f>
        <v>1.6619269999999999</v>
      </c>
      <c r="I124" s="48">
        <f>'Ny ENS 26 forbrugsgr.'!W2146</f>
        <v>1.698707</v>
      </c>
      <c r="J124" s="48">
        <f>'Ny ENS 26 forbrugsgr.'!X2146</f>
        <v>1.8004659999999999</v>
      </c>
      <c r="K124" s="48">
        <f>'Ny ENS 26 forbrugsgr.'!Y2146</f>
        <v>1.7041820000000001</v>
      </c>
      <c r="L124" s="48">
        <f>'Ny ENS 26 forbrugsgr.'!Z2146</f>
        <v>1.7552589999999999</v>
      </c>
      <c r="M124" s="48">
        <f>'Ny ENS 26 forbrugsgr.'!AA2146</f>
        <v>1.6895389999999999</v>
      </c>
      <c r="N124" s="48">
        <f>'Ny ENS 26 forbrugsgr.'!AB2146</f>
        <v>1.555634</v>
      </c>
      <c r="O124" s="48">
        <f>'Ny ENS 26 forbrugsgr.'!AC2146</f>
        <v>1.4433549999999999</v>
      </c>
      <c r="P124" s="48">
        <f>'Ny ENS 26 forbrugsgr.'!AD2146</f>
        <v>1.4754640000000001</v>
      </c>
      <c r="Q124" s="48">
        <f>'Ny ENS 26 forbrugsgr.'!AE2146</f>
        <v>1.6764460000000001</v>
      </c>
      <c r="R124" s="48">
        <f>'Ny ENS 26 forbrugsgr.'!AF2146</f>
        <v>1.731465</v>
      </c>
      <c r="S124" s="48">
        <f>'Ny ENS 26 forbrugsgr.'!AG2146</f>
        <v>1.4734210000000001</v>
      </c>
      <c r="T124" s="48">
        <f>'Ny ENS 26 forbrugsgr.'!AH2146</f>
        <v>1.5820019999999999</v>
      </c>
      <c r="U124" s="48">
        <f>'Ny ENS 26 forbrugsgr.'!AI2146</f>
        <v>1.4936990000000001</v>
      </c>
      <c r="V124" s="48">
        <f>'Ny ENS 26 forbrugsgr.'!AJ2146</f>
        <v>1.4603079999999999</v>
      </c>
      <c r="W124" s="48">
        <f>'Ny ENS 26 forbrugsgr.'!AK2146</f>
        <v>1.419591</v>
      </c>
      <c r="X124" s="48">
        <f>'Ny ENS 26 forbrugsgr.'!AL2146</f>
        <v>1.2926820000000001</v>
      </c>
      <c r="Y124" s="48">
        <f>'Ny ENS 26 forbrugsgr.'!AM2146</f>
        <v>1.2614620000000001</v>
      </c>
      <c r="Z124" s="48">
        <f>'Ny ENS 26 forbrugsgr.'!AN2146</f>
        <v>1.168137</v>
      </c>
      <c r="AA124" s="48">
        <f>'Ny ENS 26 forbrugsgr.'!AO2146</f>
        <v>1.2606440000000001</v>
      </c>
      <c r="AB124" s="48">
        <f>'Ny ENS 26 forbrugsgr.'!AP2146</f>
        <v>1.177449</v>
      </c>
      <c r="AC124" s="48">
        <f>'Ny ENS 26 forbrugsgr.'!AQ2146</f>
        <v>1.1282540000000001</v>
      </c>
      <c r="AD124" s="48">
        <f>'Ny ENS 26 forbrugsgr.'!AR2146</f>
        <v>1.2516339999999999</v>
      </c>
      <c r="AE124" s="48">
        <f>'Ny ENS 26 forbrugsgr.'!AS2146</f>
        <v>1.241803</v>
      </c>
      <c r="AF124" s="48">
        <f>'Ny ENS 26 forbrugsgr.'!AT2146</f>
        <v>1.3022530000000001</v>
      </c>
      <c r="AG124" s="48">
        <f>'Ny ENS 26 forbrugsgr.'!AU2146</f>
        <v>1.285849</v>
      </c>
      <c r="AH124" s="48">
        <f>'Ny ENS 26 forbrugsgr.'!AV2146</f>
        <v>0.96784300000000001</v>
      </c>
      <c r="AI124" s="48">
        <f>'Ny ENS 26 forbrugsgr.'!AW2146</f>
        <v>1.0706560000000001</v>
      </c>
      <c r="AJ124" s="48">
        <f>'Ny ENS 26 forbrugsgr.'!AX2146</f>
        <v>1.1546719999999999</v>
      </c>
      <c r="AK124" s="192">
        <f>'Ny ENS 26 forbrugsgr.'!AY2146</f>
        <v>1.1174949999999999</v>
      </c>
      <c r="AL124" s="192">
        <f>'Ny ENS 26 forbrugsgr.'!AZ2146</f>
        <v>1.163611</v>
      </c>
      <c r="AM124" s="206"/>
    </row>
    <row r="125" spans="1:41" s="20" customFormat="1" x14ac:dyDescent="0.25">
      <c r="A125" s="49"/>
      <c r="B125" s="49"/>
      <c r="C125" s="48" t="s">
        <v>263</v>
      </c>
      <c r="D125" s="48">
        <f>'Ny ENS 26 forbrugsgr.'!R2147</f>
        <v>0.47156900000000002</v>
      </c>
      <c r="E125" s="48">
        <f>'Ny ENS 26 forbrugsgr.'!S2147</f>
        <v>0.53496599999999994</v>
      </c>
      <c r="F125" s="48">
        <f>'Ny ENS 26 forbrugsgr.'!T2147</f>
        <v>0.53858499999999998</v>
      </c>
      <c r="G125" s="48">
        <f>'Ny ENS 26 forbrugsgr.'!U2147</f>
        <v>0.51805400000000001</v>
      </c>
      <c r="H125" s="48">
        <f>'Ny ENS 26 forbrugsgr.'!V2147</f>
        <v>0.55674099999999993</v>
      </c>
      <c r="I125" s="48">
        <f>'Ny ENS 26 forbrugsgr.'!W2147</f>
        <v>0.583009</v>
      </c>
      <c r="J125" s="48">
        <f>'Ny ENS 26 forbrugsgr.'!X2147</f>
        <v>0.64181100000000002</v>
      </c>
      <c r="K125" s="48">
        <f>'Ny ENS 26 forbrugsgr.'!Y2147</f>
        <v>0.59297</v>
      </c>
      <c r="L125" s="48">
        <f>'Ny ENS 26 forbrugsgr.'!Z2147</f>
        <v>0.57669100000000006</v>
      </c>
      <c r="M125" s="48">
        <f>'Ny ENS 26 forbrugsgr.'!AA2147</f>
        <v>0.55038399999999998</v>
      </c>
      <c r="N125" s="48">
        <f>'Ny ENS 26 forbrugsgr.'!AB2147</f>
        <v>0.490147</v>
      </c>
      <c r="O125" s="48">
        <f>'Ny ENS 26 forbrugsgr.'!AC2147</f>
        <v>0.52863599999999999</v>
      </c>
      <c r="P125" s="48">
        <f>'Ny ENS 26 forbrugsgr.'!AD2147</f>
        <v>0.486676</v>
      </c>
      <c r="Q125" s="48">
        <f>'Ny ENS 26 forbrugsgr.'!AE2147</f>
        <v>0.55069199999999996</v>
      </c>
      <c r="R125" s="48">
        <f>'Ny ENS 26 forbrugsgr.'!AF2147</f>
        <v>0.51014300000000001</v>
      </c>
      <c r="S125" s="48">
        <f>'Ny ENS 26 forbrugsgr.'!AG2147</f>
        <v>0.48842000000000002</v>
      </c>
      <c r="T125" s="48">
        <f>'Ny ENS 26 forbrugsgr.'!AH2147</f>
        <v>0.52575799999999995</v>
      </c>
      <c r="U125" s="48">
        <f>'Ny ENS 26 forbrugsgr.'!AI2147</f>
        <v>0.49840099999999998</v>
      </c>
      <c r="V125" s="48">
        <f>'Ny ENS 26 forbrugsgr.'!AJ2147</f>
        <v>0.49970100000000001</v>
      </c>
      <c r="W125" s="48">
        <f>'Ny ENS 26 forbrugsgr.'!AK2147</f>
        <v>0.521258</v>
      </c>
      <c r="X125" s="48">
        <f>'Ny ENS 26 forbrugsgr.'!AL2147</f>
        <v>0.52764500000000003</v>
      </c>
      <c r="Y125" s="48">
        <f>'Ny ENS 26 forbrugsgr.'!AM2147</f>
        <v>0.52423599999999992</v>
      </c>
      <c r="Z125" s="48">
        <f>'Ny ENS 26 forbrugsgr.'!AN2147</f>
        <v>0.49155599999999999</v>
      </c>
      <c r="AA125" s="48">
        <f>'Ny ENS 26 forbrugsgr.'!AO2147</f>
        <v>0.49295099999999997</v>
      </c>
      <c r="AB125" s="48">
        <f>'Ny ENS 26 forbrugsgr.'!AP2147</f>
        <v>0.45490199999999997</v>
      </c>
      <c r="AC125" s="48">
        <f>'Ny ENS 26 forbrugsgr.'!AQ2147</f>
        <v>0.41989500000000002</v>
      </c>
      <c r="AD125" s="48">
        <f>'Ny ENS 26 forbrugsgr.'!AR2147</f>
        <v>0.44863999999999998</v>
      </c>
      <c r="AE125" s="48">
        <f>'Ny ENS 26 forbrugsgr.'!AS2147</f>
        <v>0.41103600000000001</v>
      </c>
      <c r="AF125" s="48">
        <f>'Ny ENS 26 forbrugsgr.'!AT2147</f>
        <v>0.40707300000000002</v>
      </c>
      <c r="AG125" s="48">
        <f>'Ny ENS 26 forbrugsgr.'!AU2147</f>
        <v>0.377969</v>
      </c>
      <c r="AH125" s="48">
        <f>'Ny ENS 26 forbrugsgr.'!AV2147</f>
        <v>0.34242600000000001</v>
      </c>
      <c r="AI125" s="48">
        <f>'Ny ENS 26 forbrugsgr.'!AW2147</f>
        <v>0.33606000000000003</v>
      </c>
      <c r="AJ125" s="48">
        <f>'Ny ENS 26 forbrugsgr.'!AX2147</f>
        <v>0.33088899999999999</v>
      </c>
      <c r="AK125" s="192">
        <f>'Ny ENS 26 forbrugsgr.'!AY2147</f>
        <v>0.31911200000000001</v>
      </c>
      <c r="AL125" s="192">
        <f>'Ny ENS 26 forbrugsgr.'!AZ2147</f>
        <v>0.331231</v>
      </c>
      <c r="AM125" s="206"/>
    </row>
    <row r="126" spans="1:41" s="20" customFormat="1" x14ac:dyDescent="0.25">
      <c r="A126" s="211" t="s">
        <v>305</v>
      </c>
      <c r="B126" s="211"/>
      <c r="C126" s="48" t="s">
        <v>76</v>
      </c>
      <c r="D126" s="48">
        <f>'Ny ENS 26 forbrugsgr.'!R2148-D80-D115*D97*D102</f>
        <v>3.6494226289257874</v>
      </c>
      <c r="E126" s="48">
        <f>'Ny ENS 26 forbrugsgr.'!S2148-E80-E115*E97*E102</f>
        <v>4.2764849596268251</v>
      </c>
      <c r="F126" s="48">
        <f>'Ny ENS 26 forbrugsgr.'!T2148-F80-F115*F97*F102</f>
        <v>3.972474067804463</v>
      </c>
      <c r="G126" s="48">
        <f>'Ny ENS 26 forbrugsgr.'!U2148-G80-G115*G97*G102</f>
        <v>3.4094766355837183</v>
      </c>
      <c r="H126" s="48">
        <f>'Ny ENS 26 forbrugsgr.'!V2148-H80-H115*H97*H102</f>
        <v>3.5983446425432186</v>
      </c>
      <c r="I126" s="48">
        <f>'Ny ENS 26 forbrugsgr.'!W2148-I80-I115*I97*I102</f>
        <v>3.4973292230101909</v>
      </c>
      <c r="J126" s="48">
        <f>'Ny ENS 26 forbrugsgr.'!X2148-J80-J115*J97*J102</f>
        <v>3.8568869730929833</v>
      </c>
      <c r="K126" s="48">
        <f>'Ny ENS 26 forbrugsgr.'!Y2148-K80-K115*K97*K102</f>
        <v>3.8044415551828372</v>
      </c>
      <c r="L126" s="48">
        <f>'Ny ENS 26 forbrugsgr.'!Z2148-L80-L115*L97*L102</f>
        <v>3.7224250224723501</v>
      </c>
      <c r="M126" s="48">
        <f>'Ny ENS 26 forbrugsgr.'!AA2148-M80-M115*M97*M102</f>
        <v>3.6521898419709924</v>
      </c>
      <c r="N126" s="48">
        <f>'Ny ENS 26 forbrugsgr.'!AB2148-N80-N115*N97*N102</f>
        <v>3.3730708085518057</v>
      </c>
      <c r="O126" s="48">
        <f>'Ny ENS 26 forbrugsgr.'!AC2148-O80-O115*O97*O102</f>
        <v>3.5435552034534341</v>
      </c>
      <c r="P126" s="48">
        <f>'Ny ENS 26 forbrugsgr.'!AD2148-P80-P115*P97*P102</f>
        <v>3.4777694160377375</v>
      </c>
      <c r="Q126" s="48">
        <f>'Ny ENS 26 forbrugsgr.'!AE2148-Q80-Q115*Q97*Q102</f>
        <v>3.814864800078924</v>
      </c>
      <c r="R126" s="48">
        <f>'Ny ENS 26 forbrugsgr.'!AF2148-R80-R115*R97*R102</f>
        <v>3.915474365837242</v>
      </c>
      <c r="S126" s="48">
        <f>'Ny ENS 26 forbrugsgr.'!AG2148-S80-S115*S97*S102</f>
        <v>3.7366800652387311</v>
      </c>
      <c r="T126" s="48">
        <f>'Ny ENS 26 forbrugsgr.'!AH2148-T80-T115*T97*T102</f>
        <v>4.0723082546214489</v>
      </c>
      <c r="U126" s="48">
        <f>'Ny ENS 26 forbrugsgr.'!AI2148-U80-U115*U97*U102</f>
        <v>4.0070056499469606</v>
      </c>
      <c r="V126" s="48">
        <f>'Ny ENS 26 forbrugsgr.'!AJ2148-V80-V115*V97*V102</f>
        <v>3.8871272348743489</v>
      </c>
      <c r="W126" s="48">
        <f>'Ny ENS 26 forbrugsgr.'!AK2148-W80-W115*W97*W102</f>
        <v>3.6136870420217289</v>
      </c>
      <c r="X126" s="48">
        <f>'Ny ENS 26 forbrugsgr.'!AL2148-X80-X115*X97*X102</f>
        <v>3.6612951597265884</v>
      </c>
      <c r="Y126" s="48">
        <f>'Ny ENS 26 forbrugsgr.'!AM2148-Y80-Y115*Y97*Y102</f>
        <v>3.6452918368135832</v>
      </c>
      <c r="Z126" s="48">
        <f>'Ny ENS 26 forbrugsgr.'!AN2148-Z80-Z115*Z97*Z102</f>
        <v>3.3917261483958736</v>
      </c>
      <c r="AA126" s="48">
        <f>'Ny ENS 26 forbrugsgr.'!AO2148-AA80-AA115*AA97*AA102</f>
        <v>3.4916850872626379</v>
      </c>
      <c r="AB126" s="48">
        <f>'Ny ENS 26 forbrugsgr.'!AP2148-AB80-AB115*AB97*AB102</f>
        <v>3.3780975652893095</v>
      </c>
      <c r="AC126" s="48">
        <f>'Ny ENS 26 forbrugsgr.'!AQ2148-AC80-AC115*AC97*AC102</f>
        <v>3.267223528728588</v>
      </c>
      <c r="AD126" s="48">
        <f>'Ny ENS 26 forbrugsgr.'!AR2148-AD80-AD115*AD97*AD102</f>
        <v>3.4747045599605317</v>
      </c>
      <c r="AE126" s="48">
        <f>'Ny ENS 26 forbrugsgr.'!AS2148-AE80-AE115*AE97*AE102</f>
        <v>3.4235903731574808</v>
      </c>
      <c r="AF126" s="48">
        <f>'Ny ENS 26 forbrugsgr.'!AT2148-AF80-AF115*AF97*AF102</f>
        <v>3.3889358626864912</v>
      </c>
      <c r="AG126" s="48">
        <f>'Ny ENS 26 forbrugsgr.'!AU2148-AG80-AG115*AG97*AG102</f>
        <v>3.2923829717017883</v>
      </c>
      <c r="AH126" s="48">
        <f>'Ny ENS 26 forbrugsgr.'!AV2148-AH80-AH115*AH97*AH102</f>
        <v>2.9780509876082908</v>
      </c>
      <c r="AI126" s="48">
        <f>'Ny ENS 26 forbrugsgr.'!AW2148-AI80-AI115*AI97*AI102</f>
        <v>3.1520257707786445</v>
      </c>
      <c r="AJ126" s="48">
        <f>'Ny ENS 26 forbrugsgr.'!AX2148-AJ80-AJ115*AJ97*AJ102</f>
        <v>2.9047911796344139</v>
      </c>
      <c r="AK126" s="192">
        <f>'Ny ENS 26 forbrugsgr.'!AY2148-AK80-AK115*AK97*AK102</f>
        <v>2.7297661171094125</v>
      </c>
      <c r="AL126" s="192">
        <f>'Ny ENS 26 forbrugsgr.'!AZ2148-AL80-AL115*AL97*AL102</f>
        <v>2.8650207039999831</v>
      </c>
      <c r="AM126" s="206"/>
    </row>
    <row r="127" spans="1:41" s="20" customFormat="1" x14ac:dyDescent="0.25">
      <c r="A127" s="212"/>
      <c r="B127" s="212"/>
      <c r="C127" s="48" t="s">
        <v>77</v>
      </c>
      <c r="D127" s="48">
        <f>'Ny ENS 26 forbrugsgr.'!R2149-D86-D116*D97*D102</f>
        <v>10.839440725742339</v>
      </c>
      <c r="E127" s="48">
        <f>'Ny ENS 26 forbrugsgr.'!S2149-E86-E116*E97*E102</f>
        <v>10.98560774362608</v>
      </c>
      <c r="F127" s="48">
        <f>'Ny ENS 26 forbrugsgr.'!T2149-F86-F116*F97*F102</f>
        <v>11.198346230719075</v>
      </c>
      <c r="G127" s="48">
        <f>'Ny ENS 26 forbrugsgr.'!U2149-G86-G116*G97*G102</f>
        <v>10.563631410762705</v>
      </c>
      <c r="H127" s="48">
        <f>'Ny ENS 26 forbrugsgr.'!V2149-H86-H116*H97*H102</f>
        <v>11.234435586487145</v>
      </c>
      <c r="I127" s="48">
        <f>'Ny ENS 26 forbrugsgr.'!W2149-I86-I116*I97*I102</f>
        <v>11.565385626939607</v>
      </c>
      <c r="J127" s="48">
        <f>'Ny ENS 26 forbrugsgr.'!X2149-J86-J116*J97*J102</f>
        <v>11.70536512415647</v>
      </c>
      <c r="K127" s="48">
        <f>'Ny ENS 26 forbrugsgr.'!Y2149-K86-K116*K97*K102</f>
        <v>11.916086291119203</v>
      </c>
      <c r="L127" s="48">
        <f>'Ny ENS 26 forbrugsgr.'!Z2149-L86-L116*L97*L102</f>
        <v>11.536242100247565</v>
      </c>
      <c r="M127" s="48">
        <f>'Ny ENS 26 forbrugsgr.'!AA2149-M86-M116*M97*M102</f>
        <v>11.918329712135003</v>
      </c>
      <c r="N127" s="48">
        <f>'Ny ENS 26 forbrugsgr.'!AB2149-N86-N116*N97*N102</f>
        <v>11.5906249267027</v>
      </c>
      <c r="O127" s="48">
        <f>'Ny ENS 26 forbrugsgr.'!AC2149-O86-O116*O97*O102</f>
        <v>11.470278208248029</v>
      </c>
      <c r="P127" s="48">
        <f>'Ny ENS 26 forbrugsgr.'!AD2149-P86-P116*P97*P102</f>
        <v>11.613347094203201</v>
      </c>
      <c r="Q127" s="48">
        <f>'Ny ENS 26 forbrugsgr.'!AE2149-Q86-Q116*Q97*Q102</f>
        <v>12.261897785480519</v>
      </c>
      <c r="R127" s="48">
        <f>'Ny ENS 26 forbrugsgr.'!AF2149-R86-R116*R97*R102</f>
        <v>12.804192719477259</v>
      </c>
      <c r="S127" s="48">
        <f>'Ny ENS 26 forbrugsgr.'!AG2149-S86-S116*S97*S102</f>
        <v>13.033601893601686</v>
      </c>
      <c r="T127" s="48">
        <f>'Ny ENS 26 forbrugsgr.'!AH2149-T86-T116*T97*T102</f>
        <v>13.428563861447049</v>
      </c>
      <c r="U127" s="48">
        <f>'Ny ENS 26 forbrugsgr.'!AI2149-U86-U116*U97*U102</f>
        <v>13.569414130080425</v>
      </c>
      <c r="V127" s="48">
        <f>'Ny ENS 26 forbrugsgr.'!AJ2149-V86-V116*V97*V102</f>
        <v>13.342255819582107</v>
      </c>
      <c r="W127" s="48">
        <f>'Ny ENS 26 forbrugsgr.'!AK2149-W86-W116*W97*W102</f>
        <v>12.57818524307852</v>
      </c>
      <c r="X127" s="48">
        <f>'Ny ENS 26 forbrugsgr.'!AL2149-X86-X116*X97*X102</f>
        <v>12.38791301424833</v>
      </c>
      <c r="Y127" s="48">
        <f>'Ny ENS 26 forbrugsgr.'!AM2149-Y86-Y116*Y97*Y102</f>
        <v>12.623209220025339</v>
      </c>
      <c r="Z127" s="48">
        <f>'Ny ENS 26 forbrugsgr.'!AN2149-Z86-Z116*Z97*Z102</f>
        <v>11.886012023077569</v>
      </c>
      <c r="AA127" s="48">
        <f>'Ny ENS 26 forbrugsgr.'!AO2149-AA86-AA116*AA97*AA102</f>
        <v>12.19250089467822</v>
      </c>
      <c r="AB127" s="48">
        <f>'Ny ENS 26 forbrugsgr.'!AP2149-AB86-AB116*AB97*AB102</f>
        <v>12.226682631885105</v>
      </c>
      <c r="AC127" s="48">
        <f>'Ny ENS 26 forbrugsgr.'!AQ2149-AC86-AC116*AC97*AC102</f>
        <v>11.929070449867297</v>
      </c>
      <c r="AD127" s="48">
        <f>'Ny ENS 26 forbrugsgr.'!AR2149-AD86-AD116*AD97*AD102</f>
        <v>12.544415149949538</v>
      </c>
      <c r="AE127" s="48">
        <f>'Ny ENS 26 forbrugsgr.'!AS2149-AE86-AE116*AE97*AE102</f>
        <v>12.524955456954457</v>
      </c>
      <c r="AF127" s="48">
        <f>'Ny ENS 26 forbrugsgr.'!AT2149-AF86-AF116*AF97*AF102</f>
        <v>12.993792939580405</v>
      </c>
      <c r="AG127" s="48">
        <f>'Ny ENS 26 forbrugsgr.'!AU2149-AG86-AG116*AG97*AG102</f>
        <v>13.023039211854044</v>
      </c>
      <c r="AH127" s="48">
        <f>'Ny ENS 26 forbrugsgr.'!AV2149-AH86-AH116*AH97*AH102</f>
        <v>9.5216793955799019</v>
      </c>
      <c r="AI127" s="48">
        <f>'Ny ENS 26 forbrugsgr.'!AW2149-AI86-AI116*AI97*AI102</f>
        <v>10.175275825489898</v>
      </c>
      <c r="AJ127" s="48">
        <f>'Ny ENS 26 forbrugsgr.'!AX2149-AJ86-AJ116*AJ97*AJ102</f>
        <v>9.4831975182373309</v>
      </c>
      <c r="AK127" s="192">
        <f>'Ny ENS 26 forbrugsgr.'!AY2149-AK86-AK116*AK97*AK102</f>
        <v>9.7077956403638694</v>
      </c>
      <c r="AL127" s="192">
        <f>'Ny ENS 26 forbrugsgr.'!AZ2149-AL86-AL116*AL97*AL102</f>
        <v>9.4315125769678527</v>
      </c>
      <c r="AM127" s="207"/>
    </row>
    <row r="128" spans="1:41" s="68" customFormat="1" ht="73.5" customHeight="1" x14ac:dyDescent="0.5">
      <c r="A128" s="64" t="s">
        <v>617</v>
      </c>
      <c r="B128" s="65"/>
      <c r="C128" s="65"/>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190"/>
      <c r="AL128" s="190"/>
      <c r="AM128" s="67"/>
      <c r="AN128" s="67"/>
      <c r="AO128" s="67"/>
    </row>
    <row r="129" spans="1:39" x14ac:dyDescent="0.25">
      <c r="A129" s="3" t="s">
        <v>607</v>
      </c>
      <c r="B129" t="s">
        <v>301</v>
      </c>
      <c r="D129" s="3" t="s">
        <v>0</v>
      </c>
      <c r="E129" s="3" t="s">
        <v>1</v>
      </c>
      <c r="F129" s="3" t="s">
        <v>2</v>
      </c>
      <c r="G129" s="3" t="s">
        <v>3</v>
      </c>
      <c r="H129" s="3" t="s">
        <v>4</v>
      </c>
      <c r="I129" s="3" t="s">
        <v>5</v>
      </c>
      <c r="J129" s="3" t="s">
        <v>6</v>
      </c>
      <c r="K129" s="3" t="s">
        <v>7</v>
      </c>
      <c r="L129" s="3" t="s">
        <v>8</v>
      </c>
      <c r="M129" s="3" t="s">
        <v>9</v>
      </c>
      <c r="N129" s="3" t="s">
        <v>10</v>
      </c>
      <c r="O129" s="3" t="s">
        <v>11</v>
      </c>
      <c r="P129" s="3" t="s">
        <v>12</v>
      </c>
      <c r="Q129" s="3" t="s">
        <v>13</v>
      </c>
      <c r="R129" s="3" t="s">
        <v>14</v>
      </c>
      <c r="S129" s="3" t="s">
        <v>15</v>
      </c>
      <c r="T129" s="3" t="s">
        <v>16</v>
      </c>
      <c r="U129" s="3" t="s">
        <v>17</v>
      </c>
      <c r="V129" s="3" t="s">
        <v>18</v>
      </c>
      <c r="W129" s="3" t="s">
        <v>19</v>
      </c>
      <c r="X129" s="3" t="s">
        <v>20</v>
      </c>
      <c r="Y129" s="3" t="s">
        <v>21</v>
      </c>
      <c r="Z129" s="3" t="s">
        <v>22</v>
      </c>
      <c r="AA129" s="3" t="s">
        <v>23</v>
      </c>
      <c r="AB129" s="3" t="s">
        <v>24</v>
      </c>
      <c r="AC129" s="3" t="s">
        <v>25</v>
      </c>
      <c r="AD129" s="3" t="s">
        <v>26</v>
      </c>
      <c r="AE129" s="3" t="s">
        <v>27</v>
      </c>
      <c r="AF129" s="3" t="s">
        <v>28</v>
      </c>
      <c r="AG129" s="3" t="s">
        <v>29</v>
      </c>
      <c r="AH129" s="3" t="s">
        <v>30</v>
      </c>
      <c r="AI129" s="58" t="s">
        <v>277</v>
      </c>
      <c r="AJ129" s="3" t="s">
        <v>278</v>
      </c>
      <c r="AK129" s="194" t="s">
        <v>279</v>
      </c>
      <c r="AL129" s="194" t="s">
        <v>389</v>
      </c>
      <c r="AM129" s="3"/>
    </row>
    <row r="130" spans="1:39" x14ac:dyDescent="0.25">
      <c r="A130" s="3" t="s">
        <v>31</v>
      </c>
      <c r="B130" s="3" t="s">
        <v>32</v>
      </c>
      <c r="C130" s="3" t="s">
        <v>33</v>
      </c>
      <c r="D130" s="54">
        <v>32007.435000000001</v>
      </c>
      <c r="E130" s="54">
        <v>28360.544000000002</v>
      </c>
      <c r="F130" s="54">
        <v>26666.58</v>
      </c>
      <c r="G130" s="54">
        <v>22466.809000000001</v>
      </c>
      <c r="H130" s="54">
        <v>23463.403999999999</v>
      </c>
      <c r="I130" s="54">
        <v>28080.615000000002</v>
      </c>
      <c r="J130" s="54">
        <v>34338.142999999996</v>
      </c>
      <c r="K130" s="54">
        <v>40790.048999999999</v>
      </c>
      <c r="L130" s="54">
        <v>45277.569000000003</v>
      </c>
      <c r="M130" s="54">
        <v>45579.747000000003</v>
      </c>
      <c r="N130" s="54">
        <v>47349.031999999999</v>
      </c>
      <c r="O130" s="54">
        <v>52378.205999999998</v>
      </c>
      <c r="P130" s="54">
        <v>51759.930999999997</v>
      </c>
      <c r="Q130" s="54">
        <v>55720.459000000003</v>
      </c>
      <c r="R130" s="54">
        <v>61779.233999999997</v>
      </c>
      <c r="S130" s="54">
        <v>66703.127999999997</v>
      </c>
      <c r="T130" s="54">
        <v>80512.534</v>
      </c>
      <c r="U130" s="54">
        <v>86142.562999999995</v>
      </c>
      <c r="V130" s="54">
        <v>85969.024999999994</v>
      </c>
      <c r="W130" s="54">
        <v>56319.809000000001</v>
      </c>
      <c r="X130" s="54">
        <v>47092.02</v>
      </c>
      <c r="Y130" s="54">
        <v>53020.974000000002</v>
      </c>
      <c r="Z130" s="54">
        <v>49975.161999999997</v>
      </c>
      <c r="AA130" s="54">
        <v>45921.091999999997</v>
      </c>
      <c r="AB130" s="54">
        <v>53198.088000000003</v>
      </c>
      <c r="AC130" s="54">
        <v>57853.639000000003</v>
      </c>
      <c r="AD130" s="54">
        <v>69087.482999999993</v>
      </c>
      <c r="AE130" s="54">
        <v>81672.911999999997</v>
      </c>
      <c r="AF130" s="54">
        <v>85356.381999999998</v>
      </c>
      <c r="AG130" s="54">
        <v>92303.702000000005</v>
      </c>
      <c r="AH130" s="54">
        <v>94255.66</v>
      </c>
      <c r="AI130" s="109">
        <v>103321.851</v>
      </c>
      <c r="AJ130" s="110">
        <v>116351.272</v>
      </c>
      <c r="AK130" s="195">
        <f>[1]IO!$HO$71/1000</f>
        <v>118605.96</v>
      </c>
      <c r="AL130" s="195">
        <f>[2]IO!$HO$71/1000</f>
        <v>116113.88800000002</v>
      </c>
    </row>
    <row r="131" spans="1:39" x14ac:dyDescent="0.25">
      <c r="C131" s="3" t="s">
        <v>34</v>
      </c>
      <c r="D131" s="54">
        <v>0</v>
      </c>
      <c r="E131" s="54">
        <v>0</v>
      </c>
      <c r="F131" s="54">
        <v>0</v>
      </c>
      <c r="G131" s="54">
        <v>0</v>
      </c>
      <c r="H131" s="54">
        <v>0</v>
      </c>
      <c r="I131" s="54">
        <v>1E-3</v>
      </c>
      <c r="J131" s="54">
        <v>0</v>
      </c>
      <c r="K131" s="54">
        <v>0</v>
      </c>
      <c r="L131" s="54">
        <v>0</v>
      </c>
      <c r="M131" s="54">
        <v>0</v>
      </c>
      <c r="N131" s="54">
        <v>0</v>
      </c>
      <c r="O131" s="54">
        <v>0.33800000000000002</v>
      </c>
      <c r="P131" s="54">
        <v>0</v>
      </c>
      <c r="Q131" s="54">
        <v>0</v>
      </c>
      <c r="R131" s="54">
        <v>0.2</v>
      </c>
      <c r="S131" s="54">
        <v>0</v>
      </c>
      <c r="T131" s="54">
        <v>0</v>
      </c>
      <c r="U131" s="54">
        <v>0</v>
      </c>
      <c r="V131" s="54">
        <v>0</v>
      </c>
      <c r="W131" s="54">
        <v>0</v>
      </c>
      <c r="X131" s="54">
        <v>0.39</v>
      </c>
      <c r="Y131" s="54">
        <v>0</v>
      </c>
      <c r="Z131" s="54">
        <v>0</v>
      </c>
      <c r="AA131" s="54">
        <v>0</v>
      </c>
      <c r="AB131" s="54">
        <v>0</v>
      </c>
      <c r="AC131" s="54">
        <v>0</v>
      </c>
      <c r="AD131" s="54">
        <v>0</v>
      </c>
      <c r="AE131" s="54">
        <v>0</v>
      </c>
      <c r="AF131" s="54">
        <v>0</v>
      </c>
      <c r="AG131" s="54">
        <v>0</v>
      </c>
      <c r="AH131" s="54">
        <v>0</v>
      </c>
      <c r="AI131" s="109">
        <v>1E-3</v>
      </c>
      <c r="AJ131" s="110">
        <v>0</v>
      </c>
      <c r="AK131" s="195">
        <v>0</v>
      </c>
      <c r="AL131" s="195">
        <v>0</v>
      </c>
    </row>
    <row r="132" spans="1:39" x14ac:dyDescent="0.25">
      <c r="C132" s="3" t="s">
        <v>35</v>
      </c>
      <c r="D132" s="54">
        <v>0</v>
      </c>
      <c r="E132" s="54">
        <v>0</v>
      </c>
      <c r="F132" s="54">
        <v>0</v>
      </c>
      <c r="G132" s="54">
        <v>0</v>
      </c>
      <c r="H132" s="54">
        <v>0</v>
      </c>
      <c r="I132" s="54">
        <v>0</v>
      </c>
      <c r="J132" s="54">
        <v>0</v>
      </c>
      <c r="K132" s="54">
        <v>0</v>
      </c>
      <c r="L132" s="54">
        <v>0</v>
      </c>
      <c r="M132" s="54">
        <v>0</v>
      </c>
      <c r="N132" s="54">
        <v>0</v>
      </c>
      <c r="O132" s="54">
        <v>0</v>
      </c>
      <c r="P132" s="54">
        <v>0</v>
      </c>
      <c r="Q132" s="54">
        <v>0</v>
      </c>
      <c r="R132" s="54">
        <v>0</v>
      </c>
      <c r="S132" s="54">
        <v>0</v>
      </c>
      <c r="T132" s="54">
        <v>0</v>
      </c>
      <c r="U132" s="54">
        <v>0</v>
      </c>
      <c r="V132" s="54">
        <v>0</v>
      </c>
      <c r="W132" s="54">
        <v>0</v>
      </c>
      <c r="X132" s="54">
        <v>6.0000000000000001E-3</v>
      </c>
      <c r="Y132" s="54">
        <v>0</v>
      </c>
      <c r="Z132" s="54">
        <v>0</v>
      </c>
      <c r="AA132" s="54">
        <v>0</v>
      </c>
      <c r="AB132" s="54">
        <v>0</v>
      </c>
      <c r="AC132" s="54">
        <v>0</v>
      </c>
      <c r="AD132" s="54">
        <v>0</v>
      </c>
      <c r="AE132" s="54">
        <v>0</v>
      </c>
      <c r="AF132" s="54">
        <v>0</v>
      </c>
      <c r="AG132" s="54">
        <v>0</v>
      </c>
      <c r="AH132" s="54">
        <v>0</v>
      </c>
      <c r="AI132" s="109">
        <v>0</v>
      </c>
      <c r="AJ132" s="110">
        <v>0</v>
      </c>
      <c r="AK132" s="195">
        <v>0</v>
      </c>
      <c r="AL132" s="195">
        <v>0</v>
      </c>
    </row>
    <row r="133" spans="1:39" x14ac:dyDescent="0.25">
      <c r="C133" s="3" t="s">
        <v>36</v>
      </c>
      <c r="D133" s="54">
        <v>0</v>
      </c>
      <c r="E133" s="54">
        <v>0</v>
      </c>
      <c r="F133" s="54">
        <v>0</v>
      </c>
      <c r="G133" s="54">
        <v>0</v>
      </c>
      <c r="H133" s="54">
        <v>0</v>
      </c>
      <c r="I133" s="54">
        <v>0</v>
      </c>
      <c r="J133" s="54">
        <v>0</v>
      </c>
      <c r="K133" s="54">
        <v>0</v>
      </c>
      <c r="L133" s="54">
        <v>0</v>
      </c>
      <c r="M133" s="54">
        <v>0</v>
      </c>
      <c r="N133" s="54">
        <v>0</v>
      </c>
      <c r="O133" s="54">
        <v>0</v>
      </c>
      <c r="P133" s="54">
        <v>0</v>
      </c>
      <c r="Q133" s="54">
        <v>0</v>
      </c>
      <c r="R133" s="54">
        <v>0</v>
      </c>
      <c r="S133" s="54">
        <v>0</v>
      </c>
      <c r="T133" s="54">
        <v>0</v>
      </c>
      <c r="U133" s="54">
        <v>0</v>
      </c>
      <c r="V133" s="54">
        <v>0</v>
      </c>
      <c r="W133" s="54">
        <v>0</v>
      </c>
      <c r="X133" s="54">
        <v>0</v>
      </c>
      <c r="Y133" s="54">
        <v>0</v>
      </c>
      <c r="Z133" s="54">
        <v>0</v>
      </c>
      <c r="AA133" s="54">
        <v>0</v>
      </c>
      <c r="AB133" s="54">
        <v>0</v>
      </c>
      <c r="AC133" s="54">
        <v>0</v>
      </c>
      <c r="AD133" s="54">
        <v>0</v>
      </c>
      <c r="AE133" s="54">
        <v>0</v>
      </c>
      <c r="AF133" s="54">
        <v>0</v>
      </c>
      <c r="AG133" s="54">
        <v>0</v>
      </c>
      <c r="AH133" s="54">
        <v>0</v>
      </c>
      <c r="AI133" s="109">
        <v>0</v>
      </c>
      <c r="AJ133" s="110">
        <v>0</v>
      </c>
      <c r="AK133" s="195">
        <v>0</v>
      </c>
      <c r="AL133" s="195">
        <v>0</v>
      </c>
    </row>
    <row r="134" spans="1:39" x14ac:dyDescent="0.25">
      <c r="C134" s="3" t="s">
        <v>37</v>
      </c>
      <c r="D134" s="54">
        <v>0</v>
      </c>
      <c r="E134" s="54">
        <v>0</v>
      </c>
      <c r="F134" s="54">
        <v>0</v>
      </c>
      <c r="G134" s="54">
        <v>0</v>
      </c>
      <c r="H134" s="54">
        <v>0</v>
      </c>
      <c r="I134" s="54">
        <v>0</v>
      </c>
      <c r="J134" s="54">
        <v>0</v>
      </c>
      <c r="K134" s="54">
        <v>0</v>
      </c>
      <c r="L134" s="54">
        <v>0</v>
      </c>
      <c r="M134" s="54">
        <v>0</v>
      </c>
      <c r="N134" s="54">
        <v>0</v>
      </c>
      <c r="O134" s="54">
        <v>0</v>
      </c>
      <c r="P134" s="54">
        <v>0</v>
      </c>
      <c r="Q134" s="54">
        <v>0</v>
      </c>
      <c r="R134" s="54">
        <v>0</v>
      </c>
      <c r="S134" s="54">
        <v>0</v>
      </c>
      <c r="T134" s="54">
        <v>0</v>
      </c>
      <c r="U134" s="54">
        <v>0</v>
      </c>
      <c r="V134" s="54">
        <v>0</v>
      </c>
      <c r="W134" s="54">
        <v>0</v>
      </c>
      <c r="X134" s="54">
        <v>0</v>
      </c>
      <c r="Y134" s="54">
        <v>0</v>
      </c>
      <c r="Z134" s="54">
        <v>0</v>
      </c>
      <c r="AA134" s="54">
        <v>0</v>
      </c>
      <c r="AB134" s="54">
        <v>0</v>
      </c>
      <c r="AC134" s="54">
        <v>0</v>
      </c>
      <c r="AD134" s="54">
        <v>0</v>
      </c>
      <c r="AE134" s="54">
        <v>0</v>
      </c>
      <c r="AF134" s="54">
        <v>0</v>
      </c>
      <c r="AG134" s="54">
        <v>0</v>
      </c>
      <c r="AH134" s="54">
        <v>0</v>
      </c>
      <c r="AI134" s="109">
        <v>0</v>
      </c>
      <c r="AJ134" s="110">
        <v>0</v>
      </c>
      <c r="AK134" s="195">
        <v>0</v>
      </c>
      <c r="AL134" s="195">
        <v>0</v>
      </c>
    </row>
    <row r="135" spans="1:39" x14ac:dyDescent="0.25">
      <c r="C135" s="3" t="s">
        <v>38</v>
      </c>
      <c r="D135" s="54">
        <v>0</v>
      </c>
      <c r="E135" s="54">
        <v>0</v>
      </c>
      <c r="F135" s="54">
        <v>0</v>
      </c>
      <c r="G135" s="54">
        <v>0</v>
      </c>
      <c r="H135" s="54">
        <v>0</v>
      </c>
      <c r="I135" s="54">
        <v>0</v>
      </c>
      <c r="J135" s="54">
        <v>0</v>
      </c>
      <c r="K135" s="54">
        <v>0</v>
      </c>
      <c r="L135" s="54">
        <v>0</v>
      </c>
      <c r="M135" s="54">
        <v>0</v>
      </c>
      <c r="N135" s="54">
        <v>0</v>
      </c>
      <c r="O135" s="54">
        <v>0</v>
      </c>
      <c r="P135" s="54">
        <v>0</v>
      </c>
      <c r="Q135" s="54">
        <v>0</v>
      </c>
      <c r="R135" s="54">
        <v>0</v>
      </c>
      <c r="S135" s="54">
        <v>0</v>
      </c>
      <c r="T135" s="54">
        <v>0</v>
      </c>
      <c r="U135" s="54">
        <v>0</v>
      </c>
      <c r="V135" s="54">
        <v>0</v>
      </c>
      <c r="W135" s="54">
        <v>0</v>
      </c>
      <c r="X135" s="54">
        <v>0</v>
      </c>
      <c r="Y135" s="54">
        <v>0</v>
      </c>
      <c r="Z135" s="54">
        <v>0</v>
      </c>
      <c r="AA135" s="54">
        <v>0</v>
      </c>
      <c r="AB135" s="54">
        <v>0</v>
      </c>
      <c r="AC135" s="54">
        <v>0</v>
      </c>
      <c r="AD135" s="54">
        <v>0</v>
      </c>
      <c r="AE135" s="54">
        <v>0</v>
      </c>
      <c r="AF135" s="54">
        <v>0</v>
      </c>
      <c r="AG135" s="54">
        <v>0</v>
      </c>
      <c r="AH135" s="54">
        <v>0</v>
      </c>
      <c r="AI135" s="109">
        <v>0</v>
      </c>
      <c r="AJ135" s="110">
        <v>0</v>
      </c>
      <c r="AK135" s="195">
        <v>0</v>
      </c>
      <c r="AL135" s="195">
        <v>0</v>
      </c>
    </row>
    <row r="136" spans="1:39" x14ac:dyDescent="0.25">
      <c r="C136" s="3" t="s">
        <v>302</v>
      </c>
      <c r="D136" s="54">
        <v>0</v>
      </c>
      <c r="E136" s="54">
        <v>0</v>
      </c>
      <c r="F136" s="54">
        <v>0</v>
      </c>
      <c r="G136" s="54">
        <v>0</v>
      </c>
      <c r="H136" s="54">
        <v>0</v>
      </c>
      <c r="I136" s="54">
        <v>0</v>
      </c>
      <c r="J136" s="54">
        <v>0</v>
      </c>
      <c r="K136" s="54">
        <v>0</v>
      </c>
      <c r="L136" s="54">
        <v>0</v>
      </c>
      <c r="M136" s="54">
        <v>0</v>
      </c>
      <c r="N136" s="54">
        <v>0</v>
      </c>
      <c r="O136" s="54">
        <v>0</v>
      </c>
      <c r="P136" s="54">
        <v>0</v>
      </c>
      <c r="Q136" s="54">
        <v>0</v>
      </c>
      <c r="R136" s="54">
        <v>0</v>
      </c>
      <c r="S136" s="54">
        <v>0</v>
      </c>
      <c r="T136" s="54">
        <v>0</v>
      </c>
      <c r="U136" s="54">
        <v>0</v>
      </c>
      <c r="V136" s="54">
        <v>0</v>
      </c>
      <c r="W136" s="54">
        <v>0</v>
      </c>
      <c r="X136" s="54">
        <v>0</v>
      </c>
      <c r="Y136" s="54">
        <v>0</v>
      </c>
      <c r="Z136" s="54">
        <v>0</v>
      </c>
      <c r="AA136" s="54">
        <v>0</v>
      </c>
      <c r="AB136" s="54">
        <v>0</v>
      </c>
      <c r="AC136" s="54">
        <v>0</v>
      </c>
      <c r="AD136" s="54">
        <v>0</v>
      </c>
      <c r="AE136" s="54">
        <v>0</v>
      </c>
      <c r="AF136" s="54">
        <v>0</v>
      </c>
      <c r="AG136" s="54">
        <v>0</v>
      </c>
      <c r="AH136" s="54">
        <v>0</v>
      </c>
      <c r="AI136" s="109">
        <v>0</v>
      </c>
      <c r="AJ136" s="110">
        <v>0</v>
      </c>
      <c r="AK136" s="195">
        <v>0</v>
      </c>
      <c r="AL136" s="195">
        <v>0</v>
      </c>
    </row>
    <row r="137" spans="1:39" x14ac:dyDescent="0.25">
      <c r="C137" s="3" t="s">
        <v>303</v>
      </c>
      <c r="D137" s="54">
        <v>0</v>
      </c>
      <c r="E137" s="54">
        <v>0</v>
      </c>
      <c r="F137" s="54">
        <v>0</v>
      </c>
      <c r="G137" s="54">
        <v>0</v>
      </c>
      <c r="H137" s="54">
        <v>0</v>
      </c>
      <c r="I137" s="54">
        <v>0</v>
      </c>
      <c r="J137" s="54">
        <v>0</v>
      </c>
      <c r="K137" s="54">
        <v>0</v>
      </c>
      <c r="L137" s="54">
        <v>0</v>
      </c>
      <c r="M137" s="54">
        <v>0</v>
      </c>
      <c r="N137" s="54">
        <v>0</v>
      </c>
      <c r="O137" s="54">
        <v>0</v>
      </c>
      <c r="P137" s="54">
        <v>0</v>
      </c>
      <c r="Q137" s="54">
        <v>0</v>
      </c>
      <c r="R137" s="54">
        <v>0</v>
      </c>
      <c r="S137" s="54">
        <v>0</v>
      </c>
      <c r="T137" s="54">
        <v>0</v>
      </c>
      <c r="U137" s="54">
        <v>0</v>
      </c>
      <c r="V137" s="54">
        <v>0</v>
      </c>
      <c r="W137" s="54">
        <v>0</v>
      </c>
      <c r="X137" s="54">
        <v>0</v>
      </c>
      <c r="Y137" s="54">
        <v>0</v>
      </c>
      <c r="Z137" s="54">
        <v>0</v>
      </c>
      <c r="AA137" s="54">
        <v>0</v>
      </c>
      <c r="AB137" s="54">
        <v>0</v>
      </c>
      <c r="AC137" s="54">
        <v>0</v>
      </c>
      <c r="AD137" s="54">
        <v>0</v>
      </c>
      <c r="AE137" s="54">
        <v>0</v>
      </c>
      <c r="AF137" s="54">
        <v>0</v>
      </c>
      <c r="AG137" s="54">
        <v>0</v>
      </c>
      <c r="AH137" s="54">
        <v>0</v>
      </c>
      <c r="AI137" s="109">
        <v>0</v>
      </c>
      <c r="AJ137" s="110">
        <v>0</v>
      </c>
      <c r="AK137" s="195">
        <v>0</v>
      </c>
      <c r="AL137" s="195">
        <v>0</v>
      </c>
    </row>
    <row r="138" spans="1:39" x14ac:dyDescent="0.25">
      <c r="C138" s="3" t="s">
        <v>304</v>
      </c>
      <c r="D138" s="54">
        <v>0</v>
      </c>
      <c r="E138" s="54">
        <v>0</v>
      </c>
      <c r="F138" s="54">
        <v>0</v>
      </c>
      <c r="G138" s="54">
        <v>0</v>
      </c>
      <c r="H138" s="54">
        <v>0</v>
      </c>
      <c r="I138" s="54">
        <v>0</v>
      </c>
      <c r="J138" s="54">
        <v>0</v>
      </c>
      <c r="K138" s="54">
        <v>0</v>
      </c>
      <c r="L138" s="54">
        <v>0</v>
      </c>
      <c r="M138" s="54">
        <v>0</v>
      </c>
      <c r="N138" s="54">
        <v>0</v>
      </c>
      <c r="O138" s="54">
        <v>0</v>
      </c>
      <c r="P138" s="54">
        <v>0</v>
      </c>
      <c r="Q138" s="54">
        <v>0</v>
      </c>
      <c r="R138" s="54">
        <v>0</v>
      </c>
      <c r="S138" s="54">
        <v>0</v>
      </c>
      <c r="T138" s="54">
        <v>0</v>
      </c>
      <c r="U138" s="54">
        <v>0</v>
      </c>
      <c r="V138" s="54">
        <v>0</v>
      </c>
      <c r="W138" s="54">
        <v>0</v>
      </c>
      <c r="X138" s="54">
        <v>0</v>
      </c>
      <c r="Y138" s="54">
        <v>0</v>
      </c>
      <c r="Z138" s="54">
        <v>0</v>
      </c>
      <c r="AA138" s="54">
        <v>0</v>
      </c>
      <c r="AB138" s="54">
        <v>0</v>
      </c>
      <c r="AC138" s="54">
        <v>0</v>
      </c>
      <c r="AD138" s="54">
        <v>0</v>
      </c>
      <c r="AE138" s="54">
        <v>0</v>
      </c>
      <c r="AF138" s="54">
        <v>0</v>
      </c>
      <c r="AG138" s="54">
        <v>0</v>
      </c>
      <c r="AH138" s="54">
        <v>0</v>
      </c>
      <c r="AI138" s="109">
        <v>0</v>
      </c>
      <c r="AJ138" s="110">
        <v>0</v>
      </c>
      <c r="AK138" s="195">
        <v>0</v>
      </c>
      <c r="AL138" s="195">
        <v>0</v>
      </c>
    </row>
    <row r="139" spans="1:39" x14ac:dyDescent="0.25">
      <c r="C139" s="3" t="s">
        <v>39</v>
      </c>
      <c r="D139" s="54">
        <v>32007.435000000001</v>
      </c>
      <c r="E139" s="54">
        <v>28360.544000000002</v>
      </c>
      <c r="F139" s="54">
        <v>26666.58</v>
      </c>
      <c r="G139" s="54">
        <v>22466.809000000001</v>
      </c>
      <c r="H139" s="54">
        <v>23463.403999999999</v>
      </c>
      <c r="I139" s="54">
        <v>28080.614000000001</v>
      </c>
      <c r="J139" s="54">
        <v>34338.142999999996</v>
      </c>
      <c r="K139" s="54">
        <v>40790.048999999999</v>
      </c>
      <c r="L139" s="54">
        <v>45277.569000000003</v>
      </c>
      <c r="M139" s="54">
        <v>45579.747000000003</v>
      </c>
      <c r="N139" s="54">
        <v>47349.031999999999</v>
      </c>
      <c r="O139" s="54">
        <v>52377.868000000002</v>
      </c>
      <c r="P139" s="54">
        <v>51759.930999999997</v>
      </c>
      <c r="Q139" s="54">
        <v>55720.459000000003</v>
      </c>
      <c r="R139" s="54">
        <v>61779.034</v>
      </c>
      <c r="S139" s="54">
        <v>66703.127999999997</v>
      </c>
      <c r="T139" s="54">
        <v>80512.534</v>
      </c>
      <c r="U139" s="54">
        <v>86142.562999999995</v>
      </c>
      <c r="V139" s="54">
        <v>85969.024999999994</v>
      </c>
      <c r="W139" s="54">
        <v>56319.809000000001</v>
      </c>
      <c r="X139" s="54">
        <v>47091.63</v>
      </c>
      <c r="Y139" s="54">
        <v>53020.974000000002</v>
      </c>
      <c r="Z139" s="54">
        <v>49975.161999999997</v>
      </c>
      <c r="AA139" s="54">
        <v>45921.091999999997</v>
      </c>
      <c r="AB139" s="54">
        <v>53198.088000000003</v>
      </c>
      <c r="AC139" s="54">
        <v>57853.639000000003</v>
      </c>
      <c r="AD139" s="54">
        <v>69087.482999999993</v>
      </c>
      <c r="AE139" s="54">
        <v>81672.911999999997</v>
      </c>
      <c r="AF139" s="54">
        <v>85356.381999999998</v>
      </c>
      <c r="AG139" s="54">
        <v>92303.702000000005</v>
      </c>
      <c r="AH139" s="54">
        <v>94255.66</v>
      </c>
      <c r="AI139" s="109">
        <v>103321.85</v>
      </c>
      <c r="AJ139" s="110">
        <v>116351.272</v>
      </c>
      <c r="AK139" s="195">
        <f>[1]IO!$HN$71/1000</f>
        <v>118605.9599575832</v>
      </c>
      <c r="AL139" s="195">
        <f>[2]IO!$HN$71/1000</f>
        <v>116113.88795743145</v>
      </c>
    </row>
    <row r="140" spans="1:39" x14ac:dyDescent="0.25">
      <c r="C140" s="3" t="s">
        <v>40</v>
      </c>
      <c r="D140" s="54">
        <v>47.439</v>
      </c>
      <c r="E140" s="54">
        <v>52.137999999999998</v>
      </c>
      <c r="F140" s="54">
        <v>54.177</v>
      </c>
      <c r="G140" s="54">
        <v>53.201999999999998</v>
      </c>
      <c r="H140" s="54">
        <v>52.347000000000001</v>
      </c>
      <c r="I140" s="54">
        <v>64.688999999999993</v>
      </c>
      <c r="J140" s="54">
        <v>71.103999999999999</v>
      </c>
      <c r="K140" s="54">
        <v>69.995000000000005</v>
      </c>
      <c r="L140" s="54">
        <v>80.099000000000004</v>
      </c>
      <c r="M140" s="54">
        <v>91.927999999999997</v>
      </c>
      <c r="N140" s="54">
        <v>81.852999999999994</v>
      </c>
      <c r="O140" s="54">
        <v>83.742999999999995</v>
      </c>
      <c r="P140" s="54">
        <v>84.84</v>
      </c>
      <c r="Q140" s="54">
        <v>81.813000000000002</v>
      </c>
      <c r="R140" s="54">
        <v>75.578999999999994</v>
      </c>
      <c r="S140" s="54">
        <v>94.117999999999995</v>
      </c>
      <c r="T140" s="54">
        <v>106.431</v>
      </c>
      <c r="U140" s="54">
        <v>133.70500000000001</v>
      </c>
      <c r="V140" s="54">
        <v>176.31299999999999</v>
      </c>
      <c r="W140" s="54">
        <v>220.34700000000001</v>
      </c>
      <c r="X140" s="54">
        <v>213.03399999999999</v>
      </c>
      <c r="Y140" s="54">
        <v>190.11600000000001</v>
      </c>
      <c r="Z140" s="54">
        <v>205.65299999999999</v>
      </c>
      <c r="AA140" s="54">
        <v>200.79900000000001</v>
      </c>
      <c r="AB140" s="54">
        <v>205.566</v>
      </c>
      <c r="AC140" s="54">
        <v>240.34299999999999</v>
      </c>
      <c r="AD140" s="54">
        <v>279.815</v>
      </c>
      <c r="AE140" s="54">
        <v>302.80700000000002</v>
      </c>
      <c r="AF140" s="54">
        <v>332.43200000000002</v>
      </c>
      <c r="AG140" s="54">
        <v>382.65199999999999</v>
      </c>
      <c r="AH140" s="54">
        <v>419.608</v>
      </c>
      <c r="AI140" s="109">
        <v>451.03100000000001</v>
      </c>
      <c r="AJ140" s="110">
        <v>499.12900000000002</v>
      </c>
      <c r="AK140" s="195">
        <f>[1]IO!$EV$71/1000</f>
        <v>534.20531149485635</v>
      </c>
      <c r="AL140" s="195">
        <f>[2]IO!$EV$71/1000</f>
        <v>541.33056002578371</v>
      </c>
    </row>
    <row r="141" spans="1:39" x14ac:dyDescent="0.25">
      <c r="C141" s="3" t="s">
        <v>41</v>
      </c>
      <c r="D141" s="54">
        <v>0</v>
      </c>
      <c r="E141" s="54">
        <v>0</v>
      </c>
      <c r="F141" s="54">
        <v>0</v>
      </c>
      <c r="G141" s="54">
        <v>0</v>
      </c>
      <c r="H141" s="54">
        <v>0</v>
      </c>
      <c r="I141" s="54">
        <v>0</v>
      </c>
      <c r="J141" s="54">
        <v>0</v>
      </c>
      <c r="K141" s="54">
        <v>0</v>
      </c>
      <c r="L141" s="54">
        <v>0</v>
      </c>
      <c r="M141" s="54">
        <v>0</v>
      </c>
      <c r="N141" s="54">
        <v>0</v>
      </c>
      <c r="O141" s="54">
        <v>0</v>
      </c>
      <c r="P141" s="54">
        <v>0</v>
      </c>
      <c r="Q141" s="54">
        <v>0</v>
      </c>
      <c r="R141" s="54">
        <v>0</v>
      </c>
      <c r="S141" s="54">
        <v>0</v>
      </c>
      <c r="T141" s="54">
        <v>0</v>
      </c>
      <c r="U141" s="54">
        <v>0</v>
      </c>
      <c r="V141" s="54">
        <v>0</v>
      </c>
      <c r="W141" s="54">
        <v>0</v>
      </c>
      <c r="X141" s="54">
        <v>0</v>
      </c>
      <c r="Y141" s="54">
        <v>0</v>
      </c>
      <c r="Z141" s="54">
        <v>0</v>
      </c>
      <c r="AA141" s="54">
        <v>0</v>
      </c>
      <c r="AB141" s="54">
        <v>0</v>
      </c>
      <c r="AC141" s="54">
        <v>0</v>
      </c>
      <c r="AD141" s="54">
        <v>0</v>
      </c>
      <c r="AE141" s="54">
        <v>0</v>
      </c>
      <c r="AF141" s="54">
        <v>0</v>
      </c>
      <c r="AG141" s="54">
        <v>0</v>
      </c>
      <c r="AH141" s="54">
        <v>0</v>
      </c>
      <c r="AI141" s="109">
        <v>0</v>
      </c>
      <c r="AJ141" s="110">
        <v>0</v>
      </c>
      <c r="AK141" s="195">
        <v>0</v>
      </c>
      <c r="AL141" s="195">
        <v>0</v>
      </c>
    </row>
    <row r="142" spans="1:39" x14ac:dyDescent="0.25">
      <c r="C142" s="3" t="s">
        <v>42</v>
      </c>
      <c r="D142" s="54">
        <v>47.439</v>
      </c>
      <c r="E142" s="54">
        <v>52.137999999999998</v>
      </c>
      <c r="F142" s="54">
        <v>54.177</v>
      </c>
      <c r="G142" s="54">
        <v>53.201999999999998</v>
      </c>
      <c r="H142" s="54">
        <v>52.347000000000001</v>
      </c>
      <c r="I142" s="54">
        <v>64.688999999999993</v>
      </c>
      <c r="J142" s="54">
        <v>71.103999999999999</v>
      </c>
      <c r="K142" s="54">
        <v>69.995000000000005</v>
      </c>
      <c r="L142" s="54">
        <v>80.099000000000004</v>
      </c>
      <c r="M142" s="54">
        <v>89.677000000000007</v>
      </c>
      <c r="N142" s="54">
        <v>80.311999999999998</v>
      </c>
      <c r="O142" s="54">
        <v>81.754000000000005</v>
      </c>
      <c r="P142" s="54">
        <v>82.605999999999995</v>
      </c>
      <c r="Q142" s="54">
        <v>78.605999999999995</v>
      </c>
      <c r="R142" s="54">
        <v>73.376999999999995</v>
      </c>
      <c r="S142" s="54">
        <v>90.225999999999999</v>
      </c>
      <c r="T142" s="54">
        <v>104.554</v>
      </c>
      <c r="U142" s="54">
        <v>131.72200000000001</v>
      </c>
      <c r="V142" s="54">
        <v>175.25</v>
      </c>
      <c r="W142" s="54">
        <v>219.78200000000001</v>
      </c>
      <c r="X142" s="54">
        <v>212.61600000000001</v>
      </c>
      <c r="Y142" s="54">
        <v>189.99799999999999</v>
      </c>
      <c r="Z142" s="54">
        <v>205.65</v>
      </c>
      <c r="AA142" s="54">
        <v>200.79900000000001</v>
      </c>
      <c r="AB142" s="54">
        <v>205.566</v>
      </c>
      <c r="AC142" s="54">
        <v>240.34299999999999</v>
      </c>
      <c r="AD142" s="54">
        <v>279.815</v>
      </c>
      <c r="AE142" s="54">
        <v>302.80700000000002</v>
      </c>
      <c r="AF142" s="54">
        <v>332.43200000000002</v>
      </c>
      <c r="AG142" s="54">
        <v>382.65199999999999</v>
      </c>
      <c r="AH142" s="54">
        <v>419.608</v>
      </c>
      <c r="AI142" s="109">
        <v>451.03100000000001</v>
      </c>
      <c r="AJ142" s="110">
        <v>499.12900000000002</v>
      </c>
      <c r="AK142" s="195">
        <f>[1]CP!$AW$71/1000</f>
        <v>534.20531149485635</v>
      </c>
      <c r="AL142" s="195">
        <f>[2]CP!$AW$71/1000</f>
        <v>541.33056002578371</v>
      </c>
    </row>
    <row r="143" spans="1:39" x14ac:dyDescent="0.25">
      <c r="C143" s="3" t="s">
        <v>43</v>
      </c>
      <c r="D143" s="54">
        <v>0</v>
      </c>
      <c r="E143" s="54">
        <v>0</v>
      </c>
      <c r="F143" s="54">
        <v>0</v>
      </c>
      <c r="G143" s="54">
        <v>0</v>
      </c>
      <c r="H143" s="54">
        <v>0</v>
      </c>
      <c r="I143" s="54">
        <v>0</v>
      </c>
      <c r="J143" s="54">
        <v>0</v>
      </c>
      <c r="K143" s="54">
        <v>0</v>
      </c>
      <c r="L143" s="54">
        <v>0</v>
      </c>
      <c r="M143" s="54">
        <v>0</v>
      </c>
      <c r="N143" s="54">
        <v>0</v>
      </c>
      <c r="O143" s="54">
        <v>0</v>
      </c>
      <c r="P143" s="54">
        <v>0</v>
      </c>
      <c r="Q143" s="54">
        <v>0</v>
      </c>
      <c r="R143" s="54">
        <v>0</v>
      </c>
      <c r="S143" s="54">
        <v>0</v>
      </c>
      <c r="T143" s="54">
        <v>0</v>
      </c>
      <c r="U143" s="54">
        <v>0</v>
      </c>
      <c r="V143" s="54">
        <v>0</v>
      </c>
      <c r="W143" s="54">
        <v>0</v>
      </c>
      <c r="X143" s="54">
        <v>0</v>
      </c>
      <c r="Y143" s="54">
        <v>0</v>
      </c>
      <c r="Z143" s="54">
        <v>0</v>
      </c>
      <c r="AA143" s="54">
        <v>0</v>
      </c>
      <c r="AB143" s="54">
        <v>0</v>
      </c>
      <c r="AC143" s="54">
        <v>0</v>
      </c>
      <c r="AD143" s="54">
        <v>0</v>
      </c>
      <c r="AE143" s="54">
        <v>0</v>
      </c>
      <c r="AF143" s="54">
        <v>0</v>
      </c>
      <c r="AG143" s="54">
        <v>0</v>
      </c>
      <c r="AH143" s="54">
        <v>0</v>
      </c>
      <c r="AI143" s="109">
        <v>0</v>
      </c>
      <c r="AJ143" s="110">
        <v>0</v>
      </c>
      <c r="AK143" s="195">
        <v>0</v>
      </c>
      <c r="AL143" s="195">
        <f>[2]IO!$HL$71/1000</f>
        <v>0</v>
      </c>
    </row>
    <row r="144" spans="1:39" x14ac:dyDescent="0.25">
      <c r="C144" s="3" t="s">
        <v>44</v>
      </c>
      <c r="D144" s="54">
        <v>31861.268</v>
      </c>
      <c r="E144" s="54">
        <v>28199.72</v>
      </c>
      <c r="F144" s="54">
        <v>26507.072</v>
      </c>
      <c r="G144" s="54">
        <v>22300.401999999998</v>
      </c>
      <c r="H144" s="54">
        <v>23287.03</v>
      </c>
      <c r="I144" s="54">
        <v>27892.306</v>
      </c>
      <c r="J144" s="54">
        <v>33953.853000000003</v>
      </c>
      <c r="K144" s="54">
        <v>40227.731</v>
      </c>
      <c r="L144" s="54">
        <v>44513.01</v>
      </c>
      <c r="M144" s="54">
        <v>44635.457999999999</v>
      </c>
      <c r="N144" s="54">
        <v>45776.821000000004</v>
      </c>
      <c r="O144" s="54">
        <v>50505.156000000003</v>
      </c>
      <c r="P144" s="54">
        <v>49680.892999999996</v>
      </c>
      <c r="Q144" s="54">
        <v>53566.667000000001</v>
      </c>
      <c r="R144" s="54">
        <v>59413.983999999997</v>
      </c>
      <c r="S144" s="54">
        <v>63691.589</v>
      </c>
      <c r="T144" s="54">
        <v>77080.292000000001</v>
      </c>
      <c r="U144" s="54">
        <v>81627.918000000005</v>
      </c>
      <c r="V144" s="54">
        <v>79683.260999999999</v>
      </c>
      <c r="W144" s="54">
        <v>50595.78</v>
      </c>
      <c r="X144" s="54">
        <v>41450.692000000003</v>
      </c>
      <c r="Y144" s="54">
        <v>48773.044999999998</v>
      </c>
      <c r="Z144" s="54">
        <v>46522.097999999998</v>
      </c>
      <c r="AA144" s="54">
        <v>43186.851999999999</v>
      </c>
      <c r="AB144" s="54">
        <v>49831.961000000003</v>
      </c>
      <c r="AC144" s="54">
        <v>52532.284</v>
      </c>
      <c r="AD144" s="54">
        <v>60043.993999999999</v>
      </c>
      <c r="AE144" s="54">
        <v>71415.615000000005</v>
      </c>
      <c r="AF144" s="54">
        <v>74989.932000000001</v>
      </c>
      <c r="AG144" s="54">
        <v>82190.506999999998</v>
      </c>
      <c r="AH144" s="54">
        <v>89789.319000000003</v>
      </c>
      <c r="AI144" s="109">
        <v>100246.09600000001</v>
      </c>
      <c r="AJ144" s="110">
        <v>111929.94500000001</v>
      </c>
      <c r="AK144" s="195">
        <f>[1]IO!$HM$71/1000</f>
        <v>113144.07113058257</v>
      </c>
      <c r="AL144" s="195">
        <f>[2]IO!$HM$71/1000</f>
        <v>110733.07273861054</v>
      </c>
    </row>
    <row r="145" spans="2:38" x14ac:dyDescent="0.25">
      <c r="C145" s="3" t="s">
        <v>309</v>
      </c>
      <c r="D145" s="54">
        <v>13555.22</v>
      </c>
      <c r="E145" s="54">
        <v>11143.974</v>
      </c>
      <c r="F145" s="54">
        <v>10472.378000000001</v>
      </c>
      <c r="G145" s="54">
        <v>9011.6720000000005</v>
      </c>
      <c r="H145" s="54">
        <v>9993.89</v>
      </c>
      <c r="I145" s="54">
        <v>11951.549000000001</v>
      </c>
      <c r="J145" s="54">
        <v>14173.395</v>
      </c>
      <c r="K145" s="54">
        <v>17535.202000000001</v>
      </c>
      <c r="L145" s="54">
        <v>19343.834999999999</v>
      </c>
      <c r="M145" s="54">
        <v>19266.502</v>
      </c>
      <c r="N145" s="54">
        <v>17498.081999999999</v>
      </c>
      <c r="O145" s="54">
        <v>19012.003000000001</v>
      </c>
      <c r="P145" s="54">
        <v>20628.994999999999</v>
      </c>
      <c r="Q145" s="54">
        <v>24973.039000000001</v>
      </c>
      <c r="R145" s="54">
        <v>29227.972000000002</v>
      </c>
      <c r="S145" s="54">
        <v>33139.300999999999</v>
      </c>
      <c r="T145" s="54">
        <v>41446.898999999998</v>
      </c>
      <c r="U145" s="54">
        <v>40934.504999999997</v>
      </c>
      <c r="V145" s="54">
        <v>33018.144</v>
      </c>
      <c r="W145" s="54">
        <v>17351.828000000001</v>
      </c>
      <c r="X145" s="54">
        <v>14970.599</v>
      </c>
      <c r="Y145" s="54">
        <v>20577.868999999999</v>
      </c>
      <c r="Z145" s="54">
        <v>16932.585999999999</v>
      </c>
      <c r="AA145" s="54">
        <v>14279.050999999999</v>
      </c>
      <c r="AB145" s="54">
        <v>16124.633</v>
      </c>
      <c r="AC145" s="54">
        <v>20117.478999999999</v>
      </c>
      <c r="AD145" s="54">
        <v>21583.419000000002</v>
      </c>
      <c r="AE145" s="54">
        <v>28754.811000000002</v>
      </c>
      <c r="AF145" s="54">
        <v>30965.24</v>
      </c>
      <c r="AG145" s="54">
        <v>34355.228999999999</v>
      </c>
      <c r="AH145" s="54">
        <v>45145.23</v>
      </c>
      <c r="AI145" s="109">
        <v>48445.035000000003</v>
      </c>
      <c r="AJ145" s="110">
        <v>44769.449000000001</v>
      </c>
      <c r="AK145" s="195">
        <f>[1]IO!$GW$71/1000</f>
        <v>42277.256407718909</v>
      </c>
      <c r="AL145" s="195">
        <f>[2]IO!$GW$71/1000</f>
        <v>36803.252020765744</v>
      </c>
    </row>
    <row r="146" spans="2:38" x14ac:dyDescent="0.25">
      <c r="C146" s="3" t="s">
        <v>310</v>
      </c>
      <c r="D146" s="54">
        <v>17959.530999999999</v>
      </c>
      <c r="E146" s="54">
        <v>16712.18</v>
      </c>
      <c r="F146" s="54">
        <v>15682.26</v>
      </c>
      <c r="G146" s="54">
        <v>13023.096</v>
      </c>
      <c r="H146" s="54">
        <v>12956.724</v>
      </c>
      <c r="I146" s="54">
        <v>15584.522000000001</v>
      </c>
      <c r="J146" s="54">
        <v>19464.255000000001</v>
      </c>
      <c r="K146" s="54">
        <v>22348.35</v>
      </c>
      <c r="L146" s="54">
        <v>24733.467000000001</v>
      </c>
      <c r="M146" s="54">
        <v>24978.625</v>
      </c>
      <c r="N146" s="54">
        <v>27864.080999999998</v>
      </c>
      <c r="O146" s="54">
        <v>31018.928</v>
      </c>
      <c r="P146" s="54">
        <v>28562.264999999999</v>
      </c>
      <c r="Q146" s="54">
        <v>28149.760999999999</v>
      </c>
      <c r="R146" s="54">
        <v>29634.022000000001</v>
      </c>
      <c r="S146" s="54">
        <v>30060.799999999999</v>
      </c>
      <c r="T146" s="54">
        <v>35270.107000000004</v>
      </c>
      <c r="U146" s="54">
        <v>40531.110999999997</v>
      </c>
      <c r="V146" s="54">
        <v>46372.82</v>
      </c>
      <c r="W146" s="54">
        <v>33038.290999999997</v>
      </c>
      <c r="X146" s="54">
        <v>26355.215</v>
      </c>
      <c r="Y146" s="54">
        <v>28108.18</v>
      </c>
      <c r="Z146" s="54">
        <v>29506.919000000002</v>
      </c>
      <c r="AA146" s="54">
        <v>28836.776000000002</v>
      </c>
      <c r="AB146" s="54">
        <v>33656.31</v>
      </c>
      <c r="AC146" s="54">
        <v>32352.552</v>
      </c>
      <c r="AD146" s="54">
        <v>38364.383999999998</v>
      </c>
      <c r="AE146" s="54">
        <v>42584.03</v>
      </c>
      <c r="AF146" s="54">
        <v>43933.029000000002</v>
      </c>
      <c r="AG146" s="54">
        <v>47712.964</v>
      </c>
      <c r="AH146" s="54">
        <v>44522.351000000002</v>
      </c>
      <c r="AI146" s="109">
        <v>51640.366000000002</v>
      </c>
      <c r="AJ146" s="110">
        <v>66971.384000000005</v>
      </c>
      <c r="AK146" s="195">
        <f>[1]IO!$GX$71/1000</f>
        <v>70657.550385462862</v>
      </c>
      <c r="AL146" s="195">
        <f>[2]IO!$GX$71/1000</f>
        <v>73728.510547080412</v>
      </c>
    </row>
    <row r="147" spans="2:38" x14ac:dyDescent="0.25">
      <c r="C147" s="3" t="s">
        <v>311</v>
      </c>
      <c r="D147" s="54">
        <v>0</v>
      </c>
      <c r="E147" s="54">
        <v>0</v>
      </c>
      <c r="F147" s="54">
        <v>0</v>
      </c>
      <c r="G147" s="54">
        <v>0</v>
      </c>
      <c r="H147" s="54">
        <v>0</v>
      </c>
      <c r="I147" s="54">
        <v>0</v>
      </c>
      <c r="J147" s="54">
        <v>0</v>
      </c>
      <c r="K147" s="54">
        <v>0</v>
      </c>
      <c r="L147" s="54">
        <v>0</v>
      </c>
      <c r="M147" s="54">
        <v>0</v>
      </c>
      <c r="N147" s="54">
        <v>0</v>
      </c>
      <c r="O147" s="54">
        <v>0</v>
      </c>
      <c r="P147" s="54">
        <v>0</v>
      </c>
      <c r="Q147" s="54">
        <v>0</v>
      </c>
      <c r="R147" s="54">
        <v>0</v>
      </c>
      <c r="S147" s="54">
        <v>0</v>
      </c>
      <c r="T147" s="54">
        <v>0</v>
      </c>
      <c r="U147" s="54">
        <v>0</v>
      </c>
      <c r="V147" s="54">
        <v>0</v>
      </c>
      <c r="W147" s="54">
        <v>0</v>
      </c>
      <c r="X147" s="54">
        <v>0</v>
      </c>
      <c r="Y147" s="54">
        <v>0</v>
      </c>
      <c r="Z147" s="54">
        <v>0</v>
      </c>
      <c r="AA147" s="54">
        <v>0</v>
      </c>
      <c r="AB147" s="54">
        <v>0</v>
      </c>
      <c r="AC147" s="54">
        <v>0</v>
      </c>
      <c r="AD147" s="54">
        <v>0</v>
      </c>
      <c r="AE147" s="54">
        <v>0</v>
      </c>
      <c r="AF147" s="54">
        <v>0</v>
      </c>
      <c r="AG147" s="54">
        <v>0</v>
      </c>
      <c r="AH147" s="54">
        <v>0</v>
      </c>
      <c r="AI147" s="109">
        <v>0</v>
      </c>
      <c r="AJ147" s="110">
        <v>0</v>
      </c>
      <c r="AK147" s="195">
        <v>0</v>
      </c>
      <c r="AL147" s="195">
        <v>0</v>
      </c>
    </row>
    <row r="148" spans="2:38" x14ac:dyDescent="0.25">
      <c r="C148" s="3" t="s">
        <v>45</v>
      </c>
      <c r="D148" s="54">
        <v>98.727999999999994</v>
      </c>
      <c r="E148" s="54">
        <v>108.68600000000001</v>
      </c>
      <c r="F148" s="54">
        <v>105.331</v>
      </c>
      <c r="G148" s="54">
        <v>113.205</v>
      </c>
      <c r="H148" s="54">
        <v>124.027</v>
      </c>
      <c r="I148" s="54">
        <v>123.619</v>
      </c>
      <c r="J148" s="54">
        <v>313.18599999999998</v>
      </c>
      <c r="K148" s="54">
        <v>492.322</v>
      </c>
      <c r="L148" s="54">
        <v>684.46</v>
      </c>
      <c r="M148" s="54">
        <v>852.36099999999999</v>
      </c>
      <c r="N148" s="54">
        <v>1490.3579999999999</v>
      </c>
      <c r="O148" s="54">
        <v>1788.97</v>
      </c>
      <c r="P148" s="54">
        <v>1994.1980000000001</v>
      </c>
      <c r="Q148" s="54">
        <v>2071.9780000000001</v>
      </c>
      <c r="R148" s="54">
        <v>2289.471</v>
      </c>
      <c r="S148" s="54">
        <v>2917.4209999999998</v>
      </c>
      <c r="T148" s="54">
        <v>3325.8110000000001</v>
      </c>
      <c r="U148" s="54">
        <v>4380.9399999999996</v>
      </c>
      <c r="V148" s="54">
        <v>6109.451</v>
      </c>
      <c r="W148" s="54">
        <v>5503.6809999999996</v>
      </c>
      <c r="X148" s="54">
        <v>5427.9030000000002</v>
      </c>
      <c r="Y148" s="54">
        <v>4057.8119999999999</v>
      </c>
      <c r="Z148" s="54">
        <v>3247.4110000000001</v>
      </c>
      <c r="AA148" s="54">
        <v>2533.4409999999998</v>
      </c>
      <c r="AB148" s="54">
        <v>3160.5610000000001</v>
      </c>
      <c r="AC148" s="54">
        <v>5081.0119999999997</v>
      </c>
      <c r="AD148" s="54">
        <v>8763.6740000000009</v>
      </c>
      <c r="AE148" s="54">
        <v>9954.49</v>
      </c>
      <c r="AF148" s="54">
        <v>10034.018</v>
      </c>
      <c r="AG148" s="54">
        <v>9730.5429999999997</v>
      </c>
      <c r="AH148" s="54">
        <v>4046.7330000000002</v>
      </c>
      <c r="AI148" s="109">
        <v>2624.723</v>
      </c>
      <c r="AJ148" s="110">
        <v>3922.1979999999999</v>
      </c>
      <c r="AK148" s="195">
        <f>[1]IO!$HK$71/1000</f>
        <v>4927.683515505757</v>
      </c>
      <c r="AL148" s="195">
        <f>[2]IO!$HK$71/1000</f>
        <v>4839.4846587951397</v>
      </c>
    </row>
    <row r="149" spans="2:38" x14ac:dyDescent="0.25">
      <c r="B149" s="3" t="s">
        <v>46</v>
      </c>
      <c r="C149" s="3" t="s">
        <v>33</v>
      </c>
      <c r="D149" s="54">
        <v>34762.942000000003</v>
      </c>
      <c r="E149" s="54">
        <v>32263.222000000002</v>
      </c>
      <c r="F149" s="54">
        <v>32832.482000000004</v>
      </c>
      <c r="G149" s="54">
        <v>35238.192999999999</v>
      </c>
      <c r="H149" s="54">
        <v>35585.707999999999</v>
      </c>
      <c r="I149" s="54">
        <v>37105.413999999997</v>
      </c>
      <c r="J149" s="54">
        <v>41739.788999999997</v>
      </c>
      <c r="K149" s="54">
        <v>41778.512999999999</v>
      </c>
      <c r="L149" s="54">
        <v>42864.942000000003</v>
      </c>
      <c r="M149" s="54">
        <v>38335.781999999999</v>
      </c>
      <c r="N149" s="54">
        <v>38987.065000000002</v>
      </c>
      <c r="O149" s="54">
        <v>44134.502999999997</v>
      </c>
      <c r="P149" s="54">
        <v>46956.93</v>
      </c>
      <c r="Q149" s="54">
        <v>48960.277000000002</v>
      </c>
      <c r="R149" s="54">
        <v>47226.21</v>
      </c>
      <c r="S149" s="54">
        <v>49570.735000000001</v>
      </c>
      <c r="T149" s="54">
        <v>52634.447</v>
      </c>
      <c r="U149" s="54">
        <v>52713.338000000003</v>
      </c>
      <c r="V149" s="54">
        <v>56775.307000000001</v>
      </c>
      <c r="W149" s="54">
        <v>54286.94</v>
      </c>
      <c r="X149" s="54">
        <v>54348.766000000003</v>
      </c>
      <c r="Y149" s="54">
        <v>58984.942999999999</v>
      </c>
      <c r="Z149" s="54">
        <v>61766.944000000003</v>
      </c>
      <c r="AA149" s="54">
        <v>67046.75</v>
      </c>
      <c r="AB149" s="54">
        <v>68060.63</v>
      </c>
      <c r="AC149" s="54">
        <v>79038.206999999995</v>
      </c>
      <c r="AD149" s="54">
        <v>85581.593999999997</v>
      </c>
      <c r="AE149" s="54">
        <v>88362.941999999995</v>
      </c>
      <c r="AF149" s="54">
        <v>107769.026</v>
      </c>
      <c r="AG149" s="54">
        <v>81269.271999999997</v>
      </c>
      <c r="AH149" s="54">
        <v>75064.907000000007</v>
      </c>
      <c r="AI149" s="109">
        <v>87005.264999999999</v>
      </c>
      <c r="AJ149" s="110">
        <v>93118.816999999995</v>
      </c>
      <c r="AK149" s="195">
        <f>[1]IO!$HO$72/1000</f>
        <v>94923.296000000002</v>
      </c>
      <c r="AL149" s="195">
        <f>[2]IO!$HO$72/1000</f>
        <v>92928.829000000012</v>
      </c>
    </row>
    <row r="150" spans="2:38" x14ac:dyDescent="0.25">
      <c r="C150" s="3" t="s">
        <v>34</v>
      </c>
      <c r="D150" s="54">
        <v>8997.4220000000005</v>
      </c>
      <c r="E150" s="54">
        <v>7582.4880000000003</v>
      </c>
      <c r="F150" s="54">
        <v>7266.9840000000004</v>
      </c>
      <c r="G150" s="54">
        <v>6943.6120000000001</v>
      </c>
      <c r="H150" s="54">
        <v>7887.8469999999998</v>
      </c>
      <c r="I150" s="54">
        <v>7912.2719999999999</v>
      </c>
      <c r="J150" s="54">
        <v>8484.7710000000006</v>
      </c>
      <c r="K150" s="54">
        <v>8550.8340000000007</v>
      </c>
      <c r="L150" s="54">
        <v>8396.3259999999991</v>
      </c>
      <c r="M150" s="54">
        <v>8874.4480000000003</v>
      </c>
      <c r="N150" s="54">
        <v>9764.1219999999994</v>
      </c>
      <c r="O150" s="54">
        <v>11374.603999999999</v>
      </c>
      <c r="P150" s="54">
        <v>12695.114</v>
      </c>
      <c r="Q150" s="54">
        <v>14318.745000000001</v>
      </c>
      <c r="R150" s="54">
        <v>14239.496999999999</v>
      </c>
      <c r="S150" s="54">
        <v>16923.973999999998</v>
      </c>
      <c r="T150" s="54">
        <v>16094.284</v>
      </c>
      <c r="U150" s="54">
        <v>16394.245999999999</v>
      </c>
      <c r="V150" s="54">
        <v>15767.611000000001</v>
      </c>
      <c r="W150" s="54">
        <v>16615.679</v>
      </c>
      <c r="X150" s="54">
        <v>16756.580999999998</v>
      </c>
      <c r="Y150" s="54">
        <v>15577.25</v>
      </c>
      <c r="Z150" s="54">
        <v>15206.522000000001</v>
      </c>
      <c r="AA150" s="54">
        <v>14869.967000000001</v>
      </c>
      <c r="AB150" s="54">
        <v>14955.005999999999</v>
      </c>
      <c r="AC150" s="54">
        <v>13614.695</v>
      </c>
      <c r="AD150" s="54">
        <v>13473.225</v>
      </c>
      <c r="AE150" s="54">
        <v>14588.048000000001</v>
      </c>
      <c r="AF150" s="54">
        <v>14559.868</v>
      </c>
      <c r="AG150" s="54">
        <v>12826.602000000001</v>
      </c>
      <c r="AH150" s="54">
        <v>12007.289000000001</v>
      </c>
      <c r="AI150" s="109">
        <v>12467.293</v>
      </c>
      <c r="AJ150" s="110">
        <v>13268.884</v>
      </c>
      <c r="AK150" s="195">
        <f>[1]IO!$EU$72/1000</f>
        <v>11137.696153535664</v>
      </c>
      <c r="AL150" s="195">
        <f>[2]IO!$EU$72/1000</f>
        <v>9580.9284840640012</v>
      </c>
    </row>
    <row r="151" spans="2:38" x14ac:dyDescent="0.25">
      <c r="C151" s="3" t="s">
        <v>35</v>
      </c>
      <c r="D151" s="54">
        <v>4.4029999999999996</v>
      </c>
      <c r="E151" s="54">
        <v>2.5579999999999998</v>
      </c>
      <c r="F151" s="54">
        <v>2.9809999999999999</v>
      </c>
      <c r="G151" s="54">
        <v>3.383</v>
      </c>
      <c r="H151" s="54">
        <v>3.964</v>
      </c>
      <c r="I151" s="54">
        <v>1.2290000000000001</v>
      </c>
      <c r="J151" s="54">
        <v>2.83</v>
      </c>
      <c r="K151" s="54">
        <v>2.7549999999999999</v>
      </c>
      <c r="L151" s="54">
        <v>1.9319999999999999</v>
      </c>
      <c r="M151" s="54">
        <v>1.2370000000000001</v>
      </c>
      <c r="N151" s="54">
        <v>1.3340000000000001</v>
      </c>
      <c r="O151" s="54">
        <v>1.875</v>
      </c>
      <c r="P151" s="54">
        <v>2.133</v>
      </c>
      <c r="Q151" s="54">
        <v>2.7909999999999999</v>
      </c>
      <c r="R151" s="54">
        <v>3.4630000000000001</v>
      </c>
      <c r="S151" s="54">
        <v>3.532</v>
      </c>
      <c r="T151" s="54">
        <v>4.3760000000000003</v>
      </c>
      <c r="U151" s="54">
        <v>0.52500000000000002</v>
      </c>
      <c r="V151" s="54">
        <v>0.55400000000000005</v>
      </c>
      <c r="W151" s="54">
        <v>0.377</v>
      </c>
      <c r="X151" s="54">
        <v>0.35599999999999998</v>
      </c>
      <c r="Y151" s="54">
        <v>0.32700000000000001</v>
      </c>
      <c r="Z151" s="54">
        <v>0.22800000000000001</v>
      </c>
      <c r="AA151" s="54">
        <v>0.19600000000000001</v>
      </c>
      <c r="AB151" s="54">
        <v>0.20599999999999999</v>
      </c>
      <c r="AC151" s="54">
        <v>0.188</v>
      </c>
      <c r="AD151" s="54">
        <v>0.19400000000000001</v>
      </c>
      <c r="AE151" s="54">
        <v>0.22</v>
      </c>
      <c r="AF151" s="54">
        <v>0.38500000000000001</v>
      </c>
      <c r="AG151" s="54">
        <v>0.45500000000000002</v>
      </c>
      <c r="AH151" s="54">
        <v>0.39400000000000002</v>
      </c>
      <c r="AI151" s="109">
        <v>0.372</v>
      </c>
      <c r="AJ151" s="110">
        <v>0.35299999999999998</v>
      </c>
      <c r="AK151" s="195">
        <f>[1]IO!$BQ$72/1000</f>
        <v>0.32983786591009595</v>
      </c>
      <c r="AL151" s="195">
        <f>[2]IO!$BQ$72/1000</f>
        <v>0.26753758003719214</v>
      </c>
    </row>
    <row r="152" spans="2:38" x14ac:dyDescent="0.25">
      <c r="C152" s="3" t="s">
        <v>36</v>
      </c>
      <c r="D152" s="54">
        <v>661.32799999999997</v>
      </c>
      <c r="E152" s="54">
        <v>547.92899999999997</v>
      </c>
      <c r="F152" s="54">
        <v>556.19100000000003</v>
      </c>
      <c r="G152" s="54">
        <v>1063.7560000000001</v>
      </c>
      <c r="H152" s="54">
        <v>1090.627</v>
      </c>
      <c r="I152" s="54">
        <v>1320.6869999999999</v>
      </c>
      <c r="J152" s="54">
        <v>1392.5889999999999</v>
      </c>
      <c r="K152" s="54">
        <v>1131.893</v>
      </c>
      <c r="L152" s="54">
        <v>947.31600000000003</v>
      </c>
      <c r="M152" s="54">
        <v>961.71100000000001</v>
      </c>
      <c r="N152" s="54">
        <v>664.02200000000005</v>
      </c>
      <c r="O152" s="54">
        <v>850.35400000000004</v>
      </c>
      <c r="P152" s="54">
        <v>956.24900000000002</v>
      </c>
      <c r="Q152" s="54">
        <v>1129.752</v>
      </c>
      <c r="R152" s="54">
        <v>1107.029</v>
      </c>
      <c r="S152" s="54">
        <v>1299.818</v>
      </c>
      <c r="T152" s="54">
        <v>1282.627</v>
      </c>
      <c r="U152" s="54">
        <v>1487.394</v>
      </c>
      <c r="V152" s="54">
        <v>1467.559</v>
      </c>
      <c r="W152" s="54">
        <v>1600.89</v>
      </c>
      <c r="X152" s="54">
        <v>1440.316</v>
      </c>
      <c r="Y152" s="54">
        <v>1220.1369999999999</v>
      </c>
      <c r="Z152" s="54">
        <v>1266.5150000000001</v>
      </c>
      <c r="AA152" s="54">
        <v>1439.1079999999999</v>
      </c>
      <c r="AB152" s="54">
        <v>1522.1220000000001</v>
      </c>
      <c r="AC152" s="54">
        <v>1257.7360000000001</v>
      </c>
      <c r="AD152" s="54">
        <v>1144.7529999999999</v>
      </c>
      <c r="AE152" s="54">
        <v>1246.2750000000001</v>
      </c>
      <c r="AF152" s="54">
        <v>1318.635</v>
      </c>
      <c r="AG152" s="54">
        <v>1158.2059999999999</v>
      </c>
      <c r="AH152" s="54">
        <v>1100.961</v>
      </c>
      <c r="AI152" s="109">
        <v>1279.232</v>
      </c>
      <c r="AJ152" s="110">
        <v>1252.9580000000001</v>
      </c>
      <c r="AK152" s="195">
        <f>[1]IO!$BR$72/1000</f>
        <v>1173.909698315777</v>
      </c>
      <c r="AL152" s="195">
        <f>[2]IO!$BR$72/1000</f>
        <v>955.30495444508756</v>
      </c>
    </row>
    <row r="153" spans="2:38" x14ac:dyDescent="0.25">
      <c r="C153" s="3" t="s">
        <v>37</v>
      </c>
      <c r="D153" s="54">
        <v>4.5549999999999997</v>
      </c>
      <c r="E153" s="54">
        <v>2.63</v>
      </c>
      <c r="F153" s="54">
        <v>3.06</v>
      </c>
      <c r="G153" s="54">
        <v>2.9470000000000001</v>
      </c>
      <c r="H153" s="54">
        <v>3.6890000000000001</v>
      </c>
      <c r="I153" s="54">
        <v>0.95199999999999996</v>
      </c>
      <c r="J153" s="54">
        <v>1.9079999999999999</v>
      </c>
      <c r="K153" s="54">
        <v>1.623</v>
      </c>
      <c r="L153" s="54">
        <v>1.0089999999999999</v>
      </c>
      <c r="M153" s="54">
        <v>0.83299999999999996</v>
      </c>
      <c r="N153" s="54">
        <v>0.96599999999999997</v>
      </c>
      <c r="O153" s="54">
        <v>1.3839999999999999</v>
      </c>
      <c r="P153" s="54">
        <v>1.575</v>
      </c>
      <c r="Q153" s="54">
        <v>1.8879999999999999</v>
      </c>
      <c r="R153" s="54">
        <v>2.2290000000000001</v>
      </c>
      <c r="S153" s="54">
        <v>2.2999999999999998</v>
      </c>
      <c r="T153" s="54">
        <v>2.3940000000000001</v>
      </c>
      <c r="U153" s="54">
        <v>3.556</v>
      </c>
      <c r="V153" s="54">
        <v>4.133</v>
      </c>
      <c r="W153" s="54">
        <v>3.8109999999999999</v>
      </c>
      <c r="X153" s="54">
        <v>4.2640000000000002</v>
      </c>
      <c r="Y153" s="54">
        <v>3.702</v>
      </c>
      <c r="Z153" s="54">
        <v>3.0190000000000001</v>
      </c>
      <c r="AA153" s="54">
        <v>2.879</v>
      </c>
      <c r="AB153" s="54">
        <v>2.806</v>
      </c>
      <c r="AC153" s="54">
        <v>2.2930000000000001</v>
      </c>
      <c r="AD153" s="54">
        <v>2.097</v>
      </c>
      <c r="AE153" s="54">
        <v>2.0230000000000001</v>
      </c>
      <c r="AF153" s="54">
        <v>2.9990000000000001</v>
      </c>
      <c r="AG153" s="54">
        <v>3.0870000000000002</v>
      </c>
      <c r="AH153" s="54">
        <v>2.6779999999999999</v>
      </c>
      <c r="AI153" s="109">
        <v>2.681</v>
      </c>
      <c r="AJ153" s="110">
        <v>2.5129999999999999</v>
      </c>
      <c r="AK153" s="195">
        <f>[1]IO!$BS$72/1000</f>
        <v>2.3715126306212793</v>
      </c>
      <c r="AL153" s="195">
        <f>[2]IO!$BS$72/1000</f>
        <v>1.9405745575357711</v>
      </c>
    </row>
    <row r="154" spans="2:38" x14ac:dyDescent="0.25">
      <c r="C154" s="3" t="s">
        <v>38</v>
      </c>
      <c r="D154" s="54">
        <v>0</v>
      </c>
      <c r="E154" s="54">
        <v>0</v>
      </c>
      <c r="F154" s="54">
        <v>0</v>
      </c>
      <c r="G154" s="54">
        <v>0</v>
      </c>
      <c r="H154" s="54">
        <v>0</v>
      </c>
      <c r="I154" s="54">
        <v>0</v>
      </c>
      <c r="J154" s="54">
        <v>0</v>
      </c>
      <c r="K154" s="54">
        <v>0</v>
      </c>
      <c r="L154" s="54">
        <v>0</v>
      </c>
      <c r="M154" s="54">
        <v>0</v>
      </c>
      <c r="N154" s="54">
        <v>0</v>
      </c>
      <c r="O154" s="54">
        <v>0</v>
      </c>
      <c r="P154" s="54">
        <v>0</v>
      </c>
      <c r="Q154" s="54">
        <v>0</v>
      </c>
      <c r="R154" s="54">
        <v>0</v>
      </c>
      <c r="S154" s="54">
        <v>0</v>
      </c>
      <c r="T154" s="54">
        <v>0</v>
      </c>
      <c r="U154" s="54">
        <v>0</v>
      </c>
      <c r="V154" s="54">
        <v>0</v>
      </c>
      <c r="W154" s="54">
        <v>0</v>
      </c>
      <c r="X154" s="54">
        <v>0</v>
      </c>
      <c r="Y154" s="54">
        <v>0</v>
      </c>
      <c r="Z154" s="54">
        <v>0</v>
      </c>
      <c r="AA154" s="54">
        <v>0</v>
      </c>
      <c r="AB154" s="54">
        <v>0</v>
      </c>
      <c r="AC154" s="54">
        <v>0</v>
      </c>
      <c r="AD154" s="54">
        <v>0</v>
      </c>
      <c r="AE154" s="54">
        <v>0</v>
      </c>
      <c r="AF154" s="54">
        <v>0</v>
      </c>
      <c r="AG154" s="54">
        <v>0</v>
      </c>
      <c r="AH154" s="54">
        <v>0</v>
      </c>
      <c r="AI154" s="109">
        <v>0</v>
      </c>
      <c r="AJ154" s="110">
        <v>0</v>
      </c>
      <c r="AK154" s="195">
        <v>0</v>
      </c>
      <c r="AL154" s="195">
        <v>0</v>
      </c>
    </row>
    <row r="155" spans="2:38" x14ac:dyDescent="0.25">
      <c r="C155" s="3" t="s">
        <v>302</v>
      </c>
      <c r="D155" s="54">
        <v>2.4E-2</v>
      </c>
      <c r="E155" s="54">
        <v>1.4999999999999999E-2</v>
      </c>
      <c r="F155" s="54">
        <v>1.6E-2</v>
      </c>
      <c r="G155" s="54">
        <v>0.05</v>
      </c>
      <c r="H155" s="54">
        <v>0.21299999999999999</v>
      </c>
      <c r="I155" s="54">
        <v>1.7999999999999999E-2</v>
      </c>
      <c r="J155" s="54">
        <v>0.03</v>
      </c>
      <c r="K155" s="54">
        <v>3.3000000000000002E-2</v>
      </c>
      <c r="L155" s="54">
        <v>4.3999999999999997E-2</v>
      </c>
      <c r="M155" s="54">
        <v>8.0000000000000002E-3</v>
      </c>
      <c r="N155" s="54">
        <v>2.8000000000000001E-2</v>
      </c>
      <c r="O155" s="54">
        <v>3.4000000000000002E-2</v>
      </c>
      <c r="P155" s="54">
        <v>0.215</v>
      </c>
      <c r="Q155" s="54">
        <v>0.22600000000000001</v>
      </c>
      <c r="R155" s="54">
        <v>0.24</v>
      </c>
      <c r="S155" s="54">
        <v>0.17899999999999999</v>
      </c>
      <c r="T155" s="54">
        <v>0.183</v>
      </c>
      <c r="U155" s="54">
        <v>0.44700000000000001</v>
      </c>
      <c r="V155" s="54">
        <v>0.70199999999999996</v>
      </c>
      <c r="W155" s="54">
        <v>0.67200000000000004</v>
      </c>
      <c r="X155" s="54">
        <v>0.747</v>
      </c>
      <c r="Y155" s="54">
        <v>0.621</v>
      </c>
      <c r="Z155" s="54">
        <v>0.49</v>
      </c>
      <c r="AA155" s="54">
        <v>0.93899999999999995</v>
      </c>
      <c r="AB155" s="54">
        <v>0.72199999999999998</v>
      </c>
      <c r="AC155" s="54">
        <v>0.55700000000000005</v>
      </c>
      <c r="AD155" s="54">
        <v>0.36499999999999999</v>
      </c>
      <c r="AE155" s="54">
        <v>12.798999999999999</v>
      </c>
      <c r="AF155" s="54">
        <v>13.893000000000001</v>
      </c>
      <c r="AG155" s="54">
        <v>11.242000000000001</v>
      </c>
      <c r="AH155" s="54">
        <v>8.0559999999999992</v>
      </c>
      <c r="AI155" s="109">
        <v>12.122</v>
      </c>
      <c r="AJ155" s="110">
        <v>12.975</v>
      </c>
      <c r="AK155" s="195">
        <f>[1]IO!$DF$72/1000</f>
        <v>11.565598780892131</v>
      </c>
      <c r="AL155" s="195">
        <f>[2]IO!$DF$72/1000</f>
        <v>10.225331208384445</v>
      </c>
    </row>
    <row r="156" spans="2:38" x14ac:dyDescent="0.25">
      <c r="C156" s="3" t="s">
        <v>303</v>
      </c>
      <c r="D156" s="54">
        <v>5.7000000000000002E-2</v>
      </c>
      <c r="E156" s="54">
        <v>3.2000000000000001E-2</v>
      </c>
      <c r="F156" s="54">
        <v>3.7999999999999999E-2</v>
      </c>
      <c r="G156" s="54">
        <v>3.3000000000000002E-2</v>
      </c>
      <c r="H156" s="54">
        <v>2.8000000000000001E-2</v>
      </c>
      <c r="I156" s="54">
        <v>1.0999999999999999E-2</v>
      </c>
      <c r="J156" s="54">
        <v>2.1000000000000001E-2</v>
      </c>
      <c r="K156" s="54">
        <v>1.2999999999999999E-2</v>
      </c>
      <c r="L156" s="54">
        <v>1.0999999999999999E-2</v>
      </c>
      <c r="M156" s="54">
        <v>8.0000000000000002E-3</v>
      </c>
      <c r="N156" s="54">
        <v>0.01</v>
      </c>
      <c r="O156" s="54">
        <v>1.0999999999999999E-2</v>
      </c>
      <c r="P156" s="54">
        <v>7.0000000000000001E-3</v>
      </c>
      <c r="Q156" s="54">
        <v>8.0000000000000002E-3</v>
      </c>
      <c r="R156" s="54">
        <v>8.0000000000000002E-3</v>
      </c>
      <c r="S156" s="54">
        <v>5.0000000000000001E-3</v>
      </c>
      <c r="T156" s="54">
        <v>7.0000000000000001E-3</v>
      </c>
      <c r="U156" s="54">
        <v>0.01</v>
      </c>
      <c r="V156" s="54">
        <v>0.03</v>
      </c>
      <c r="W156" s="54">
        <v>1.7000000000000001E-2</v>
      </c>
      <c r="X156" s="54">
        <v>1.6E-2</v>
      </c>
      <c r="Y156" s="54">
        <v>1.2E-2</v>
      </c>
      <c r="Z156" s="54">
        <v>6.0000000000000001E-3</v>
      </c>
      <c r="AA156" s="54">
        <v>6.0000000000000001E-3</v>
      </c>
      <c r="AB156" s="54">
        <v>6.0000000000000001E-3</v>
      </c>
      <c r="AC156" s="54">
        <v>5.0000000000000001E-3</v>
      </c>
      <c r="AD156" s="54">
        <v>4.0000000000000001E-3</v>
      </c>
      <c r="AE156" s="54">
        <v>4.0000000000000001E-3</v>
      </c>
      <c r="AF156" s="54">
        <v>5.0000000000000001E-3</v>
      </c>
      <c r="AG156" s="54">
        <v>4.0000000000000001E-3</v>
      </c>
      <c r="AH156" s="54">
        <v>4.0000000000000001E-3</v>
      </c>
      <c r="AI156" s="109">
        <v>4.0000000000000001E-3</v>
      </c>
      <c r="AJ156" s="110">
        <v>1E-3</v>
      </c>
      <c r="AK156" s="195">
        <f>[1]IO!$DG$72/1000</f>
        <v>9.128011508385492E-4</v>
      </c>
      <c r="AL156" s="195">
        <f>[2]IO!$DG$72/1000</f>
        <v>7.8084951251778799E-4</v>
      </c>
    </row>
    <row r="157" spans="2:38" x14ac:dyDescent="0.25">
      <c r="C157" s="3" t="s">
        <v>304</v>
      </c>
      <c r="D157" s="54">
        <v>8.7999999999999995E-2</v>
      </c>
      <c r="E157" s="54">
        <v>0.05</v>
      </c>
      <c r="F157" s="54">
        <v>5.8999999999999997E-2</v>
      </c>
      <c r="G157" s="54">
        <v>5.1999999999999998E-2</v>
      </c>
      <c r="H157" s="54">
        <v>4.7E-2</v>
      </c>
      <c r="I157" s="54">
        <v>1.7000000000000001E-2</v>
      </c>
      <c r="J157" s="54">
        <v>3.5000000000000003E-2</v>
      </c>
      <c r="K157" s="54">
        <v>3.2000000000000001E-2</v>
      </c>
      <c r="L157" s="54">
        <v>2.4E-2</v>
      </c>
      <c r="M157" s="54">
        <v>0.02</v>
      </c>
      <c r="N157" s="54">
        <v>1.7999999999999999E-2</v>
      </c>
      <c r="O157" s="54">
        <v>2.7E-2</v>
      </c>
      <c r="P157" s="54">
        <v>1.4E-2</v>
      </c>
      <c r="Q157" s="54">
        <v>1.6E-2</v>
      </c>
      <c r="R157" s="54">
        <v>1.4E-2</v>
      </c>
      <c r="S157" s="54">
        <v>6.0000000000000001E-3</v>
      </c>
      <c r="T157" s="54">
        <v>1.0999999999999999E-2</v>
      </c>
      <c r="U157" s="54">
        <v>1.4E-2</v>
      </c>
      <c r="V157" s="54">
        <v>3.9E-2</v>
      </c>
      <c r="W157" s="54">
        <v>3.4000000000000002E-2</v>
      </c>
      <c r="X157" s="54">
        <v>4.4999999999999998E-2</v>
      </c>
      <c r="Y157" s="54">
        <v>1.6E-2</v>
      </c>
      <c r="Z157" s="54">
        <v>1.2999999999999999E-2</v>
      </c>
      <c r="AA157" s="54">
        <v>7.0000000000000001E-3</v>
      </c>
      <c r="AB157" s="54">
        <v>3.0000000000000001E-3</v>
      </c>
      <c r="AC157" s="54">
        <v>3.0000000000000001E-3</v>
      </c>
      <c r="AD157" s="54">
        <v>3.0000000000000001E-3</v>
      </c>
      <c r="AE157" s="54">
        <v>3.0000000000000001E-3</v>
      </c>
      <c r="AF157" s="54">
        <v>2E-3</v>
      </c>
      <c r="AG157" s="54">
        <v>2E-3</v>
      </c>
      <c r="AH157" s="54">
        <v>2E-3</v>
      </c>
      <c r="AI157" s="109">
        <v>2E-3</v>
      </c>
      <c r="AJ157" s="110">
        <v>1E-3</v>
      </c>
      <c r="AK157" s="195">
        <f>[1]IO!$DH$72/1000</f>
        <v>9.3774536248498433E-4</v>
      </c>
      <c r="AL157" s="195">
        <f>[2]IO!$DH$72/1000</f>
        <v>8.0335460271196296E-4</v>
      </c>
    </row>
    <row r="158" spans="2:38" x14ac:dyDescent="0.25">
      <c r="C158" s="3" t="s">
        <v>39</v>
      </c>
      <c r="D158" s="54">
        <v>25765.52</v>
      </c>
      <c r="E158" s="54">
        <v>24680.734</v>
      </c>
      <c r="F158" s="54">
        <v>25565.498</v>
      </c>
      <c r="G158" s="54">
        <v>28294.580999999998</v>
      </c>
      <c r="H158" s="54">
        <v>27697.861000000001</v>
      </c>
      <c r="I158" s="54">
        <v>29193.142</v>
      </c>
      <c r="J158" s="54">
        <v>33255.017999999996</v>
      </c>
      <c r="K158" s="54">
        <v>33227.678999999996</v>
      </c>
      <c r="L158" s="54">
        <v>34468.616000000002</v>
      </c>
      <c r="M158" s="54">
        <v>29461.333999999999</v>
      </c>
      <c r="N158" s="54">
        <v>29222.942999999999</v>
      </c>
      <c r="O158" s="54">
        <v>32759.899000000001</v>
      </c>
      <c r="P158" s="54">
        <v>34261.815999999999</v>
      </c>
      <c r="Q158" s="54">
        <v>34641.531999999999</v>
      </c>
      <c r="R158" s="54">
        <v>32986.714</v>
      </c>
      <c r="S158" s="54">
        <v>32646.760999999999</v>
      </c>
      <c r="T158" s="54">
        <v>36540.163</v>
      </c>
      <c r="U158" s="54">
        <v>36319.091999999997</v>
      </c>
      <c r="V158" s="54">
        <v>41007.696000000004</v>
      </c>
      <c r="W158" s="54">
        <v>37671.260999999999</v>
      </c>
      <c r="X158" s="54">
        <v>37592.184999999998</v>
      </c>
      <c r="Y158" s="54">
        <v>43407.692999999999</v>
      </c>
      <c r="Z158" s="54">
        <v>46560.421999999999</v>
      </c>
      <c r="AA158" s="54">
        <v>52176.783000000003</v>
      </c>
      <c r="AB158" s="54">
        <v>53105.624000000003</v>
      </c>
      <c r="AC158" s="54">
        <v>65423.512000000002</v>
      </c>
      <c r="AD158" s="54">
        <v>72108.369000000006</v>
      </c>
      <c r="AE158" s="54">
        <v>73774.894</v>
      </c>
      <c r="AF158" s="54">
        <v>93209.157999999996</v>
      </c>
      <c r="AG158" s="54">
        <v>68442.67</v>
      </c>
      <c r="AH158" s="54">
        <v>63057.618000000002</v>
      </c>
      <c r="AI158" s="109">
        <v>74537.971999999994</v>
      </c>
      <c r="AJ158" s="110">
        <v>79849.933000000005</v>
      </c>
      <c r="AK158" s="195">
        <f>[1]IO!$HN$72/1000</f>
        <v>83785.599846464334</v>
      </c>
      <c r="AL158" s="195">
        <f>[2]IO!$HN$72/1000</f>
        <v>83347.900515936024</v>
      </c>
    </row>
    <row r="159" spans="2:38" x14ac:dyDescent="0.25">
      <c r="C159" s="3" t="s">
        <v>40</v>
      </c>
      <c r="D159" s="54">
        <v>26.58</v>
      </c>
      <c r="E159" s="54">
        <v>29.059000000000001</v>
      </c>
      <c r="F159" s="54">
        <v>31.79</v>
      </c>
      <c r="G159" s="54">
        <v>26.417999999999999</v>
      </c>
      <c r="H159" s="54">
        <v>26.259</v>
      </c>
      <c r="I159" s="54">
        <v>24.341999999999999</v>
      </c>
      <c r="J159" s="54">
        <v>33.975000000000001</v>
      </c>
      <c r="K159" s="54">
        <v>40.512999999999998</v>
      </c>
      <c r="L159" s="54">
        <v>45.585000000000001</v>
      </c>
      <c r="M159" s="54">
        <v>32.799999999999997</v>
      </c>
      <c r="N159" s="54">
        <v>45.670999999999999</v>
      </c>
      <c r="O159" s="54">
        <v>30.013000000000002</v>
      </c>
      <c r="P159" s="54">
        <v>28.698</v>
      </c>
      <c r="Q159" s="54">
        <v>27.536000000000001</v>
      </c>
      <c r="R159" s="54">
        <v>25.559000000000001</v>
      </c>
      <c r="S159" s="54">
        <v>32.130000000000003</v>
      </c>
      <c r="T159" s="54">
        <v>36.978999999999999</v>
      </c>
      <c r="U159" s="54">
        <v>44.88</v>
      </c>
      <c r="V159" s="54">
        <v>49.5</v>
      </c>
      <c r="W159" s="54">
        <v>105.051</v>
      </c>
      <c r="X159" s="54">
        <v>102.24299999999999</v>
      </c>
      <c r="Y159" s="54">
        <v>89.393000000000001</v>
      </c>
      <c r="Z159" s="54">
        <v>112.107</v>
      </c>
      <c r="AA159" s="54">
        <v>111.771</v>
      </c>
      <c r="AB159" s="54">
        <v>109.074</v>
      </c>
      <c r="AC159" s="54">
        <v>129.54599999999999</v>
      </c>
      <c r="AD159" s="54">
        <v>144.553</v>
      </c>
      <c r="AE159" s="54">
        <v>150.72800000000001</v>
      </c>
      <c r="AF159" s="54">
        <v>170.4</v>
      </c>
      <c r="AG159" s="54">
        <v>177.24799999999999</v>
      </c>
      <c r="AH159" s="54">
        <v>164.73099999999999</v>
      </c>
      <c r="AI159" s="109">
        <v>177.494</v>
      </c>
      <c r="AJ159" s="110">
        <v>236.51499999999999</v>
      </c>
      <c r="AK159" s="195">
        <f>[1]IO!$EV$72/1000</f>
        <v>203.23353449793555</v>
      </c>
      <c r="AL159" s="195">
        <f>[2]IO!$EV$72/1000</f>
        <v>179.0278552544211</v>
      </c>
    </row>
    <row r="160" spans="2:38" x14ac:dyDescent="0.25">
      <c r="C160" s="3" t="s">
        <v>41</v>
      </c>
      <c r="D160" s="54">
        <v>0</v>
      </c>
      <c r="E160" s="54">
        <v>0</v>
      </c>
      <c r="F160" s="54">
        <v>0</v>
      </c>
      <c r="G160" s="54">
        <v>0</v>
      </c>
      <c r="H160" s="54">
        <v>0</v>
      </c>
      <c r="I160" s="54">
        <v>0</v>
      </c>
      <c r="J160" s="54">
        <v>0</v>
      </c>
      <c r="K160" s="54">
        <v>0</v>
      </c>
      <c r="L160" s="54">
        <v>0</v>
      </c>
      <c r="M160" s="54">
        <v>0</v>
      </c>
      <c r="N160" s="54">
        <v>0</v>
      </c>
      <c r="O160" s="54">
        <v>0</v>
      </c>
      <c r="P160" s="54">
        <v>0</v>
      </c>
      <c r="Q160" s="54">
        <v>0</v>
      </c>
      <c r="R160" s="54">
        <v>0</v>
      </c>
      <c r="S160" s="54">
        <v>0</v>
      </c>
      <c r="T160" s="54">
        <v>0</v>
      </c>
      <c r="U160" s="54">
        <v>0</v>
      </c>
      <c r="V160" s="54">
        <v>0</v>
      </c>
      <c r="W160" s="54">
        <v>0</v>
      </c>
      <c r="X160" s="54">
        <v>0</v>
      </c>
      <c r="Y160" s="54">
        <v>0</v>
      </c>
      <c r="Z160" s="54">
        <v>0</v>
      </c>
      <c r="AA160" s="54">
        <v>0</v>
      </c>
      <c r="AB160" s="54">
        <v>0</v>
      </c>
      <c r="AC160" s="54">
        <v>0</v>
      </c>
      <c r="AD160" s="54">
        <v>0</v>
      </c>
      <c r="AE160" s="54">
        <v>0</v>
      </c>
      <c r="AF160" s="54">
        <v>0</v>
      </c>
      <c r="AG160" s="54">
        <v>0</v>
      </c>
      <c r="AH160" s="54">
        <v>0</v>
      </c>
      <c r="AI160" s="109">
        <v>0</v>
      </c>
      <c r="AJ160" s="110">
        <v>0</v>
      </c>
      <c r="AK160" s="195">
        <v>0</v>
      </c>
      <c r="AL160" s="195">
        <f>[2]CP!$AA$72/1000</f>
        <v>0</v>
      </c>
    </row>
    <row r="161" spans="2:38" x14ac:dyDescent="0.25">
      <c r="C161" s="3" t="s">
        <v>42</v>
      </c>
      <c r="D161" s="54">
        <v>26.58</v>
      </c>
      <c r="E161" s="54">
        <v>29.059000000000001</v>
      </c>
      <c r="F161" s="54">
        <v>31.79</v>
      </c>
      <c r="G161" s="54">
        <v>26.417999999999999</v>
      </c>
      <c r="H161" s="54">
        <v>26.259</v>
      </c>
      <c r="I161" s="54">
        <v>24.341999999999999</v>
      </c>
      <c r="J161" s="54">
        <v>33.975000000000001</v>
      </c>
      <c r="K161" s="54">
        <v>40.512999999999998</v>
      </c>
      <c r="L161" s="54">
        <v>45.585000000000001</v>
      </c>
      <c r="M161" s="54">
        <v>31.997</v>
      </c>
      <c r="N161" s="54">
        <v>44.811</v>
      </c>
      <c r="O161" s="54">
        <v>29.3</v>
      </c>
      <c r="P161" s="54">
        <v>27.943000000000001</v>
      </c>
      <c r="Q161" s="54">
        <v>26.457000000000001</v>
      </c>
      <c r="R161" s="54">
        <v>24.812999999999999</v>
      </c>
      <c r="S161" s="54">
        <v>30.802</v>
      </c>
      <c r="T161" s="54">
        <v>36.328000000000003</v>
      </c>
      <c r="U161" s="54">
        <v>44.215000000000003</v>
      </c>
      <c r="V161" s="54">
        <v>49.201999999999998</v>
      </c>
      <c r="W161" s="54">
        <v>104.78100000000001</v>
      </c>
      <c r="X161" s="54">
        <v>102.04300000000001</v>
      </c>
      <c r="Y161" s="54">
        <v>89.337999999999994</v>
      </c>
      <c r="Z161" s="54">
        <v>112.105</v>
      </c>
      <c r="AA161" s="54">
        <v>111.77</v>
      </c>
      <c r="AB161" s="54">
        <v>109.074</v>
      </c>
      <c r="AC161" s="54">
        <v>129.54599999999999</v>
      </c>
      <c r="AD161" s="54">
        <v>144.553</v>
      </c>
      <c r="AE161" s="54">
        <v>150.72800000000001</v>
      </c>
      <c r="AF161" s="54">
        <v>170.4</v>
      </c>
      <c r="AG161" s="54">
        <v>177.24799999999999</v>
      </c>
      <c r="AH161" s="54">
        <v>164.73099999999999</v>
      </c>
      <c r="AI161" s="109">
        <v>177.494</v>
      </c>
      <c r="AJ161" s="110">
        <v>236.51499999999999</v>
      </c>
      <c r="AK161" s="195">
        <f>[1]CP!$AW$72/1000</f>
        <v>203.23353449793555</v>
      </c>
      <c r="AL161" s="195">
        <f>[2]CP!$AW$72/1000</f>
        <v>179.0278552544211</v>
      </c>
    </row>
    <row r="162" spans="2:38" x14ac:dyDescent="0.25">
      <c r="C162" s="3" t="s">
        <v>43</v>
      </c>
      <c r="D162" s="54">
        <v>2326.0610000000001</v>
      </c>
      <c r="E162" s="54">
        <v>3825.9430000000002</v>
      </c>
      <c r="F162" s="54">
        <v>4213.357</v>
      </c>
      <c r="G162" s="54">
        <v>4705.9780000000001</v>
      </c>
      <c r="H162" s="54">
        <v>4523.777</v>
      </c>
      <c r="I162" s="54">
        <v>5295.0420000000004</v>
      </c>
      <c r="J162" s="54">
        <v>5646.1120000000001</v>
      </c>
      <c r="K162" s="54">
        <v>5423.1459999999997</v>
      </c>
      <c r="L162" s="54">
        <v>5656.8379999999997</v>
      </c>
      <c r="M162" s="54">
        <v>5881.0649999999996</v>
      </c>
      <c r="N162" s="54">
        <v>5779.4669999999996</v>
      </c>
      <c r="O162" s="54">
        <v>6328.1459999999997</v>
      </c>
      <c r="P162" s="54">
        <v>6360.02</v>
      </c>
      <c r="Q162" s="54">
        <v>6516.0990000000002</v>
      </c>
      <c r="R162" s="54">
        <v>6871.0450000000001</v>
      </c>
      <c r="S162" s="54">
        <v>6884.1890000000003</v>
      </c>
      <c r="T162" s="54">
        <v>6791.97</v>
      </c>
      <c r="U162" s="54">
        <v>6507.6019999999999</v>
      </c>
      <c r="V162" s="54">
        <v>6067.201</v>
      </c>
      <c r="W162" s="54">
        <v>6650.7529999999997</v>
      </c>
      <c r="X162" s="54">
        <v>5659.7790000000005</v>
      </c>
      <c r="Y162" s="54">
        <v>6288.0720000000001</v>
      </c>
      <c r="Z162" s="54">
        <v>6448.1170000000002</v>
      </c>
      <c r="AA162" s="54">
        <v>7039.94</v>
      </c>
      <c r="AB162" s="54">
        <v>6665.8559999999998</v>
      </c>
      <c r="AC162" s="54">
        <v>6282.7420000000002</v>
      </c>
      <c r="AD162" s="54">
        <v>6223.2520000000004</v>
      </c>
      <c r="AE162" s="54">
        <v>6352.848</v>
      </c>
      <c r="AF162" s="54">
        <v>6233.4470000000001</v>
      </c>
      <c r="AG162" s="54">
        <v>6115.43</v>
      </c>
      <c r="AH162" s="54">
        <v>6479.7579999999998</v>
      </c>
      <c r="AI162" s="109">
        <v>6458.2020000000002</v>
      </c>
      <c r="AJ162" s="110">
        <v>6666.3280000000004</v>
      </c>
      <c r="AK162" s="195">
        <f>[1]IO!$HL$72/1000</f>
        <v>6387.7830521080123</v>
      </c>
      <c r="AL162" s="195">
        <f>[2]IO!$HL$72/1000</f>
        <v>5587.2634954622017</v>
      </c>
    </row>
    <row r="163" spans="2:38" x14ac:dyDescent="0.25">
      <c r="C163" s="3" t="s">
        <v>44</v>
      </c>
      <c r="D163" s="54">
        <v>21603.89</v>
      </c>
      <c r="E163" s="54">
        <v>18902.921999999999</v>
      </c>
      <c r="F163" s="54">
        <v>19415.84</v>
      </c>
      <c r="G163" s="54">
        <v>21416.346000000001</v>
      </c>
      <c r="H163" s="54">
        <v>20751.386999999999</v>
      </c>
      <c r="I163" s="54">
        <v>21545.982</v>
      </c>
      <c r="J163" s="54">
        <v>25020.391</v>
      </c>
      <c r="K163" s="54">
        <v>25119.629000000001</v>
      </c>
      <c r="L163" s="54">
        <v>26071.345000000001</v>
      </c>
      <c r="M163" s="54">
        <v>20787.641</v>
      </c>
      <c r="N163" s="54">
        <v>19850.644</v>
      </c>
      <c r="O163" s="54">
        <v>22457.454000000002</v>
      </c>
      <c r="P163" s="54">
        <v>24032.223000000002</v>
      </c>
      <c r="Q163" s="54">
        <v>24227.776999999998</v>
      </c>
      <c r="R163" s="54">
        <v>22038.767</v>
      </c>
      <c r="S163" s="54">
        <v>20683.030999999999</v>
      </c>
      <c r="T163" s="54">
        <v>23931.971000000001</v>
      </c>
      <c r="U163" s="54">
        <v>22905.165000000001</v>
      </c>
      <c r="V163" s="54">
        <v>25693.05</v>
      </c>
      <c r="W163" s="54">
        <v>24012.141</v>
      </c>
      <c r="X163" s="54">
        <v>26287.332999999999</v>
      </c>
      <c r="Y163" s="54">
        <v>31333.039000000001</v>
      </c>
      <c r="Z163" s="54">
        <v>35226.89</v>
      </c>
      <c r="AA163" s="54">
        <v>40936.928</v>
      </c>
      <c r="AB163" s="54">
        <v>41573.694000000003</v>
      </c>
      <c r="AC163" s="54">
        <v>42772.866999999998</v>
      </c>
      <c r="AD163" s="54">
        <v>44455.77</v>
      </c>
      <c r="AE163" s="54">
        <v>40888.535000000003</v>
      </c>
      <c r="AF163" s="54">
        <v>42825.035000000003</v>
      </c>
      <c r="AG163" s="54">
        <v>42226.985000000001</v>
      </c>
      <c r="AH163" s="54">
        <v>46250.748</v>
      </c>
      <c r="AI163" s="109">
        <v>55973.296000000002</v>
      </c>
      <c r="AJ163" s="110">
        <v>60835.927000000003</v>
      </c>
      <c r="AK163" s="195">
        <f>[1]IO!$HM$72/1000</f>
        <v>64978.262450205635</v>
      </c>
      <c r="AL163" s="195">
        <f>[2]IO!$HM$72/1000</f>
        <v>67152.009593204086</v>
      </c>
    </row>
    <row r="164" spans="2:38" x14ac:dyDescent="0.25">
      <c r="C164" s="3" t="s">
        <v>309</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c r="AB164" s="54">
        <v>0</v>
      </c>
      <c r="AC164" s="54">
        <v>0</v>
      </c>
      <c r="AD164" s="54">
        <v>0</v>
      </c>
      <c r="AE164" s="54">
        <v>0</v>
      </c>
      <c r="AF164" s="54">
        <v>0</v>
      </c>
      <c r="AG164" s="54">
        <v>0</v>
      </c>
      <c r="AH164" s="54">
        <v>0</v>
      </c>
      <c r="AI164" s="109">
        <v>0</v>
      </c>
      <c r="AJ164" s="110">
        <v>0</v>
      </c>
      <c r="AK164" s="195">
        <v>0</v>
      </c>
      <c r="AL164" s="195">
        <v>0</v>
      </c>
    </row>
    <row r="165" spans="2:38" x14ac:dyDescent="0.25">
      <c r="C165" s="3" t="s">
        <v>310</v>
      </c>
      <c r="D165" s="54">
        <v>0</v>
      </c>
      <c r="E165" s="54">
        <v>0</v>
      </c>
      <c r="F165" s="54">
        <v>0</v>
      </c>
      <c r="G165" s="54">
        <v>0</v>
      </c>
      <c r="H165" s="54">
        <v>0</v>
      </c>
      <c r="I165" s="54">
        <v>0</v>
      </c>
      <c r="J165" s="54">
        <v>0</v>
      </c>
      <c r="K165" s="54">
        <v>0</v>
      </c>
      <c r="L165" s="54">
        <v>0</v>
      </c>
      <c r="M165" s="54">
        <v>0</v>
      </c>
      <c r="N165" s="54">
        <v>0</v>
      </c>
      <c r="O165" s="54">
        <v>0</v>
      </c>
      <c r="P165" s="54">
        <v>0</v>
      </c>
      <c r="Q165" s="54">
        <v>0</v>
      </c>
      <c r="R165" s="54">
        <v>0</v>
      </c>
      <c r="S165" s="54">
        <v>0</v>
      </c>
      <c r="T165" s="54">
        <v>0</v>
      </c>
      <c r="U165" s="54">
        <v>0</v>
      </c>
      <c r="V165" s="54">
        <v>0</v>
      </c>
      <c r="W165" s="54">
        <v>0</v>
      </c>
      <c r="X165" s="54">
        <v>0</v>
      </c>
      <c r="Y165" s="54">
        <v>0</v>
      </c>
      <c r="Z165" s="54">
        <v>0</v>
      </c>
      <c r="AA165" s="54">
        <v>0</v>
      </c>
      <c r="AB165" s="54">
        <v>0</v>
      </c>
      <c r="AC165" s="54">
        <v>0</v>
      </c>
      <c r="AD165" s="54">
        <v>0</v>
      </c>
      <c r="AE165" s="54">
        <v>0</v>
      </c>
      <c r="AF165" s="54">
        <v>0</v>
      </c>
      <c r="AG165" s="54">
        <v>0</v>
      </c>
      <c r="AH165" s="54">
        <v>0</v>
      </c>
      <c r="AI165" s="109">
        <v>0</v>
      </c>
      <c r="AJ165" s="110">
        <v>0</v>
      </c>
      <c r="AK165" s="195">
        <v>0</v>
      </c>
      <c r="AL165" s="195">
        <v>0</v>
      </c>
    </row>
    <row r="166" spans="2:38" x14ac:dyDescent="0.25">
      <c r="C166" s="3" t="s">
        <v>311</v>
      </c>
      <c r="D166" s="54">
        <v>21511.475999999999</v>
      </c>
      <c r="E166" s="54">
        <v>18810.347000000002</v>
      </c>
      <c r="F166" s="54">
        <v>19313.305</v>
      </c>
      <c r="G166" s="54">
        <v>21321.266</v>
      </c>
      <c r="H166" s="54">
        <v>20645.125</v>
      </c>
      <c r="I166" s="54">
        <v>21451.4</v>
      </c>
      <c r="J166" s="54">
        <v>24960.163</v>
      </c>
      <c r="K166" s="54">
        <v>25019.315999999999</v>
      </c>
      <c r="L166" s="54">
        <v>25960.751</v>
      </c>
      <c r="M166" s="54">
        <v>20682.708999999999</v>
      </c>
      <c r="N166" s="54">
        <v>19744.777999999998</v>
      </c>
      <c r="O166" s="54">
        <v>22333.592000000001</v>
      </c>
      <c r="P166" s="54">
        <v>23921.006000000001</v>
      </c>
      <c r="Q166" s="54">
        <v>24093.016</v>
      </c>
      <c r="R166" s="54">
        <v>21910.724999999999</v>
      </c>
      <c r="S166" s="54">
        <v>20559.082999999999</v>
      </c>
      <c r="T166" s="54">
        <v>23808.248</v>
      </c>
      <c r="U166" s="54">
        <v>22802.965</v>
      </c>
      <c r="V166" s="54">
        <v>25562.672999999999</v>
      </c>
      <c r="W166" s="54">
        <v>23896.929</v>
      </c>
      <c r="X166" s="54">
        <v>26166.633000000002</v>
      </c>
      <c r="Y166" s="54">
        <v>31253.08</v>
      </c>
      <c r="Z166" s="54">
        <v>35152.830999999998</v>
      </c>
      <c r="AA166" s="54">
        <v>40873.796000000002</v>
      </c>
      <c r="AB166" s="54">
        <v>41517.152000000002</v>
      </c>
      <c r="AC166" s="54">
        <v>42701.769</v>
      </c>
      <c r="AD166" s="54">
        <v>44365.796999999999</v>
      </c>
      <c r="AE166" s="54">
        <v>40789.89</v>
      </c>
      <c r="AF166" s="54">
        <v>42738.351999999999</v>
      </c>
      <c r="AG166" s="54">
        <v>42148.22</v>
      </c>
      <c r="AH166" s="54">
        <v>46165.48</v>
      </c>
      <c r="AI166" s="109">
        <v>55891.125999999997</v>
      </c>
      <c r="AJ166" s="110">
        <v>60742.463000000003</v>
      </c>
      <c r="AK166" s="195">
        <f>[1]IO!$GY$72/1000</f>
        <v>64894.833549258481</v>
      </c>
      <c r="AL166" s="195">
        <f>[2]IO!$GY$72/1000</f>
        <v>67082.202645495418</v>
      </c>
    </row>
    <row r="167" spans="2:38" x14ac:dyDescent="0.25">
      <c r="C167" s="3" t="s">
        <v>45</v>
      </c>
      <c r="D167" s="54">
        <v>1808.989</v>
      </c>
      <c r="E167" s="54">
        <v>1922.81</v>
      </c>
      <c r="F167" s="54">
        <v>1904.511</v>
      </c>
      <c r="G167" s="54">
        <v>2145.8389999999999</v>
      </c>
      <c r="H167" s="54">
        <v>2396.4380000000001</v>
      </c>
      <c r="I167" s="54">
        <v>2327.7759999999998</v>
      </c>
      <c r="J167" s="54">
        <v>2554.54</v>
      </c>
      <c r="K167" s="54">
        <v>2644.3910000000001</v>
      </c>
      <c r="L167" s="54">
        <v>2694.848</v>
      </c>
      <c r="M167" s="54">
        <v>2759.8270000000002</v>
      </c>
      <c r="N167" s="54">
        <v>3547.1610000000001</v>
      </c>
      <c r="O167" s="54">
        <v>3944.2849999999999</v>
      </c>
      <c r="P167" s="54">
        <v>3840.875</v>
      </c>
      <c r="Q167" s="54">
        <v>3870.12</v>
      </c>
      <c r="R167" s="54">
        <v>4051.3440000000001</v>
      </c>
      <c r="S167" s="54">
        <v>5047.41</v>
      </c>
      <c r="T167" s="54">
        <v>5779.2430000000004</v>
      </c>
      <c r="U167" s="54">
        <v>6861.4459999999999</v>
      </c>
      <c r="V167" s="54">
        <v>9197.9439999999995</v>
      </c>
      <c r="W167" s="54">
        <v>6903.3159999999998</v>
      </c>
      <c r="X167" s="54">
        <v>5542.8289999999997</v>
      </c>
      <c r="Y167" s="54">
        <v>5697.1890000000003</v>
      </c>
      <c r="Z167" s="54">
        <v>4773.308</v>
      </c>
      <c r="AA167" s="54">
        <v>4088.143</v>
      </c>
      <c r="AB167" s="54">
        <v>4757</v>
      </c>
      <c r="AC167" s="54">
        <v>16238.357</v>
      </c>
      <c r="AD167" s="54">
        <v>21284.794000000002</v>
      </c>
      <c r="AE167" s="54">
        <v>26382.782999999999</v>
      </c>
      <c r="AF167" s="54">
        <v>43980.275999999998</v>
      </c>
      <c r="AG167" s="54">
        <v>19923.007000000001</v>
      </c>
      <c r="AH167" s="54">
        <v>10162.380999999999</v>
      </c>
      <c r="AI167" s="109">
        <v>11928.98</v>
      </c>
      <c r="AJ167" s="110">
        <v>12111.163</v>
      </c>
      <c r="AK167" s="195">
        <f>[1]IO!$HK$72/1000</f>
        <v>12216.320809652769</v>
      </c>
      <c r="AL167" s="195">
        <f>[2]IO!$HK$72/1000</f>
        <v>10429.59957201531</v>
      </c>
    </row>
    <row r="168" spans="2:38" x14ac:dyDescent="0.25">
      <c r="B168" s="3" t="s">
        <v>47</v>
      </c>
      <c r="C168" s="3" t="s">
        <v>33</v>
      </c>
      <c r="D168" s="54">
        <v>27413.128000000001</v>
      </c>
      <c r="E168" s="54">
        <v>27947.802</v>
      </c>
      <c r="F168" s="54">
        <v>30537.78</v>
      </c>
      <c r="G168" s="54">
        <v>31523.682000000001</v>
      </c>
      <c r="H168" s="54">
        <v>34659.538999999997</v>
      </c>
      <c r="I168" s="54">
        <v>36799.548000000003</v>
      </c>
      <c r="J168" s="54">
        <v>38519.108</v>
      </c>
      <c r="K168" s="54">
        <v>40642.707999999999</v>
      </c>
      <c r="L168" s="54">
        <v>42205.639000000003</v>
      </c>
      <c r="M168" s="54">
        <v>47262.781000000003</v>
      </c>
      <c r="N168" s="54">
        <v>54496.733999999997</v>
      </c>
      <c r="O168" s="54">
        <v>51819.343999999997</v>
      </c>
      <c r="P168" s="54">
        <v>51844.529000000002</v>
      </c>
      <c r="Q168" s="54">
        <v>53243.997000000003</v>
      </c>
      <c r="R168" s="54">
        <v>56361.258999999998</v>
      </c>
      <c r="S168" s="54">
        <v>61604.476999999999</v>
      </c>
      <c r="T168" s="54">
        <v>70740.365000000005</v>
      </c>
      <c r="U168" s="54">
        <v>74375.228000000003</v>
      </c>
      <c r="V168" s="54">
        <v>75432.846999999994</v>
      </c>
      <c r="W168" s="54">
        <v>69977.006999999998</v>
      </c>
      <c r="X168" s="54">
        <v>66764.081000000006</v>
      </c>
      <c r="Y168" s="54">
        <v>70598.145999999993</v>
      </c>
      <c r="Z168" s="54">
        <v>70808.206999999995</v>
      </c>
      <c r="AA168" s="54">
        <v>71827.172000000006</v>
      </c>
      <c r="AB168" s="54">
        <v>76390.619000000006</v>
      </c>
      <c r="AC168" s="54">
        <v>78835.164000000004</v>
      </c>
      <c r="AD168" s="54">
        <v>83656.456000000006</v>
      </c>
      <c r="AE168" s="54">
        <v>84490.606</v>
      </c>
      <c r="AF168" s="54">
        <v>88199.900999999998</v>
      </c>
      <c r="AG168" s="54">
        <v>90893.626999999993</v>
      </c>
      <c r="AH168" s="54">
        <v>93919.756999999998</v>
      </c>
      <c r="AI168" s="109">
        <v>109348.223</v>
      </c>
      <c r="AJ168" s="110">
        <v>123351.538</v>
      </c>
      <c r="AK168" s="195">
        <f>[1]IO!$HO$73/1000</f>
        <v>125741.88000000003</v>
      </c>
      <c r="AL168" s="195">
        <f>[2]IO!$HO$73/1000</f>
        <v>123099.87300000002</v>
      </c>
    </row>
    <row r="169" spans="2:38" x14ac:dyDescent="0.25">
      <c r="C169" s="3" t="s">
        <v>34</v>
      </c>
      <c r="D169" s="54">
        <v>9516.2119999999995</v>
      </c>
      <c r="E169" s="54">
        <v>9999.3649999999998</v>
      </c>
      <c r="F169" s="54">
        <v>11122.486999999999</v>
      </c>
      <c r="G169" s="54">
        <v>12481.7</v>
      </c>
      <c r="H169" s="54">
        <v>13471.439</v>
      </c>
      <c r="I169" s="54">
        <v>13955.834999999999</v>
      </c>
      <c r="J169" s="54">
        <v>14858.94</v>
      </c>
      <c r="K169" s="54">
        <v>15847.099</v>
      </c>
      <c r="L169" s="54">
        <v>17498.553</v>
      </c>
      <c r="M169" s="54">
        <v>18469.41</v>
      </c>
      <c r="N169" s="54">
        <v>17441.210999999999</v>
      </c>
      <c r="O169" s="54">
        <v>18891.531999999999</v>
      </c>
      <c r="P169" s="54">
        <v>20087.651000000002</v>
      </c>
      <c r="Q169" s="54">
        <v>20308.243999999999</v>
      </c>
      <c r="R169" s="54">
        <v>21121.273000000001</v>
      </c>
      <c r="S169" s="54">
        <v>20325.948</v>
      </c>
      <c r="T169" s="54">
        <v>24448.482</v>
      </c>
      <c r="U169" s="54">
        <v>27293.261999999999</v>
      </c>
      <c r="V169" s="54">
        <v>26634.042000000001</v>
      </c>
      <c r="W169" s="54">
        <v>26479.938999999998</v>
      </c>
      <c r="X169" s="54">
        <v>27500.171999999999</v>
      </c>
      <c r="Y169" s="54">
        <v>27202.651000000002</v>
      </c>
      <c r="Z169" s="54">
        <v>27723.795999999998</v>
      </c>
      <c r="AA169" s="54">
        <v>28074.337</v>
      </c>
      <c r="AB169" s="54">
        <v>28198.489000000001</v>
      </c>
      <c r="AC169" s="54">
        <v>29210.350999999999</v>
      </c>
      <c r="AD169" s="54">
        <v>31476.892</v>
      </c>
      <c r="AE169" s="54">
        <v>31561.377</v>
      </c>
      <c r="AF169" s="54">
        <v>32309.882000000001</v>
      </c>
      <c r="AG169" s="54">
        <v>32829.760000000002</v>
      </c>
      <c r="AH169" s="54">
        <v>35708.368000000002</v>
      </c>
      <c r="AI169" s="109">
        <v>40957.989000000001</v>
      </c>
      <c r="AJ169" s="110">
        <v>47173.826999999997</v>
      </c>
      <c r="AK169" s="195">
        <f>[1]IO!$EU$73/1000</f>
        <v>52429.383951958764</v>
      </c>
      <c r="AL169" s="195">
        <f>[2]IO!$EU$73/1000</f>
        <v>53923.533126784401</v>
      </c>
    </row>
    <row r="170" spans="2:38" x14ac:dyDescent="0.25">
      <c r="C170" s="3" t="s">
        <v>35</v>
      </c>
      <c r="D170" s="54">
        <v>7.1120000000000001</v>
      </c>
      <c r="E170" s="54">
        <v>11.265000000000001</v>
      </c>
      <c r="F170" s="54">
        <v>13.887</v>
      </c>
      <c r="G170" s="54">
        <v>13.159000000000001</v>
      </c>
      <c r="H170" s="54">
        <v>14.116</v>
      </c>
      <c r="I170" s="54">
        <v>20.585999999999999</v>
      </c>
      <c r="J170" s="54">
        <v>32.536000000000001</v>
      </c>
      <c r="K170" s="54">
        <v>24.722000000000001</v>
      </c>
      <c r="L170" s="54">
        <v>29.398</v>
      </c>
      <c r="M170" s="54">
        <v>29.795000000000002</v>
      </c>
      <c r="N170" s="54">
        <v>29.114999999999998</v>
      </c>
      <c r="O170" s="54">
        <v>42.152999999999999</v>
      </c>
      <c r="P170" s="54">
        <v>45.619</v>
      </c>
      <c r="Q170" s="54">
        <v>47.822000000000003</v>
      </c>
      <c r="R170" s="54">
        <v>52.261000000000003</v>
      </c>
      <c r="S170" s="54">
        <v>43.884999999999998</v>
      </c>
      <c r="T170" s="54">
        <v>42.77</v>
      </c>
      <c r="U170" s="54">
        <v>62.061</v>
      </c>
      <c r="V170" s="54">
        <v>60.055999999999997</v>
      </c>
      <c r="W170" s="54">
        <v>51.3</v>
      </c>
      <c r="X170" s="54">
        <v>51.220999999999997</v>
      </c>
      <c r="Y170" s="54">
        <v>51.433</v>
      </c>
      <c r="Z170" s="54">
        <v>50.14</v>
      </c>
      <c r="AA170" s="54">
        <v>49.683</v>
      </c>
      <c r="AB170" s="54">
        <v>53.104999999999997</v>
      </c>
      <c r="AC170" s="54">
        <v>51.71</v>
      </c>
      <c r="AD170" s="54">
        <v>61.424999999999997</v>
      </c>
      <c r="AE170" s="54">
        <v>85.013999999999996</v>
      </c>
      <c r="AF170" s="54">
        <v>98.756</v>
      </c>
      <c r="AG170" s="54">
        <v>94.22</v>
      </c>
      <c r="AH170" s="54">
        <v>116.209</v>
      </c>
      <c r="AI170" s="109">
        <v>256.00599999999997</v>
      </c>
      <c r="AJ170" s="110">
        <v>345.38</v>
      </c>
      <c r="AK170" s="195">
        <f>[1]IO!$BQ$73/1000</f>
        <v>397.65835788739747</v>
      </c>
      <c r="AL170" s="195">
        <f>[2]IO!$BQ$73/1000</f>
        <v>386.39107080458689</v>
      </c>
    </row>
    <row r="171" spans="2:38" x14ac:dyDescent="0.25">
      <c r="C171" s="3" t="s">
        <v>36</v>
      </c>
      <c r="D171" s="54">
        <v>17.895</v>
      </c>
      <c r="E171" s="54">
        <v>26.74</v>
      </c>
      <c r="F171" s="54">
        <v>32.898000000000003</v>
      </c>
      <c r="G171" s="54">
        <v>30.77</v>
      </c>
      <c r="H171" s="54">
        <v>33.103999999999999</v>
      </c>
      <c r="I171" s="54">
        <v>44.77</v>
      </c>
      <c r="J171" s="54">
        <v>48.002000000000002</v>
      </c>
      <c r="K171" s="54">
        <v>49.234000000000002</v>
      </c>
      <c r="L171" s="54">
        <v>56.896999999999998</v>
      </c>
      <c r="M171" s="54">
        <v>56.807000000000002</v>
      </c>
      <c r="N171" s="54">
        <v>44.48</v>
      </c>
      <c r="O171" s="54">
        <v>73.942999999999998</v>
      </c>
      <c r="P171" s="54">
        <v>77.129000000000005</v>
      </c>
      <c r="Q171" s="54">
        <v>81.058999999999997</v>
      </c>
      <c r="R171" s="54">
        <v>89.855000000000004</v>
      </c>
      <c r="S171" s="54">
        <v>84.47</v>
      </c>
      <c r="T171" s="54">
        <v>82.650999999999996</v>
      </c>
      <c r="U171" s="54">
        <v>109.761</v>
      </c>
      <c r="V171" s="54">
        <v>147.43899999999999</v>
      </c>
      <c r="W171" s="54">
        <v>142.69900000000001</v>
      </c>
      <c r="X171" s="54">
        <v>138.321</v>
      </c>
      <c r="Y171" s="54">
        <v>118.02800000000001</v>
      </c>
      <c r="Z171" s="54">
        <v>117.401</v>
      </c>
      <c r="AA171" s="54">
        <v>119.53100000000001</v>
      </c>
      <c r="AB171" s="54">
        <v>128.48099999999999</v>
      </c>
      <c r="AC171" s="54">
        <v>120.71</v>
      </c>
      <c r="AD171" s="54">
        <v>143.46700000000001</v>
      </c>
      <c r="AE171" s="54">
        <v>177.83699999999999</v>
      </c>
      <c r="AF171" s="54">
        <v>196.99799999999999</v>
      </c>
      <c r="AG171" s="54">
        <v>189.15700000000001</v>
      </c>
      <c r="AH171" s="54">
        <v>227.244</v>
      </c>
      <c r="AI171" s="109">
        <v>434.916</v>
      </c>
      <c r="AJ171" s="110">
        <v>552.78399999999999</v>
      </c>
      <c r="AK171" s="195">
        <f>[1]IO!$BR$73/1000</f>
        <v>638.17696259411832</v>
      </c>
      <c r="AL171" s="195">
        <f>[2]IO!$BR$73/1000</f>
        <v>622.13000335089907</v>
      </c>
    </row>
    <row r="172" spans="2:38" x14ac:dyDescent="0.25">
      <c r="C172" s="3" t="s">
        <v>37</v>
      </c>
      <c r="D172" s="54">
        <v>32.040999999999997</v>
      </c>
      <c r="E172" s="54">
        <v>31.387</v>
      </c>
      <c r="F172" s="54">
        <v>98.358999999999995</v>
      </c>
      <c r="G172" s="54">
        <v>15.975</v>
      </c>
      <c r="H172" s="54">
        <v>17.073</v>
      </c>
      <c r="I172" s="54">
        <v>24.661999999999999</v>
      </c>
      <c r="J172" s="54">
        <v>27.117999999999999</v>
      </c>
      <c r="K172" s="54">
        <v>29.062999999999999</v>
      </c>
      <c r="L172" s="54">
        <v>34.514000000000003</v>
      </c>
      <c r="M172" s="54">
        <v>36.308</v>
      </c>
      <c r="N172" s="54">
        <v>37.018000000000001</v>
      </c>
      <c r="O172" s="54">
        <v>50.338000000000001</v>
      </c>
      <c r="P172" s="54">
        <v>52.042000000000002</v>
      </c>
      <c r="Q172" s="54">
        <v>53.332000000000001</v>
      </c>
      <c r="R172" s="54">
        <v>60.218000000000004</v>
      </c>
      <c r="S172" s="54">
        <v>50.005000000000003</v>
      </c>
      <c r="T172" s="54">
        <v>48.664000000000001</v>
      </c>
      <c r="U172" s="54">
        <v>70.754999999999995</v>
      </c>
      <c r="V172" s="54">
        <v>68.486999999999995</v>
      </c>
      <c r="W172" s="54">
        <v>58.13</v>
      </c>
      <c r="X172" s="54">
        <v>58.384</v>
      </c>
      <c r="Y172" s="54">
        <v>58.829000000000001</v>
      </c>
      <c r="Z172" s="54">
        <v>58.36</v>
      </c>
      <c r="AA172" s="54">
        <v>56.658999999999999</v>
      </c>
      <c r="AB172" s="54">
        <v>60.066000000000003</v>
      </c>
      <c r="AC172" s="54">
        <v>58.487000000000002</v>
      </c>
      <c r="AD172" s="54">
        <v>69.474999999999994</v>
      </c>
      <c r="AE172" s="54">
        <v>96.156000000000006</v>
      </c>
      <c r="AF172" s="54">
        <v>111.7</v>
      </c>
      <c r="AG172" s="54">
        <v>106.569</v>
      </c>
      <c r="AH172" s="54">
        <v>131.44</v>
      </c>
      <c r="AI172" s="109">
        <v>289.56099999999998</v>
      </c>
      <c r="AJ172" s="110">
        <v>390.64699999999999</v>
      </c>
      <c r="AK172" s="195">
        <f>[1]IO!$BS$73/1000</f>
        <v>454.26089847584501</v>
      </c>
      <c r="AL172" s="195">
        <f>[2]IO!$BS$73/1000</f>
        <v>445.28998852131866</v>
      </c>
    </row>
    <row r="173" spans="2:38" x14ac:dyDescent="0.25">
      <c r="C173" s="3" t="s">
        <v>38</v>
      </c>
      <c r="D173" s="54">
        <v>0</v>
      </c>
      <c r="E173" s="54">
        <v>0</v>
      </c>
      <c r="F173" s="54">
        <v>0</v>
      </c>
      <c r="G173" s="54">
        <v>0</v>
      </c>
      <c r="H173" s="54">
        <v>0</v>
      </c>
      <c r="I173" s="54">
        <v>0</v>
      </c>
      <c r="J173" s="54">
        <v>0</v>
      </c>
      <c r="K173" s="54">
        <v>0</v>
      </c>
      <c r="L173" s="54">
        <v>0</v>
      </c>
      <c r="M173" s="54">
        <v>0</v>
      </c>
      <c r="N173" s="54">
        <v>0</v>
      </c>
      <c r="O173" s="54">
        <v>0</v>
      </c>
      <c r="P173" s="54">
        <v>0</v>
      </c>
      <c r="Q173" s="54">
        <v>0</v>
      </c>
      <c r="R173" s="54">
        <v>0</v>
      </c>
      <c r="S173" s="54">
        <v>0</v>
      </c>
      <c r="T173" s="54">
        <v>0</v>
      </c>
      <c r="U173" s="54">
        <v>0</v>
      </c>
      <c r="V173" s="54">
        <v>0</v>
      </c>
      <c r="W173" s="54">
        <v>0</v>
      </c>
      <c r="X173" s="54">
        <v>0</v>
      </c>
      <c r="Y173" s="54">
        <v>0</v>
      </c>
      <c r="Z173" s="54">
        <v>0</v>
      </c>
      <c r="AA173" s="54">
        <v>0</v>
      </c>
      <c r="AB173" s="54">
        <v>0</v>
      </c>
      <c r="AC173" s="54">
        <v>0</v>
      </c>
      <c r="AD173" s="54">
        <v>0</v>
      </c>
      <c r="AE173" s="54">
        <v>0</v>
      </c>
      <c r="AF173" s="54">
        <v>0</v>
      </c>
      <c r="AG173" s="54">
        <v>0</v>
      </c>
      <c r="AH173" s="54">
        <v>0</v>
      </c>
      <c r="AI173" s="109">
        <v>0</v>
      </c>
      <c r="AJ173" s="110">
        <v>0</v>
      </c>
      <c r="AK173" s="195">
        <f>[1]IO!$BT$73/1000</f>
        <v>0</v>
      </c>
      <c r="AL173" s="195">
        <f>[2]IO!$BT$73/1000</f>
        <v>0</v>
      </c>
    </row>
    <row r="174" spans="2:38" x14ac:dyDescent="0.25">
      <c r="C174" s="3" t="s">
        <v>302</v>
      </c>
      <c r="D174" s="54">
        <v>1185.105</v>
      </c>
      <c r="E174" s="54">
        <v>1152.4190000000001</v>
      </c>
      <c r="F174" s="54">
        <v>1451.049</v>
      </c>
      <c r="G174" s="54">
        <v>1731.4459999999999</v>
      </c>
      <c r="H174" s="54">
        <v>2179.5419999999999</v>
      </c>
      <c r="I174" s="54">
        <v>2635.5039999999999</v>
      </c>
      <c r="J174" s="54">
        <v>2747.3829999999998</v>
      </c>
      <c r="K174" s="54">
        <v>2609.9899999999998</v>
      </c>
      <c r="L174" s="54">
        <v>3799.8980000000001</v>
      </c>
      <c r="M174" s="54">
        <v>3987.1109999999999</v>
      </c>
      <c r="N174" s="54">
        <v>3700.1179999999999</v>
      </c>
      <c r="O174" s="54">
        <v>3727.68</v>
      </c>
      <c r="P174" s="54">
        <v>4372.973</v>
      </c>
      <c r="Q174" s="54">
        <v>4482.53</v>
      </c>
      <c r="R174" s="54">
        <v>4765.107</v>
      </c>
      <c r="S174" s="54">
        <v>4739.47</v>
      </c>
      <c r="T174" s="54">
        <v>5287.1170000000002</v>
      </c>
      <c r="U174" s="54">
        <v>5818.66</v>
      </c>
      <c r="V174" s="54">
        <v>5893.1620000000003</v>
      </c>
      <c r="W174" s="54">
        <v>6017.8130000000001</v>
      </c>
      <c r="X174" s="54">
        <v>6336.1909999999998</v>
      </c>
      <c r="Y174" s="54">
        <v>6342.0529999999999</v>
      </c>
      <c r="Z174" s="54">
        <v>7355.9530000000004</v>
      </c>
      <c r="AA174" s="54">
        <v>7607.7560000000003</v>
      </c>
      <c r="AB174" s="54">
        <v>7959.5460000000003</v>
      </c>
      <c r="AC174" s="54">
        <v>8515.6309999999994</v>
      </c>
      <c r="AD174" s="54">
        <v>8884.3160000000007</v>
      </c>
      <c r="AE174" s="54">
        <v>9118.2279999999992</v>
      </c>
      <c r="AF174" s="54">
        <v>9676.9779999999992</v>
      </c>
      <c r="AG174" s="54">
        <v>9874.0339999999997</v>
      </c>
      <c r="AH174" s="54">
        <v>10193.431</v>
      </c>
      <c r="AI174" s="109">
        <v>10732.441999999999</v>
      </c>
      <c r="AJ174" s="110">
        <v>11993.050999999999</v>
      </c>
      <c r="AK174" s="195">
        <f>[1]IO!$DF$73/1000</f>
        <v>13172.352102602361</v>
      </c>
      <c r="AL174" s="195">
        <f>[2]IO!$DF$73/1000</f>
        <v>13950.998026610339</v>
      </c>
    </row>
    <row r="175" spans="2:38" x14ac:dyDescent="0.25">
      <c r="C175" s="3" t="s">
        <v>303</v>
      </c>
      <c r="D175" s="54">
        <v>2379.866</v>
      </c>
      <c r="E175" s="54">
        <v>2404.9940000000001</v>
      </c>
      <c r="F175" s="54">
        <v>2513.6089999999999</v>
      </c>
      <c r="G175" s="54">
        <v>2777.7150000000001</v>
      </c>
      <c r="H175" s="54">
        <v>2862.09</v>
      </c>
      <c r="I175" s="54">
        <v>2586.9369999999999</v>
      </c>
      <c r="J175" s="54">
        <v>2578.0709999999999</v>
      </c>
      <c r="K175" s="54">
        <v>2826.2629999999999</v>
      </c>
      <c r="L175" s="54">
        <v>2830.127</v>
      </c>
      <c r="M175" s="54">
        <v>2824.5770000000002</v>
      </c>
      <c r="N175" s="54">
        <v>2964.9670000000001</v>
      </c>
      <c r="O175" s="54">
        <v>3015.25</v>
      </c>
      <c r="P175" s="54">
        <v>3312.328</v>
      </c>
      <c r="Q175" s="54">
        <v>3357.9250000000002</v>
      </c>
      <c r="R175" s="54">
        <v>3633.44</v>
      </c>
      <c r="S175" s="54">
        <v>3450.3389999999999</v>
      </c>
      <c r="T175" s="54">
        <v>4579.47</v>
      </c>
      <c r="U175" s="54">
        <v>5241.7560000000003</v>
      </c>
      <c r="V175" s="54">
        <v>5774.9780000000001</v>
      </c>
      <c r="W175" s="54">
        <v>6119.8149999999996</v>
      </c>
      <c r="X175" s="54">
        <v>6907.585</v>
      </c>
      <c r="Y175" s="54">
        <v>6978.8310000000001</v>
      </c>
      <c r="Z175" s="54">
        <v>7129.634</v>
      </c>
      <c r="AA175" s="54">
        <v>7117.9269999999997</v>
      </c>
      <c r="AB175" s="54">
        <v>6755.875</v>
      </c>
      <c r="AC175" s="54">
        <v>7522.0069999999996</v>
      </c>
      <c r="AD175" s="54">
        <v>8008.0839999999998</v>
      </c>
      <c r="AE175" s="54">
        <v>7870.6170000000002</v>
      </c>
      <c r="AF175" s="54">
        <v>7904.86</v>
      </c>
      <c r="AG175" s="54">
        <v>8174.9889999999996</v>
      </c>
      <c r="AH175" s="54">
        <v>8505.18</v>
      </c>
      <c r="AI175" s="109">
        <v>8689.1540000000005</v>
      </c>
      <c r="AJ175" s="110">
        <v>8647.0570000000007</v>
      </c>
      <c r="AK175" s="195">
        <f>[1]IO!$DG$73/1000</f>
        <v>9725.9498574732097</v>
      </c>
      <c r="AL175" s="195">
        <f>[2]IO!$DG$73/1000</f>
        <v>9966.8030191206308</v>
      </c>
    </row>
    <row r="176" spans="2:38" x14ac:dyDescent="0.25">
      <c r="C176" s="3" t="s">
        <v>304</v>
      </c>
      <c r="D176" s="54">
        <v>3326.5039999999999</v>
      </c>
      <c r="E176" s="54">
        <v>3375.4850000000001</v>
      </c>
      <c r="F176" s="54">
        <v>3547.1210000000001</v>
      </c>
      <c r="G176" s="54">
        <v>3844.6010000000001</v>
      </c>
      <c r="H176" s="54">
        <v>4198.57</v>
      </c>
      <c r="I176" s="54">
        <v>3560.2649999999999</v>
      </c>
      <c r="J176" s="54">
        <v>4255.8370000000004</v>
      </c>
      <c r="K176" s="54">
        <v>5321.4340000000002</v>
      </c>
      <c r="L176" s="54">
        <v>5323.3530000000001</v>
      </c>
      <c r="M176" s="54">
        <v>5536.3729999999996</v>
      </c>
      <c r="N176" s="54">
        <v>4635.9120000000003</v>
      </c>
      <c r="O176" s="54">
        <v>4994.5460000000003</v>
      </c>
      <c r="P176" s="54">
        <v>5241.5209999999997</v>
      </c>
      <c r="Q176" s="54">
        <v>5114.2529999999997</v>
      </c>
      <c r="R176" s="54">
        <v>5391.0550000000003</v>
      </c>
      <c r="S176" s="54">
        <v>5194.1480000000001</v>
      </c>
      <c r="T176" s="54">
        <v>6590.8069999999998</v>
      </c>
      <c r="U176" s="54">
        <v>7568.8760000000002</v>
      </c>
      <c r="V176" s="54">
        <v>7061.37</v>
      </c>
      <c r="W176" s="54">
        <v>5924.0550000000003</v>
      </c>
      <c r="X176" s="54">
        <v>5635.9570000000003</v>
      </c>
      <c r="Y176" s="54">
        <v>4954.5870000000004</v>
      </c>
      <c r="Z176" s="54">
        <v>4707.9989999999998</v>
      </c>
      <c r="AA176" s="54">
        <v>4953.915</v>
      </c>
      <c r="AB176" s="54">
        <v>4797.1099999999997</v>
      </c>
      <c r="AC176" s="54">
        <v>5198.01</v>
      </c>
      <c r="AD176" s="54">
        <v>5328.4960000000001</v>
      </c>
      <c r="AE176" s="54">
        <v>4848.1689999999999</v>
      </c>
      <c r="AF176" s="54">
        <v>4578.9160000000002</v>
      </c>
      <c r="AG176" s="54">
        <v>4059.837</v>
      </c>
      <c r="AH176" s="54">
        <v>4151.3829999999998</v>
      </c>
      <c r="AI176" s="109">
        <v>3799.4290000000001</v>
      </c>
      <c r="AJ176" s="110">
        <v>4008.6550000000002</v>
      </c>
      <c r="AK176" s="195">
        <f>[1]IO!$DH$73/1000</f>
        <v>4632.0273544279471</v>
      </c>
      <c r="AL176" s="195">
        <f>[2]IO!$DH$73/1000</f>
        <v>4753.6385996852005</v>
      </c>
    </row>
    <row r="177" spans="2:38" x14ac:dyDescent="0.25">
      <c r="C177" s="3" t="s">
        <v>39</v>
      </c>
      <c r="D177" s="54">
        <v>17896.916000000001</v>
      </c>
      <c r="E177" s="54">
        <v>17948.437000000002</v>
      </c>
      <c r="F177" s="54">
        <v>19415.293000000001</v>
      </c>
      <c r="G177" s="54">
        <v>19041.982</v>
      </c>
      <c r="H177" s="54">
        <v>21188.1</v>
      </c>
      <c r="I177" s="54">
        <v>22843.713</v>
      </c>
      <c r="J177" s="54">
        <v>23660.168000000001</v>
      </c>
      <c r="K177" s="54">
        <v>24795.609</v>
      </c>
      <c r="L177" s="54">
        <v>24707.085999999999</v>
      </c>
      <c r="M177" s="54">
        <v>28793.370999999999</v>
      </c>
      <c r="N177" s="54">
        <v>37055.523999999998</v>
      </c>
      <c r="O177" s="54">
        <v>32927.811999999998</v>
      </c>
      <c r="P177" s="54">
        <v>31756.877</v>
      </c>
      <c r="Q177" s="54">
        <v>32935.752999999997</v>
      </c>
      <c r="R177" s="54">
        <v>35239.987000000001</v>
      </c>
      <c r="S177" s="54">
        <v>41278.529000000002</v>
      </c>
      <c r="T177" s="54">
        <v>46291.883000000002</v>
      </c>
      <c r="U177" s="54">
        <v>47081.966</v>
      </c>
      <c r="V177" s="54">
        <v>48798.805</v>
      </c>
      <c r="W177" s="54">
        <v>43497.067999999999</v>
      </c>
      <c r="X177" s="54">
        <v>39263.908000000003</v>
      </c>
      <c r="Y177" s="54">
        <v>43395.495000000003</v>
      </c>
      <c r="Z177" s="54">
        <v>43084.411</v>
      </c>
      <c r="AA177" s="54">
        <v>43752.834999999999</v>
      </c>
      <c r="AB177" s="54">
        <v>48192.13</v>
      </c>
      <c r="AC177" s="54">
        <v>49624.813000000002</v>
      </c>
      <c r="AD177" s="54">
        <v>52179.565000000002</v>
      </c>
      <c r="AE177" s="54">
        <v>52929.228999999999</v>
      </c>
      <c r="AF177" s="54">
        <v>55890.019</v>
      </c>
      <c r="AG177" s="54">
        <v>58063.866999999998</v>
      </c>
      <c r="AH177" s="54">
        <v>58211.387999999999</v>
      </c>
      <c r="AI177" s="109">
        <v>68390.233999999997</v>
      </c>
      <c r="AJ177" s="110">
        <v>76177.710999999996</v>
      </c>
      <c r="AK177" s="195">
        <f>[1]IO!$HN$73/1000</f>
        <v>73312.49604804127</v>
      </c>
      <c r="AL177" s="195">
        <f>[2]IO!$HN$73/1000</f>
        <v>69176.33987321562</v>
      </c>
    </row>
    <row r="178" spans="2:38" x14ac:dyDescent="0.25">
      <c r="C178" s="3" t="s">
        <v>40</v>
      </c>
      <c r="D178" s="54">
        <v>2017.69</v>
      </c>
      <c r="E178" s="54">
        <v>1945.643</v>
      </c>
      <c r="F178" s="54">
        <v>1959.268</v>
      </c>
      <c r="G178" s="54">
        <v>1948.713</v>
      </c>
      <c r="H178" s="54">
        <v>1933.2909999999999</v>
      </c>
      <c r="I178" s="54">
        <v>1662.252</v>
      </c>
      <c r="J178" s="54">
        <v>1741.4939999999999</v>
      </c>
      <c r="K178" s="54">
        <v>1889.3389999999999</v>
      </c>
      <c r="L178" s="54">
        <v>2179.7359999999999</v>
      </c>
      <c r="M178" s="54">
        <v>2280.2779999999998</v>
      </c>
      <c r="N178" s="54">
        <v>2421.3429999999998</v>
      </c>
      <c r="O178" s="54">
        <v>2546.7759999999998</v>
      </c>
      <c r="P178" s="54">
        <v>2736.491</v>
      </c>
      <c r="Q178" s="54">
        <v>2965.58</v>
      </c>
      <c r="R178" s="54">
        <v>3176.069</v>
      </c>
      <c r="S178" s="54">
        <v>3355.7510000000002</v>
      </c>
      <c r="T178" s="54">
        <v>3487.002</v>
      </c>
      <c r="U178" s="54">
        <v>3571.241</v>
      </c>
      <c r="V178" s="54">
        <v>3664.4859999999999</v>
      </c>
      <c r="W178" s="54">
        <v>3498.04</v>
      </c>
      <c r="X178" s="54">
        <v>3447.884</v>
      </c>
      <c r="Y178" s="54">
        <v>3441.7890000000002</v>
      </c>
      <c r="Z178" s="54">
        <v>2964.2750000000001</v>
      </c>
      <c r="AA178" s="54">
        <v>2952.9810000000002</v>
      </c>
      <c r="AB178" s="54">
        <v>2526.0790000000002</v>
      </c>
      <c r="AC178" s="54">
        <v>2362.5630000000001</v>
      </c>
      <c r="AD178" s="54">
        <v>2415.0740000000001</v>
      </c>
      <c r="AE178" s="54">
        <v>2549.2220000000002</v>
      </c>
      <c r="AF178" s="54">
        <v>2532.8829999999998</v>
      </c>
      <c r="AG178" s="54">
        <v>2717.3139999999999</v>
      </c>
      <c r="AH178" s="54">
        <v>2969.884</v>
      </c>
      <c r="AI178" s="109">
        <v>2930.6149999999998</v>
      </c>
      <c r="AJ178" s="110">
        <v>3118.1170000000002</v>
      </c>
      <c r="AK178" s="195">
        <f>[1]IO!$EV$73/1000</f>
        <v>3054.6254736110968</v>
      </c>
      <c r="AL178" s="195">
        <f>[2]IO!$EV$73/1000</f>
        <v>3072.0143852340075</v>
      </c>
    </row>
    <row r="179" spans="2:38" x14ac:dyDescent="0.25">
      <c r="C179" s="3" t="s">
        <v>41</v>
      </c>
      <c r="D179" s="54">
        <v>1971.769</v>
      </c>
      <c r="E179" s="54">
        <v>1893.09</v>
      </c>
      <c r="F179" s="54">
        <v>1901.8489999999999</v>
      </c>
      <c r="G179" s="54">
        <v>1882</v>
      </c>
      <c r="H179" s="54">
        <v>1866.133</v>
      </c>
      <c r="I179" s="54">
        <v>1588.4490000000001</v>
      </c>
      <c r="J179" s="54">
        <v>1659.877</v>
      </c>
      <c r="K179" s="54">
        <v>1820.231</v>
      </c>
      <c r="L179" s="54">
        <v>2102.38</v>
      </c>
      <c r="M179" s="54">
        <v>2187.25</v>
      </c>
      <c r="N179" s="54">
        <v>2325.3249999999998</v>
      </c>
      <c r="O179" s="54">
        <v>2431.212</v>
      </c>
      <c r="P179" s="54">
        <v>2621.1039999999998</v>
      </c>
      <c r="Q179" s="54">
        <v>2852.0630000000001</v>
      </c>
      <c r="R179" s="54">
        <v>3065.77</v>
      </c>
      <c r="S179" s="54">
        <v>3206.239</v>
      </c>
      <c r="T179" s="54">
        <v>3317.9850000000001</v>
      </c>
      <c r="U179" s="54">
        <v>3363.9279999999999</v>
      </c>
      <c r="V179" s="54">
        <v>3414.5720000000001</v>
      </c>
      <c r="W179" s="54">
        <v>3339.636</v>
      </c>
      <c r="X179" s="54">
        <v>3294.835</v>
      </c>
      <c r="Y179" s="54">
        <v>3287.1109999999999</v>
      </c>
      <c r="Z179" s="54">
        <v>2840.712</v>
      </c>
      <c r="AA179" s="54">
        <v>2832.8879999999999</v>
      </c>
      <c r="AB179" s="54">
        <v>2396.7600000000002</v>
      </c>
      <c r="AC179" s="54">
        <v>2211.8490000000002</v>
      </c>
      <c r="AD179" s="54">
        <v>2272.4189999999999</v>
      </c>
      <c r="AE179" s="54">
        <v>2407.7730000000001</v>
      </c>
      <c r="AF179" s="54">
        <v>2389.7049999999999</v>
      </c>
      <c r="AG179" s="54">
        <v>2564.7530000000002</v>
      </c>
      <c r="AH179" s="54">
        <v>2819.3989999999999</v>
      </c>
      <c r="AI179" s="109">
        <v>2766.5909999999999</v>
      </c>
      <c r="AJ179" s="110">
        <v>2927.7710000000002</v>
      </c>
      <c r="AK179" s="195">
        <f>[1]CP!$AA$73/1000</f>
        <v>2853.0823680829667</v>
      </c>
      <c r="AL179" s="195">
        <f>[2]CP!$AA$73/1000</f>
        <v>2859.3347683936108</v>
      </c>
    </row>
    <row r="180" spans="2:38" x14ac:dyDescent="0.25">
      <c r="C180" s="3" t="s">
        <v>42</v>
      </c>
      <c r="D180" s="54">
        <v>45.921999999999997</v>
      </c>
      <c r="E180" s="54">
        <v>52.552999999999997</v>
      </c>
      <c r="F180" s="54">
        <v>57.417999999999999</v>
      </c>
      <c r="G180" s="54">
        <v>66.712999999999994</v>
      </c>
      <c r="H180" s="54">
        <v>67.158000000000001</v>
      </c>
      <c r="I180" s="54">
        <v>73.802999999999997</v>
      </c>
      <c r="J180" s="54">
        <v>81.617000000000004</v>
      </c>
      <c r="K180" s="54">
        <v>69.108000000000004</v>
      </c>
      <c r="L180" s="54">
        <v>77.355000000000004</v>
      </c>
      <c r="M180" s="54">
        <v>90.751000000000005</v>
      </c>
      <c r="N180" s="54">
        <v>94.210999999999999</v>
      </c>
      <c r="O180" s="54">
        <v>112.819</v>
      </c>
      <c r="P180" s="54">
        <v>112.349</v>
      </c>
      <c r="Q180" s="54">
        <v>109.066</v>
      </c>
      <c r="R180" s="54">
        <v>107.084</v>
      </c>
      <c r="S180" s="54">
        <v>143.32900000000001</v>
      </c>
      <c r="T180" s="54">
        <v>166.035</v>
      </c>
      <c r="U180" s="54">
        <v>204.23699999999999</v>
      </c>
      <c r="V180" s="54">
        <v>248.40700000000001</v>
      </c>
      <c r="W180" s="54">
        <v>157.99799999999999</v>
      </c>
      <c r="X180" s="54">
        <v>152.749</v>
      </c>
      <c r="Y180" s="54">
        <v>154.58099999999999</v>
      </c>
      <c r="Z180" s="54">
        <v>123.56100000000001</v>
      </c>
      <c r="AA180" s="54">
        <v>120.09399999999999</v>
      </c>
      <c r="AB180" s="54">
        <v>129.31899999999999</v>
      </c>
      <c r="AC180" s="54">
        <v>150.714</v>
      </c>
      <c r="AD180" s="54">
        <v>142.655</v>
      </c>
      <c r="AE180" s="54">
        <v>141.44900000000001</v>
      </c>
      <c r="AF180" s="54">
        <v>143.178</v>
      </c>
      <c r="AG180" s="54">
        <v>152.56299999999999</v>
      </c>
      <c r="AH180" s="54">
        <v>150.48500000000001</v>
      </c>
      <c r="AI180" s="109">
        <v>164.024</v>
      </c>
      <c r="AJ180" s="110">
        <v>190.346</v>
      </c>
      <c r="AK180" s="195">
        <f>[1]CP!$AW$73/1000</f>
        <v>201.54310552812956</v>
      </c>
      <c r="AL180" s="195">
        <f>[2]CP!$AW$73/1000</f>
        <v>212.6796168403977</v>
      </c>
    </row>
    <row r="181" spans="2:38" x14ac:dyDescent="0.25">
      <c r="C181" s="3" t="s">
        <v>43</v>
      </c>
      <c r="D181" s="54">
        <v>76.671000000000006</v>
      </c>
      <c r="E181" s="54">
        <v>104.10899999999999</v>
      </c>
      <c r="F181" s="54">
        <v>119.776</v>
      </c>
      <c r="G181" s="54">
        <v>137.25200000000001</v>
      </c>
      <c r="H181" s="54">
        <v>147.48400000000001</v>
      </c>
      <c r="I181" s="54">
        <v>136.80000000000001</v>
      </c>
      <c r="J181" s="54">
        <v>137.38399999999999</v>
      </c>
      <c r="K181" s="54">
        <v>135.54</v>
      </c>
      <c r="L181" s="54">
        <v>159.113</v>
      </c>
      <c r="M181" s="54">
        <v>138.37899999999999</v>
      </c>
      <c r="N181" s="54">
        <v>152.57900000000001</v>
      </c>
      <c r="O181" s="54">
        <v>170.57400000000001</v>
      </c>
      <c r="P181" s="54">
        <v>156.434</v>
      </c>
      <c r="Q181" s="54">
        <v>164.20599999999999</v>
      </c>
      <c r="R181" s="54">
        <v>180.28899999999999</v>
      </c>
      <c r="S181" s="54">
        <v>184.25399999999999</v>
      </c>
      <c r="T181" s="54">
        <v>232.97300000000001</v>
      </c>
      <c r="U181" s="54">
        <v>229.697</v>
      </c>
      <c r="V181" s="54">
        <v>243.738</v>
      </c>
      <c r="W181" s="54">
        <v>231.24600000000001</v>
      </c>
      <c r="X181" s="54">
        <v>213.44399999999999</v>
      </c>
      <c r="Y181" s="54">
        <v>186.74600000000001</v>
      </c>
      <c r="Z181" s="54">
        <v>188.18299999999999</v>
      </c>
      <c r="AA181" s="54">
        <v>186.70500000000001</v>
      </c>
      <c r="AB181" s="54">
        <v>201.91</v>
      </c>
      <c r="AC181" s="54">
        <v>204.977</v>
      </c>
      <c r="AD181" s="54">
        <v>197.69399999999999</v>
      </c>
      <c r="AE181" s="54">
        <v>182.19900000000001</v>
      </c>
      <c r="AF181" s="54">
        <v>184.726</v>
      </c>
      <c r="AG181" s="54">
        <v>162.39599999999999</v>
      </c>
      <c r="AH181" s="54">
        <v>162.839</v>
      </c>
      <c r="AI181" s="109">
        <v>161.65100000000001</v>
      </c>
      <c r="AJ181" s="110">
        <v>176.613</v>
      </c>
      <c r="AK181" s="195">
        <f>[1]IO!$HL$73/1000</f>
        <v>203.64273724800788</v>
      </c>
      <c r="AL181" s="195">
        <f>[2]IO!$HL$73/1000</f>
        <v>200.93194810393783</v>
      </c>
    </row>
    <row r="182" spans="2:38" x14ac:dyDescent="0.25">
      <c r="C182" s="3" t="s">
        <v>44</v>
      </c>
      <c r="D182" s="54">
        <v>15802.554</v>
      </c>
      <c r="E182" s="54">
        <v>15898.684999999999</v>
      </c>
      <c r="F182" s="54">
        <v>17336.249</v>
      </c>
      <c r="G182" s="54">
        <v>16956.017</v>
      </c>
      <c r="H182" s="54">
        <v>19107.325000000001</v>
      </c>
      <c r="I182" s="54">
        <v>21044.661</v>
      </c>
      <c r="J182" s="54">
        <v>21781.29</v>
      </c>
      <c r="K182" s="54">
        <v>22770.73</v>
      </c>
      <c r="L182" s="54">
        <v>22368.237000000001</v>
      </c>
      <c r="M182" s="54">
        <v>26374.714</v>
      </c>
      <c r="N182" s="54">
        <v>34481.601999999999</v>
      </c>
      <c r="O182" s="54">
        <v>30210.460999999999</v>
      </c>
      <c r="P182" s="54">
        <v>28863.952000000001</v>
      </c>
      <c r="Q182" s="54">
        <v>29805.967000000001</v>
      </c>
      <c r="R182" s="54">
        <v>31883.629000000001</v>
      </c>
      <c r="S182" s="54">
        <v>37126.332000000002</v>
      </c>
      <c r="T182" s="54">
        <v>42029.131000000001</v>
      </c>
      <c r="U182" s="54">
        <v>42784.851999999999</v>
      </c>
      <c r="V182" s="54">
        <v>44262.362000000001</v>
      </c>
      <c r="W182" s="54">
        <v>39147.021999999997</v>
      </c>
      <c r="X182" s="54">
        <v>34949.182999999997</v>
      </c>
      <c r="Y182" s="54">
        <v>39316.966</v>
      </c>
      <c r="Z182" s="54">
        <v>38855.449000000001</v>
      </c>
      <c r="AA182" s="54">
        <v>39714.171000000002</v>
      </c>
      <c r="AB182" s="54">
        <v>44722.883999999998</v>
      </c>
      <c r="AC182" s="54">
        <v>46324.178</v>
      </c>
      <c r="AD182" s="54">
        <v>48809.025999999998</v>
      </c>
      <c r="AE182" s="54">
        <v>49581.817999999999</v>
      </c>
      <c r="AF182" s="54">
        <v>52397.275000000001</v>
      </c>
      <c r="AG182" s="54">
        <v>52410.963000000003</v>
      </c>
      <c r="AH182" s="54">
        <v>53679.536999999997</v>
      </c>
      <c r="AI182" s="109">
        <v>63878.499000000003</v>
      </c>
      <c r="AJ182" s="110">
        <v>70756.146999999997</v>
      </c>
      <c r="AK182" s="195">
        <f>[1]IO!$HM$73/1000</f>
        <v>67410.748546892282</v>
      </c>
      <c r="AL182" s="195">
        <f>[2]IO!$HM$73/1000</f>
        <v>63199.834847156999</v>
      </c>
    </row>
    <row r="183" spans="2:38" x14ac:dyDescent="0.25">
      <c r="C183" s="3" t="s">
        <v>309</v>
      </c>
      <c r="D183" s="54">
        <v>10416.043</v>
      </c>
      <c r="E183" s="54">
        <v>10492.773999999999</v>
      </c>
      <c r="F183" s="54">
        <v>11107.608</v>
      </c>
      <c r="G183" s="54">
        <v>12140.76</v>
      </c>
      <c r="H183" s="54">
        <v>14223.263000000001</v>
      </c>
      <c r="I183" s="54">
        <v>15013.472</v>
      </c>
      <c r="J183" s="54">
        <v>14849.550999999999</v>
      </c>
      <c r="K183" s="54">
        <v>14459.762000000001</v>
      </c>
      <c r="L183" s="54">
        <v>14297.98</v>
      </c>
      <c r="M183" s="54">
        <v>16356.859</v>
      </c>
      <c r="N183" s="54">
        <v>21218.428</v>
      </c>
      <c r="O183" s="54">
        <v>18180.777999999998</v>
      </c>
      <c r="P183" s="54">
        <v>18814.580999999998</v>
      </c>
      <c r="Q183" s="54">
        <v>20581.252</v>
      </c>
      <c r="R183" s="54">
        <v>22865.728999999999</v>
      </c>
      <c r="S183" s="54">
        <v>27631.300999999999</v>
      </c>
      <c r="T183" s="54">
        <v>29315.496999999999</v>
      </c>
      <c r="U183" s="54">
        <v>29670.776999999998</v>
      </c>
      <c r="V183" s="54">
        <v>29334.667000000001</v>
      </c>
      <c r="W183" s="54">
        <v>27644.575000000001</v>
      </c>
      <c r="X183" s="54">
        <v>26019.417000000001</v>
      </c>
      <c r="Y183" s="54">
        <v>30831.843000000001</v>
      </c>
      <c r="Z183" s="54">
        <v>30714.837</v>
      </c>
      <c r="AA183" s="54">
        <v>29862.246999999999</v>
      </c>
      <c r="AB183" s="54">
        <v>33588.682999999997</v>
      </c>
      <c r="AC183" s="54">
        <v>32951.667999999998</v>
      </c>
      <c r="AD183" s="54">
        <v>34612.786999999997</v>
      </c>
      <c r="AE183" s="54">
        <v>36485.760000000002</v>
      </c>
      <c r="AF183" s="54">
        <v>38408.438999999998</v>
      </c>
      <c r="AG183" s="54">
        <v>41369.726000000002</v>
      </c>
      <c r="AH183" s="54">
        <v>41557.81</v>
      </c>
      <c r="AI183" s="109">
        <v>51884.042000000001</v>
      </c>
      <c r="AJ183" s="110">
        <v>59447.139000000003</v>
      </c>
      <c r="AK183" s="195">
        <f>[1]IO!$GW$73/1000</f>
        <v>55537.304574111695</v>
      </c>
      <c r="AL183" s="195">
        <f>[2]IO!$GW$73/1000</f>
        <v>50346.325275028117</v>
      </c>
    </row>
    <row r="184" spans="2:38" x14ac:dyDescent="0.25">
      <c r="C184" s="3" t="s">
        <v>310</v>
      </c>
      <c r="D184" s="54">
        <v>5108.0200000000004</v>
      </c>
      <c r="E184" s="54">
        <v>5095.8739999999998</v>
      </c>
      <c r="F184" s="54">
        <v>5863.4740000000002</v>
      </c>
      <c r="G184" s="54">
        <v>4492.3069999999998</v>
      </c>
      <c r="H184" s="54">
        <v>4557.7929999999997</v>
      </c>
      <c r="I184" s="54">
        <v>5763.0110000000004</v>
      </c>
      <c r="J184" s="54">
        <v>6889.4049999999997</v>
      </c>
      <c r="K184" s="54">
        <v>8032.9660000000003</v>
      </c>
      <c r="L184" s="54">
        <v>7771.4809999999998</v>
      </c>
      <c r="M184" s="54">
        <v>9700.5480000000007</v>
      </c>
      <c r="N184" s="54">
        <v>12932.382</v>
      </c>
      <c r="O184" s="54">
        <v>11693.46</v>
      </c>
      <c r="P184" s="54">
        <v>9808.8719999999994</v>
      </c>
      <c r="Q184" s="54">
        <v>8848.0010000000002</v>
      </c>
      <c r="R184" s="54">
        <v>8690.5030000000006</v>
      </c>
      <c r="S184" s="54">
        <v>9260.7669999999998</v>
      </c>
      <c r="T184" s="54">
        <v>12459.941000000001</v>
      </c>
      <c r="U184" s="54">
        <v>12856.089</v>
      </c>
      <c r="V184" s="54">
        <v>14646.396000000001</v>
      </c>
      <c r="W184" s="54">
        <v>11199.329</v>
      </c>
      <c r="X184" s="54">
        <v>8623.1970000000001</v>
      </c>
      <c r="Y184" s="54">
        <v>8197.5490000000009</v>
      </c>
      <c r="Z184" s="54">
        <v>7819.1170000000002</v>
      </c>
      <c r="AA184" s="54">
        <v>9548.6869999999999</v>
      </c>
      <c r="AB184" s="54">
        <v>10846.405000000001</v>
      </c>
      <c r="AC184" s="54">
        <v>13051.864</v>
      </c>
      <c r="AD184" s="54">
        <v>13867.575000000001</v>
      </c>
      <c r="AE184" s="54">
        <v>12760.477000000001</v>
      </c>
      <c r="AF184" s="54">
        <v>13627.540999999999</v>
      </c>
      <c r="AG184" s="54">
        <v>10608.778</v>
      </c>
      <c r="AH184" s="54">
        <v>11689.268</v>
      </c>
      <c r="AI184" s="109">
        <v>11515.092000000001</v>
      </c>
      <c r="AJ184" s="110">
        <v>10771.95</v>
      </c>
      <c r="AK184" s="195">
        <f>[1]IO!$GX$73/1000</f>
        <v>11243.264432001568</v>
      </c>
      <c r="AL184" s="195">
        <f>[2]IO!$GX$73/1000</f>
        <v>12217.233888558103</v>
      </c>
    </row>
    <row r="185" spans="2:38" x14ac:dyDescent="0.25">
      <c r="C185" s="3" t="s">
        <v>311</v>
      </c>
      <c r="D185" s="54">
        <v>0</v>
      </c>
      <c r="E185" s="54">
        <v>0</v>
      </c>
      <c r="F185" s="54">
        <v>0</v>
      </c>
      <c r="G185" s="54">
        <v>0</v>
      </c>
      <c r="H185" s="54">
        <v>0</v>
      </c>
      <c r="I185" s="54">
        <v>0</v>
      </c>
      <c r="J185" s="54">
        <v>0</v>
      </c>
      <c r="K185" s="54">
        <v>0</v>
      </c>
      <c r="L185" s="54">
        <v>0</v>
      </c>
      <c r="M185" s="54">
        <v>0</v>
      </c>
      <c r="N185" s="54">
        <v>0</v>
      </c>
      <c r="O185" s="54">
        <v>0</v>
      </c>
      <c r="P185" s="54">
        <v>0</v>
      </c>
      <c r="Q185" s="54">
        <v>0</v>
      </c>
      <c r="R185" s="54">
        <v>0</v>
      </c>
      <c r="S185" s="54">
        <v>0</v>
      </c>
      <c r="T185" s="54">
        <v>0</v>
      </c>
      <c r="U185" s="54">
        <v>0</v>
      </c>
      <c r="V185" s="54">
        <v>0</v>
      </c>
      <c r="W185" s="54">
        <v>0</v>
      </c>
      <c r="X185" s="54">
        <v>0</v>
      </c>
      <c r="Y185" s="54">
        <v>0</v>
      </c>
      <c r="Z185" s="54">
        <v>0</v>
      </c>
      <c r="AA185" s="54">
        <v>0</v>
      </c>
      <c r="AB185" s="54">
        <v>0</v>
      </c>
      <c r="AC185" s="54">
        <v>0</v>
      </c>
      <c r="AD185" s="54">
        <v>0</v>
      </c>
      <c r="AE185" s="54">
        <v>0</v>
      </c>
      <c r="AF185" s="54">
        <v>0</v>
      </c>
      <c r="AG185" s="54">
        <v>0</v>
      </c>
      <c r="AH185" s="54">
        <v>0</v>
      </c>
      <c r="AI185" s="109">
        <v>0</v>
      </c>
      <c r="AJ185" s="110">
        <v>0</v>
      </c>
      <c r="AK185" s="195">
        <v>0</v>
      </c>
      <c r="AL185" s="195">
        <v>0</v>
      </c>
    </row>
    <row r="186" spans="2:38" x14ac:dyDescent="0.25">
      <c r="C186" s="3" t="s">
        <v>45</v>
      </c>
      <c r="D186" s="54">
        <v>0</v>
      </c>
      <c r="E186" s="54">
        <v>0</v>
      </c>
      <c r="F186" s="54">
        <v>0</v>
      </c>
      <c r="G186" s="54">
        <v>0</v>
      </c>
      <c r="H186" s="54">
        <v>0</v>
      </c>
      <c r="I186" s="54">
        <v>0</v>
      </c>
      <c r="J186" s="54">
        <v>0</v>
      </c>
      <c r="K186" s="54">
        <v>0</v>
      </c>
      <c r="L186" s="54">
        <v>0</v>
      </c>
      <c r="M186" s="54">
        <v>0</v>
      </c>
      <c r="N186" s="54">
        <v>0</v>
      </c>
      <c r="O186" s="54">
        <v>0</v>
      </c>
      <c r="P186" s="54">
        <v>0</v>
      </c>
      <c r="Q186" s="54">
        <v>0</v>
      </c>
      <c r="R186" s="54">
        <v>0</v>
      </c>
      <c r="S186" s="54">
        <v>612.19200000000001</v>
      </c>
      <c r="T186" s="54">
        <v>542.77700000000004</v>
      </c>
      <c r="U186" s="54">
        <v>496.17700000000002</v>
      </c>
      <c r="V186" s="54">
        <v>628.22</v>
      </c>
      <c r="W186" s="54">
        <v>620.76099999999997</v>
      </c>
      <c r="X186" s="54">
        <v>653.39800000000002</v>
      </c>
      <c r="Y186" s="54">
        <v>449.995</v>
      </c>
      <c r="Z186" s="54">
        <v>1076.5039999999999</v>
      </c>
      <c r="AA186" s="54">
        <v>898.97699999999998</v>
      </c>
      <c r="AB186" s="54">
        <v>741.25599999999997</v>
      </c>
      <c r="AC186" s="54">
        <v>733.096</v>
      </c>
      <c r="AD186" s="54">
        <v>757.77</v>
      </c>
      <c r="AE186" s="54">
        <v>615.99</v>
      </c>
      <c r="AF186" s="54">
        <v>775.13599999999997</v>
      </c>
      <c r="AG186" s="54">
        <v>2773.1930000000002</v>
      </c>
      <c r="AH186" s="54">
        <v>1399.1279999999999</v>
      </c>
      <c r="AI186" s="109">
        <v>1419.4690000000001</v>
      </c>
      <c r="AJ186" s="110">
        <v>2126.835</v>
      </c>
      <c r="AK186" s="195">
        <f>[1]IO!$HK$73/1000</f>
        <v>2643.4792902898812</v>
      </c>
      <c r="AL186" s="195">
        <f>[2]IO!$HK$73/1000</f>
        <v>2703.5586927206614</v>
      </c>
    </row>
    <row r="187" spans="2:38" x14ac:dyDescent="0.25">
      <c r="B187" s="3" t="s">
        <v>48</v>
      </c>
      <c r="C187" s="3" t="s">
        <v>33</v>
      </c>
      <c r="D187" s="54">
        <v>7108.8590000000004</v>
      </c>
      <c r="E187" s="54">
        <v>7542.509</v>
      </c>
      <c r="F187" s="54">
        <v>8514.8619999999992</v>
      </c>
      <c r="G187" s="54">
        <v>9503.1389999999992</v>
      </c>
      <c r="H187" s="54">
        <v>10388.790999999999</v>
      </c>
      <c r="I187" s="54">
        <v>12055.42</v>
      </c>
      <c r="J187" s="54">
        <v>13173.137000000001</v>
      </c>
      <c r="K187" s="54">
        <v>14920.665999999999</v>
      </c>
      <c r="L187" s="54">
        <v>14960.855</v>
      </c>
      <c r="M187" s="54">
        <v>17049.762999999999</v>
      </c>
      <c r="N187" s="54">
        <v>18424.855</v>
      </c>
      <c r="O187" s="54">
        <v>17822.696</v>
      </c>
      <c r="P187" s="54">
        <v>19116.764999999999</v>
      </c>
      <c r="Q187" s="54">
        <v>20880.5</v>
      </c>
      <c r="R187" s="54">
        <v>20706.977999999999</v>
      </c>
      <c r="S187" s="54">
        <v>23599.742999999999</v>
      </c>
      <c r="T187" s="54">
        <v>29032.739000000001</v>
      </c>
      <c r="U187" s="54">
        <v>27507.701000000001</v>
      </c>
      <c r="V187" s="54">
        <v>25052.977999999999</v>
      </c>
      <c r="W187" s="54">
        <v>23583.431</v>
      </c>
      <c r="X187" s="54">
        <v>22816.9</v>
      </c>
      <c r="Y187" s="54">
        <v>24178.18</v>
      </c>
      <c r="Z187" s="54">
        <v>26395.072</v>
      </c>
      <c r="AA187" s="54">
        <v>26229.963</v>
      </c>
      <c r="AB187" s="54">
        <v>25288.614000000001</v>
      </c>
      <c r="AC187" s="54">
        <v>24159.294000000002</v>
      </c>
      <c r="AD187" s="54">
        <v>26166.022000000001</v>
      </c>
      <c r="AE187" s="54">
        <v>28488.102999999999</v>
      </c>
      <c r="AF187" s="54">
        <v>30305.705999999998</v>
      </c>
      <c r="AG187" s="54">
        <v>32039.256000000001</v>
      </c>
      <c r="AH187" s="54">
        <v>33788.245000000003</v>
      </c>
      <c r="AI187" s="109">
        <v>42632.357000000004</v>
      </c>
      <c r="AJ187" s="110">
        <v>48941</v>
      </c>
      <c r="AK187" s="195">
        <f>[1]IO!$HO$74/1000</f>
        <v>49889.392999999989</v>
      </c>
      <c r="AL187" s="195">
        <f>[2]IO!$HO$74/1000</f>
        <v>48841.148999999976</v>
      </c>
    </row>
    <row r="188" spans="2:38" x14ac:dyDescent="0.25">
      <c r="C188" s="3" t="s">
        <v>34</v>
      </c>
      <c r="D188" s="54">
        <v>4811.7749999999996</v>
      </c>
      <c r="E188" s="54">
        <v>5281.7079999999996</v>
      </c>
      <c r="F188" s="54">
        <v>6133.0919999999996</v>
      </c>
      <c r="G188" s="54">
        <v>7118.9229999999998</v>
      </c>
      <c r="H188" s="54">
        <v>7899.2129999999997</v>
      </c>
      <c r="I188" s="54">
        <v>9191.82</v>
      </c>
      <c r="J188" s="54">
        <v>10033.540000000001</v>
      </c>
      <c r="K188" s="54">
        <v>11081.450999999999</v>
      </c>
      <c r="L188" s="54">
        <v>11557.706</v>
      </c>
      <c r="M188" s="54">
        <v>12664.53</v>
      </c>
      <c r="N188" s="54">
        <v>11582.84</v>
      </c>
      <c r="O188" s="54">
        <v>12380.321</v>
      </c>
      <c r="P188" s="54">
        <v>13668.529</v>
      </c>
      <c r="Q188" s="54">
        <v>13836.853999999999</v>
      </c>
      <c r="R188" s="54">
        <v>14240.513000000001</v>
      </c>
      <c r="S188" s="54">
        <v>14719.375</v>
      </c>
      <c r="T188" s="54">
        <v>15720.135</v>
      </c>
      <c r="U188" s="54">
        <v>16171.072</v>
      </c>
      <c r="V188" s="54">
        <v>16130.922</v>
      </c>
      <c r="W188" s="54">
        <v>16188.01</v>
      </c>
      <c r="X188" s="54">
        <v>15799.752</v>
      </c>
      <c r="Y188" s="54">
        <v>16564.995999999999</v>
      </c>
      <c r="Z188" s="54">
        <v>18750.819</v>
      </c>
      <c r="AA188" s="54">
        <v>19859.832999999999</v>
      </c>
      <c r="AB188" s="54">
        <v>19652.805</v>
      </c>
      <c r="AC188" s="54">
        <v>18664.474999999999</v>
      </c>
      <c r="AD188" s="54">
        <v>19649.721000000001</v>
      </c>
      <c r="AE188" s="54">
        <v>21293.642</v>
      </c>
      <c r="AF188" s="54">
        <v>22536.212</v>
      </c>
      <c r="AG188" s="54">
        <v>23314.853999999999</v>
      </c>
      <c r="AH188" s="54">
        <v>26296.690999999999</v>
      </c>
      <c r="AI188" s="109">
        <v>30886.44</v>
      </c>
      <c r="AJ188" s="110">
        <v>33804.555999999997</v>
      </c>
      <c r="AK188" s="195">
        <f>[1]IO!$EU$74/1000</f>
        <v>35969.507629398118</v>
      </c>
      <c r="AL188" s="195">
        <f>[2]IO!$EU$74/1000</f>
        <v>36231.259499263208</v>
      </c>
    </row>
    <row r="189" spans="2:38" x14ac:dyDescent="0.25">
      <c r="C189" s="3" t="s">
        <v>35</v>
      </c>
      <c r="D189" s="54">
        <v>3.9820000000000002</v>
      </c>
      <c r="E189" s="54">
        <v>6.548</v>
      </c>
      <c r="F189" s="54">
        <v>8.2919999999999998</v>
      </c>
      <c r="G189" s="54">
        <v>8.0239999999999991</v>
      </c>
      <c r="H189" s="54">
        <v>8.7249999999999996</v>
      </c>
      <c r="I189" s="54">
        <v>14.279</v>
      </c>
      <c r="J189" s="54">
        <v>23.126000000000001</v>
      </c>
      <c r="K189" s="54">
        <v>17.954999999999998</v>
      </c>
      <c r="L189" s="54">
        <v>20.062999999999999</v>
      </c>
      <c r="M189" s="54">
        <v>21.044</v>
      </c>
      <c r="N189" s="54">
        <v>19.936</v>
      </c>
      <c r="O189" s="54">
        <v>28.385999999999999</v>
      </c>
      <c r="P189" s="54">
        <v>31.876999999999999</v>
      </c>
      <c r="Q189" s="54">
        <v>33.505000000000003</v>
      </c>
      <c r="R189" s="54">
        <v>36.29</v>
      </c>
      <c r="S189" s="54">
        <v>32.808999999999997</v>
      </c>
      <c r="T189" s="54">
        <v>28.225999999999999</v>
      </c>
      <c r="U189" s="54">
        <v>37.716000000000001</v>
      </c>
      <c r="V189" s="54">
        <v>37.250999999999998</v>
      </c>
      <c r="W189" s="54">
        <v>32.122</v>
      </c>
      <c r="X189" s="54">
        <v>30.106999999999999</v>
      </c>
      <c r="Y189" s="54">
        <v>32.039000000000001</v>
      </c>
      <c r="Z189" s="54">
        <v>34.494</v>
      </c>
      <c r="AA189" s="54">
        <v>35.718000000000004</v>
      </c>
      <c r="AB189" s="54">
        <v>37.537999999999997</v>
      </c>
      <c r="AC189" s="54">
        <v>33.468000000000004</v>
      </c>
      <c r="AD189" s="54">
        <v>38.813000000000002</v>
      </c>
      <c r="AE189" s="54">
        <v>58.106000000000002</v>
      </c>
      <c r="AF189" s="54">
        <v>69.691999999999993</v>
      </c>
      <c r="AG189" s="54">
        <v>67.751999999999995</v>
      </c>
      <c r="AH189" s="54">
        <v>86.619</v>
      </c>
      <c r="AI189" s="109">
        <v>194.749</v>
      </c>
      <c r="AJ189" s="110">
        <v>249.28399999999999</v>
      </c>
      <c r="AK189" s="195">
        <f>[1]IO!$BQ$74/1000</f>
        <v>274.8430186086955</v>
      </c>
      <c r="AL189" s="195">
        <f>[2]IO!$BQ$74/1000</f>
        <v>261.54009641317845</v>
      </c>
    </row>
    <row r="190" spans="2:38" x14ac:dyDescent="0.25">
      <c r="C190" s="3" t="s">
        <v>36</v>
      </c>
      <c r="D190" s="54">
        <v>10.02</v>
      </c>
      <c r="E190" s="54">
        <v>15.542999999999999</v>
      </c>
      <c r="F190" s="54">
        <v>19.643000000000001</v>
      </c>
      <c r="G190" s="54">
        <v>18.760999999999999</v>
      </c>
      <c r="H190" s="54">
        <v>20.460999999999999</v>
      </c>
      <c r="I190" s="54">
        <v>31.053000000000001</v>
      </c>
      <c r="J190" s="54">
        <v>34.119</v>
      </c>
      <c r="K190" s="54">
        <v>35.756999999999998</v>
      </c>
      <c r="L190" s="54">
        <v>38.83</v>
      </c>
      <c r="M190" s="54">
        <v>40.122999999999998</v>
      </c>
      <c r="N190" s="54">
        <v>30.457999999999998</v>
      </c>
      <c r="O190" s="54">
        <v>49.793999999999997</v>
      </c>
      <c r="P190" s="54">
        <v>53.896000000000001</v>
      </c>
      <c r="Q190" s="54">
        <v>56.792000000000002</v>
      </c>
      <c r="R190" s="54">
        <v>62.396000000000001</v>
      </c>
      <c r="S190" s="54">
        <v>63.151000000000003</v>
      </c>
      <c r="T190" s="54">
        <v>54.543999999999997</v>
      </c>
      <c r="U190" s="54">
        <v>66.703999999999994</v>
      </c>
      <c r="V190" s="54">
        <v>91.450999999999993</v>
      </c>
      <c r="W190" s="54">
        <v>89.353999999999999</v>
      </c>
      <c r="X190" s="54">
        <v>81.302999999999997</v>
      </c>
      <c r="Y190" s="54">
        <v>73.524000000000001</v>
      </c>
      <c r="Z190" s="54">
        <v>80.766999999999996</v>
      </c>
      <c r="AA190" s="54">
        <v>85.933999999999997</v>
      </c>
      <c r="AB190" s="54">
        <v>90.816999999999993</v>
      </c>
      <c r="AC190" s="54">
        <v>78.128</v>
      </c>
      <c r="AD190" s="54">
        <v>90.653999999999996</v>
      </c>
      <c r="AE190" s="54">
        <v>121.54900000000001</v>
      </c>
      <c r="AF190" s="54">
        <v>139.02099999999999</v>
      </c>
      <c r="AG190" s="54">
        <v>136.01900000000001</v>
      </c>
      <c r="AH190" s="54">
        <v>169.38200000000001</v>
      </c>
      <c r="AI190" s="109">
        <v>330.84899999999999</v>
      </c>
      <c r="AJ190" s="110">
        <v>398.98099999999999</v>
      </c>
      <c r="AK190" s="195">
        <f>[1]IO!$BR$74/1000</f>
        <v>441.07832597237291</v>
      </c>
      <c r="AL190" s="195">
        <f>[2]IO!$BR$74/1000</f>
        <v>421.10688717290515</v>
      </c>
    </row>
    <row r="191" spans="2:38" x14ac:dyDescent="0.25">
      <c r="C191" s="3" t="s">
        <v>37</v>
      </c>
      <c r="D191" s="54">
        <v>17.940000000000001</v>
      </c>
      <c r="E191" s="54">
        <v>18.244</v>
      </c>
      <c r="F191" s="54">
        <v>58.728999999999999</v>
      </c>
      <c r="G191" s="54">
        <v>9.74</v>
      </c>
      <c r="H191" s="54">
        <v>10.553000000000001</v>
      </c>
      <c r="I191" s="54">
        <v>17.106000000000002</v>
      </c>
      <c r="J191" s="54">
        <v>19.274999999999999</v>
      </c>
      <c r="K191" s="54">
        <v>21.108000000000001</v>
      </c>
      <c r="L191" s="54">
        <v>23.553999999999998</v>
      </c>
      <c r="M191" s="54">
        <v>25.643999999999998</v>
      </c>
      <c r="N191" s="54">
        <v>25.347999999999999</v>
      </c>
      <c r="O191" s="54">
        <v>33.898000000000003</v>
      </c>
      <c r="P191" s="54">
        <v>36.366</v>
      </c>
      <c r="Q191" s="54">
        <v>37.366</v>
      </c>
      <c r="R191" s="54">
        <v>41.816000000000003</v>
      </c>
      <c r="S191" s="54">
        <v>37.384999999999998</v>
      </c>
      <c r="T191" s="54">
        <v>32.115000000000002</v>
      </c>
      <c r="U191" s="54">
        <v>42.999000000000002</v>
      </c>
      <c r="V191" s="54">
        <v>42.48</v>
      </c>
      <c r="W191" s="54">
        <v>36.399000000000001</v>
      </c>
      <c r="X191" s="54">
        <v>34.317</v>
      </c>
      <c r="Y191" s="54">
        <v>36.646999999999998</v>
      </c>
      <c r="Z191" s="54">
        <v>40.149000000000001</v>
      </c>
      <c r="AA191" s="54">
        <v>40.732999999999997</v>
      </c>
      <c r="AB191" s="54">
        <v>42.457999999999998</v>
      </c>
      <c r="AC191" s="54">
        <v>37.854999999999997</v>
      </c>
      <c r="AD191" s="54">
        <v>43.9</v>
      </c>
      <c r="AE191" s="54">
        <v>65.721999999999994</v>
      </c>
      <c r="AF191" s="54">
        <v>78.825999999999993</v>
      </c>
      <c r="AG191" s="54">
        <v>76.632000000000005</v>
      </c>
      <c r="AH191" s="54">
        <v>97.971999999999994</v>
      </c>
      <c r="AI191" s="109">
        <v>220.27500000000001</v>
      </c>
      <c r="AJ191" s="110">
        <v>281.95600000000002</v>
      </c>
      <c r="AK191" s="195">
        <f>[1]IO!$BS$74/1000</f>
        <v>313.96407015378895</v>
      </c>
      <c r="AL191" s="195">
        <f>[2]IO!$BS$74/1000</f>
        <v>301.40755138875295</v>
      </c>
    </row>
    <row r="192" spans="2:38" x14ac:dyDescent="0.25">
      <c r="C192" s="3" t="s">
        <v>38</v>
      </c>
      <c r="D192" s="54">
        <v>0</v>
      </c>
      <c r="E192" s="54">
        <v>0</v>
      </c>
      <c r="F192" s="54">
        <v>0</v>
      </c>
      <c r="G192" s="54">
        <v>0</v>
      </c>
      <c r="H192" s="54">
        <v>0</v>
      </c>
      <c r="I192" s="54">
        <v>0</v>
      </c>
      <c r="J192" s="54">
        <v>0</v>
      </c>
      <c r="K192" s="54">
        <v>0</v>
      </c>
      <c r="L192" s="54">
        <v>0</v>
      </c>
      <c r="M192" s="54">
        <v>0</v>
      </c>
      <c r="N192" s="54">
        <v>0</v>
      </c>
      <c r="O192" s="54">
        <v>0</v>
      </c>
      <c r="P192" s="54">
        <v>0</v>
      </c>
      <c r="Q192" s="54">
        <v>0</v>
      </c>
      <c r="R192" s="54">
        <v>0</v>
      </c>
      <c r="S192" s="54">
        <v>0</v>
      </c>
      <c r="T192" s="54">
        <v>0</v>
      </c>
      <c r="U192" s="54">
        <v>0</v>
      </c>
      <c r="V192" s="54">
        <v>0</v>
      </c>
      <c r="W192" s="54">
        <v>0</v>
      </c>
      <c r="X192" s="54">
        <v>0</v>
      </c>
      <c r="Y192" s="54">
        <v>0</v>
      </c>
      <c r="Z192" s="54">
        <v>0</v>
      </c>
      <c r="AA192" s="54">
        <v>0</v>
      </c>
      <c r="AB192" s="54">
        <v>0</v>
      </c>
      <c r="AC192" s="54">
        <v>0</v>
      </c>
      <c r="AD192" s="54">
        <v>0</v>
      </c>
      <c r="AE192" s="54">
        <v>0</v>
      </c>
      <c r="AF192" s="54">
        <v>0</v>
      </c>
      <c r="AG192" s="54">
        <v>0</v>
      </c>
      <c r="AH192" s="54">
        <v>0</v>
      </c>
      <c r="AI192" s="109">
        <v>0</v>
      </c>
      <c r="AJ192" s="110">
        <v>0</v>
      </c>
      <c r="AK192" s="195">
        <f>[1]IO!$BT$74/1000</f>
        <v>0</v>
      </c>
      <c r="AL192" s="195">
        <v>0</v>
      </c>
    </row>
    <row r="193" spans="1:38" x14ac:dyDescent="0.25">
      <c r="C193" s="3" t="s">
        <v>302</v>
      </c>
      <c r="D193" s="54">
        <v>663.56899999999996</v>
      </c>
      <c r="E193" s="54">
        <v>669.84900000000005</v>
      </c>
      <c r="F193" s="54">
        <v>866.404</v>
      </c>
      <c r="G193" s="54">
        <v>1055.692</v>
      </c>
      <c r="H193" s="54">
        <v>1347.154</v>
      </c>
      <c r="I193" s="54">
        <v>1827.9939999999999</v>
      </c>
      <c r="J193" s="54">
        <v>1952.777</v>
      </c>
      <c r="K193" s="54">
        <v>1895.559</v>
      </c>
      <c r="L193" s="54">
        <v>2593.2750000000001</v>
      </c>
      <c r="M193" s="54">
        <v>2816.1089999999999</v>
      </c>
      <c r="N193" s="54">
        <v>2533.636</v>
      </c>
      <c r="O193" s="54">
        <v>2510.2310000000002</v>
      </c>
      <c r="P193" s="54">
        <v>3055.703</v>
      </c>
      <c r="Q193" s="54">
        <v>3140.5659999999998</v>
      </c>
      <c r="R193" s="54">
        <v>3308.9</v>
      </c>
      <c r="S193" s="54">
        <v>3543.299</v>
      </c>
      <c r="T193" s="54">
        <v>3489.1390000000001</v>
      </c>
      <c r="U193" s="54">
        <v>3536.12</v>
      </c>
      <c r="V193" s="54">
        <v>3655.3130000000001</v>
      </c>
      <c r="W193" s="54">
        <v>3768.1619999999998</v>
      </c>
      <c r="X193" s="54">
        <v>3724.3</v>
      </c>
      <c r="Y193" s="54">
        <v>3950.6889999999999</v>
      </c>
      <c r="Z193" s="54">
        <v>5060.5780000000004</v>
      </c>
      <c r="AA193" s="54">
        <v>5469.43</v>
      </c>
      <c r="AB193" s="54">
        <v>5626.259</v>
      </c>
      <c r="AC193" s="54">
        <v>5511.6260000000002</v>
      </c>
      <c r="AD193" s="54">
        <v>5613.8320000000003</v>
      </c>
      <c r="AE193" s="54">
        <v>6232.19</v>
      </c>
      <c r="AF193" s="54">
        <v>6829.0169999999998</v>
      </c>
      <c r="AG193" s="54">
        <v>7100.2309999999998</v>
      </c>
      <c r="AH193" s="54">
        <v>7597.92</v>
      </c>
      <c r="AI193" s="109">
        <v>8164.38</v>
      </c>
      <c r="AJ193" s="110">
        <v>8656.1849999999995</v>
      </c>
      <c r="AK193" s="195">
        <f>[1]IO!$DF$74/1000</f>
        <v>9104.1190062978021</v>
      </c>
      <c r="AL193" s="195">
        <f>[2]IO!$DF$74/1000</f>
        <v>9443.1410160227097</v>
      </c>
    </row>
    <row r="194" spans="1:38" x14ac:dyDescent="0.25">
      <c r="C194" s="3" t="s">
        <v>303</v>
      </c>
      <c r="D194" s="54">
        <v>1161.318</v>
      </c>
      <c r="E194" s="54">
        <v>1239.018</v>
      </c>
      <c r="F194" s="54">
        <v>1355.373</v>
      </c>
      <c r="G194" s="54">
        <v>1562.7850000000001</v>
      </c>
      <c r="H194" s="54">
        <v>1632.37</v>
      </c>
      <c r="I194" s="54">
        <v>1655.694</v>
      </c>
      <c r="J194" s="54">
        <v>1690.875</v>
      </c>
      <c r="K194" s="54">
        <v>1894.0619999999999</v>
      </c>
      <c r="L194" s="54">
        <v>1782.239</v>
      </c>
      <c r="M194" s="54">
        <v>1840.8889999999999</v>
      </c>
      <c r="N194" s="54">
        <v>1873.405</v>
      </c>
      <c r="O194" s="54">
        <v>1873.62</v>
      </c>
      <c r="P194" s="54">
        <v>2135.752</v>
      </c>
      <c r="Q194" s="54">
        <v>2170.8960000000002</v>
      </c>
      <c r="R194" s="54">
        <v>2328.1570000000002</v>
      </c>
      <c r="S194" s="54">
        <v>2386.6469999999999</v>
      </c>
      <c r="T194" s="54">
        <v>2858.4270000000001</v>
      </c>
      <c r="U194" s="54">
        <v>3002.009</v>
      </c>
      <c r="V194" s="54">
        <v>3455.1979999999999</v>
      </c>
      <c r="W194" s="54">
        <v>3676.8049999999998</v>
      </c>
      <c r="X194" s="54">
        <v>3922.0610000000001</v>
      </c>
      <c r="Y194" s="54">
        <v>4202.5590000000002</v>
      </c>
      <c r="Z194" s="54">
        <v>4783.5110000000004</v>
      </c>
      <c r="AA194" s="54">
        <v>4995.6949999999997</v>
      </c>
      <c r="AB194" s="54">
        <v>4671.4309999999996</v>
      </c>
      <c r="AC194" s="54">
        <v>4778.6379999999999</v>
      </c>
      <c r="AD194" s="54">
        <v>4970.8710000000001</v>
      </c>
      <c r="AE194" s="54">
        <v>5275.9570000000003</v>
      </c>
      <c r="AF194" s="54">
        <v>5479.9040000000005</v>
      </c>
      <c r="AG194" s="54">
        <v>5769.6679999999997</v>
      </c>
      <c r="AH194" s="54">
        <v>6220.6819999999998</v>
      </c>
      <c r="AI194" s="109">
        <v>6509.1229999999996</v>
      </c>
      <c r="AJ194" s="110">
        <v>6150.38</v>
      </c>
      <c r="AK194" s="195">
        <f>[1]IO!$DG$74/1000</f>
        <v>6624.3510523052137</v>
      </c>
      <c r="AL194" s="195">
        <f>[2]IO!$DG$74/1000</f>
        <v>6648.1956404826115</v>
      </c>
    </row>
    <row r="195" spans="1:38" x14ac:dyDescent="0.25">
      <c r="C195" s="3" t="s">
        <v>304</v>
      </c>
      <c r="D195" s="54">
        <v>1540.5840000000001</v>
      </c>
      <c r="E195" s="54">
        <v>1650.4359999999999</v>
      </c>
      <c r="F195" s="54">
        <v>1815.248</v>
      </c>
      <c r="G195" s="54">
        <v>2045.934</v>
      </c>
      <c r="H195" s="54">
        <v>2343.319</v>
      </c>
      <c r="I195" s="54">
        <v>2162.596</v>
      </c>
      <c r="J195" s="54">
        <v>2702.5819999999999</v>
      </c>
      <c r="K195" s="54">
        <v>3632.9679999999998</v>
      </c>
      <c r="L195" s="54">
        <v>3434.902</v>
      </c>
      <c r="M195" s="54">
        <v>3709.1990000000001</v>
      </c>
      <c r="N195" s="54">
        <v>2969.8049999999998</v>
      </c>
      <c r="O195" s="54">
        <v>3177.5160000000001</v>
      </c>
      <c r="P195" s="54">
        <v>3472.2660000000001</v>
      </c>
      <c r="Q195" s="54">
        <v>3366.08</v>
      </c>
      <c r="R195" s="54">
        <v>3502.0439999999999</v>
      </c>
      <c r="S195" s="54">
        <v>3599.4929999999999</v>
      </c>
      <c r="T195" s="54">
        <v>4098.9920000000002</v>
      </c>
      <c r="U195" s="54">
        <v>4367.6710000000003</v>
      </c>
      <c r="V195" s="54">
        <v>4117.518</v>
      </c>
      <c r="W195" s="54">
        <v>3471.8009999999999</v>
      </c>
      <c r="X195" s="54">
        <v>3086.45</v>
      </c>
      <c r="Y195" s="54">
        <v>2850.692</v>
      </c>
      <c r="Z195" s="54">
        <v>3038.3130000000001</v>
      </c>
      <c r="AA195" s="54">
        <v>3359.4949999999999</v>
      </c>
      <c r="AB195" s="54">
        <v>3215.3870000000002</v>
      </c>
      <c r="AC195" s="54">
        <v>3212.6930000000002</v>
      </c>
      <c r="AD195" s="54">
        <v>3216.328</v>
      </c>
      <c r="AE195" s="54">
        <v>3139.02</v>
      </c>
      <c r="AF195" s="54">
        <v>3065.078</v>
      </c>
      <c r="AG195" s="54">
        <v>2735.759</v>
      </c>
      <c r="AH195" s="54">
        <v>2893.7910000000002</v>
      </c>
      <c r="AI195" s="109">
        <v>2720.078</v>
      </c>
      <c r="AJ195" s="110">
        <v>2740.1480000000001</v>
      </c>
      <c r="AK195" s="195">
        <f>[1]IO!$DH$74/1000</f>
        <v>3031.9655084927635</v>
      </c>
      <c r="AL195" s="195">
        <f>[2]IO!$DH$74/1000</f>
        <v>3047.3048637783531</v>
      </c>
    </row>
    <row r="196" spans="1:38" x14ac:dyDescent="0.25">
      <c r="C196" s="3" t="s">
        <v>39</v>
      </c>
      <c r="D196" s="54">
        <v>2297.0830000000001</v>
      </c>
      <c r="E196" s="54">
        <v>2260.8009999999999</v>
      </c>
      <c r="F196" s="54">
        <v>2381.77</v>
      </c>
      <c r="G196" s="54">
        <v>2384.2159999999999</v>
      </c>
      <c r="H196" s="54">
        <v>2489.578</v>
      </c>
      <c r="I196" s="54">
        <v>2863.6</v>
      </c>
      <c r="J196" s="54">
        <v>3139.5970000000002</v>
      </c>
      <c r="K196" s="54">
        <v>3839.2150000000001</v>
      </c>
      <c r="L196" s="54">
        <v>3403.1489999999999</v>
      </c>
      <c r="M196" s="54">
        <v>4385.2330000000002</v>
      </c>
      <c r="N196" s="54">
        <v>6842.0150000000003</v>
      </c>
      <c r="O196" s="54">
        <v>5442.375</v>
      </c>
      <c r="P196" s="54">
        <v>5448.2370000000001</v>
      </c>
      <c r="Q196" s="54">
        <v>7043.6459999999997</v>
      </c>
      <c r="R196" s="54">
        <v>6466.4639999999999</v>
      </c>
      <c r="S196" s="54">
        <v>8880.3680000000004</v>
      </c>
      <c r="T196" s="54">
        <v>13312.603999999999</v>
      </c>
      <c r="U196" s="54">
        <v>11336.629000000001</v>
      </c>
      <c r="V196" s="54">
        <v>8922.0560000000005</v>
      </c>
      <c r="W196" s="54">
        <v>7395.4210000000003</v>
      </c>
      <c r="X196" s="54">
        <v>7017.1480000000001</v>
      </c>
      <c r="Y196" s="54">
        <v>7613.1840000000002</v>
      </c>
      <c r="Z196" s="54">
        <v>7644.2529999999997</v>
      </c>
      <c r="AA196" s="54">
        <v>6370.13</v>
      </c>
      <c r="AB196" s="54">
        <v>5635.81</v>
      </c>
      <c r="AC196" s="54">
        <v>5494.8190000000004</v>
      </c>
      <c r="AD196" s="54">
        <v>6516.3</v>
      </c>
      <c r="AE196" s="54">
        <v>7194.4610000000002</v>
      </c>
      <c r="AF196" s="54">
        <v>7769.4939999999997</v>
      </c>
      <c r="AG196" s="54">
        <v>8724.402</v>
      </c>
      <c r="AH196" s="54">
        <v>7491.5540000000001</v>
      </c>
      <c r="AI196" s="109">
        <v>11745.916999999999</v>
      </c>
      <c r="AJ196" s="110">
        <v>15136.444</v>
      </c>
      <c r="AK196" s="195">
        <f>[1]IO!$HN$74/1000</f>
        <v>13919.885370601878</v>
      </c>
      <c r="AL196" s="195">
        <f>[2]IO!$HN$74/1000</f>
        <v>12609.889500736781</v>
      </c>
    </row>
    <row r="197" spans="1:38" x14ac:dyDescent="0.25">
      <c r="C197" s="3" t="s">
        <v>40</v>
      </c>
      <c r="D197" s="54">
        <v>732.70299999999997</v>
      </c>
      <c r="E197" s="54">
        <v>655.77</v>
      </c>
      <c r="F197" s="54">
        <v>612.66</v>
      </c>
      <c r="G197" s="54">
        <v>538.47699999999998</v>
      </c>
      <c r="H197" s="54">
        <v>470.113</v>
      </c>
      <c r="I197" s="54">
        <v>398.70299999999997</v>
      </c>
      <c r="J197" s="54">
        <v>382.73099999999999</v>
      </c>
      <c r="K197" s="54">
        <v>399.36399999999998</v>
      </c>
      <c r="L197" s="54">
        <v>405.67200000000003</v>
      </c>
      <c r="M197" s="54">
        <v>407.34699999999998</v>
      </c>
      <c r="N197" s="54">
        <v>374.137</v>
      </c>
      <c r="O197" s="54">
        <v>370.53699999999998</v>
      </c>
      <c r="P197" s="54">
        <v>396.96199999999999</v>
      </c>
      <c r="Q197" s="54">
        <v>428.66500000000002</v>
      </c>
      <c r="R197" s="54">
        <v>442.29500000000002</v>
      </c>
      <c r="S197" s="54">
        <v>470.94200000000001</v>
      </c>
      <c r="T197" s="54">
        <v>475.142</v>
      </c>
      <c r="U197" s="54">
        <v>485.48599999999999</v>
      </c>
      <c r="V197" s="54">
        <v>486.36700000000002</v>
      </c>
      <c r="W197" s="54">
        <v>460.10500000000002</v>
      </c>
      <c r="X197" s="54">
        <v>408.50200000000001</v>
      </c>
      <c r="Y197" s="54">
        <v>461.435</v>
      </c>
      <c r="Z197" s="54">
        <v>567.48400000000004</v>
      </c>
      <c r="AA197" s="54">
        <v>646.37599999999998</v>
      </c>
      <c r="AB197" s="54">
        <v>576.21500000000003</v>
      </c>
      <c r="AC197" s="54">
        <v>465.47899999999998</v>
      </c>
      <c r="AD197" s="54">
        <v>476.15899999999999</v>
      </c>
      <c r="AE197" s="54">
        <v>533.09</v>
      </c>
      <c r="AF197" s="54">
        <v>627.26700000000005</v>
      </c>
      <c r="AG197" s="54">
        <v>674.64599999999996</v>
      </c>
      <c r="AH197" s="54">
        <v>823.90099999999995</v>
      </c>
      <c r="AI197" s="109">
        <v>1020.158</v>
      </c>
      <c r="AJ197" s="110">
        <v>1137.3910000000001</v>
      </c>
      <c r="AK197" s="195">
        <f>[1]IO!$EV$74/1000</f>
        <v>1061.3648360664979</v>
      </c>
      <c r="AL197" s="195">
        <f>[2]IO!$EV$74/1000</f>
        <v>1041.7223767412927</v>
      </c>
    </row>
    <row r="198" spans="1:38" x14ac:dyDescent="0.25">
      <c r="C198" s="3" t="s">
        <v>41</v>
      </c>
      <c r="D198" s="54">
        <v>732.70299999999997</v>
      </c>
      <c r="E198" s="54">
        <v>655.77</v>
      </c>
      <c r="F198" s="54">
        <v>612.66</v>
      </c>
      <c r="G198" s="54">
        <v>538.47699999999998</v>
      </c>
      <c r="H198" s="54">
        <v>470.113</v>
      </c>
      <c r="I198" s="54">
        <v>398.70299999999997</v>
      </c>
      <c r="J198" s="54">
        <v>382.73099999999999</v>
      </c>
      <c r="K198" s="54">
        <v>399.36399999999998</v>
      </c>
      <c r="L198" s="54">
        <v>405.67200000000003</v>
      </c>
      <c r="M198" s="54">
        <v>407.34699999999998</v>
      </c>
      <c r="N198" s="54">
        <v>374.137</v>
      </c>
      <c r="O198" s="54">
        <v>370.53699999999998</v>
      </c>
      <c r="P198" s="54">
        <v>396.96199999999999</v>
      </c>
      <c r="Q198" s="54">
        <v>428.66500000000002</v>
      </c>
      <c r="R198" s="54">
        <v>442.29500000000002</v>
      </c>
      <c r="S198" s="54">
        <v>470.94200000000001</v>
      </c>
      <c r="T198" s="54">
        <v>475.142</v>
      </c>
      <c r="U198" s="54">
        <v>485.48599999999999</v>
      </c>
      <c r="V198" s="54">
        <v>486.36700000000002</v>
      </c>
      <c r="W198" s="54">
        <v>460.10500000000002</v>
      </c>
      <c r="X198" s="54">
        <v>408.50200000000001</v>
      </c>
      <c r="Y198" s="54">
        <v>461.435</v>
      </c>
      <c r="Z198" s="54">
        <v>567.48400000000004</v>
      </c>
      <c r="AA198" s="54">
        <v>646.37599999999998</v>
      </c>
      <c r="AB198" s="54">
        <v>576.21500000000003</v>
      </c>
      <c r="AC198" s="54">
        <v>465.47899999999998</v>
      </c>
      <c r="AD198" s="54">
        <v>476.15899999999999</v>
      </c>
      <c r="AE198" s="54">
        <v>533.09</v>
      </c>
      <c r="AF198" s="54">
        <v>627.26700000000005</v>
      </c>
      <c r="AG198" s="54">
        <v>674.64599999999996</v>
      </c>
      <c r="AH198" s="54">
        <v>823.90099999999995</v>
      </c>
      <c r="AI198" s="109">
        <v>1020.158</v>
      </c>
      <c r="AJ198" s="110">
        <v>1137.3910000000001</v>
      </c>
      <c r="AK198" s="195">
        <f>[1]CP!$AA$74/1000</f>
        <v>1061.3648360664979</v>
      </c>
      <c r="AL198" s="195">
        <f>[2]CP!$AA$74/1000</f>
        <v>1041.7223767412927</v>
      </c>
    </row>
    <row r="199" spans="1:38" x14ac:dyDescent="0.25">
      <c r="C199" s="3" t="s">
        <v>42</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54">
        <v>0</v>
      </c>
      <c r="AD199" s="54">
        <v>0</v>
      </c>
      <c r="AE199" s="54">
        <v>0</v>
      </c>
      <c r="AF199" s="54">
        <v>0</v>
      </c>
      <c r="AG199" s="54">
        <v>0</v>
      </c>
      <c r="AH199" s="54">
        <v>0</v>
      </c>
      <c r="AI199" s="109">
        <v>0</v>
      </c>
      <c r="AJ199" s="110">
        <v>0</v>
      </c>
      <c r="AK199" s="195">
        <v>0</v>
      </c>
      <c r="AL199" s="195">
        <f>[2]CP!$AW$74/1000</f>
        <v>0</v>
      </c>
    </row>
    <row r="200" spans="1:38" x14ac:dyDescent="0.25">
      <c r="C200" s="3" t="s">
        <v>43</v>
      </c>
      <c r="D200" s="54">
        <v>42.93</v>
      </c>
      <c r="E200" s="54">
        <v>60.514000000000003</v>
      </c>
      <c r="F200" s="54">
        <v>71.516999999999996</v>
      </c>
      <c r="G200" s="54">
        <v>83.685000000000002</v>
      </c>
      <c r="H200" s="54">
        <v>91.159000000000006</v>
      </c>
      <c r="I200" s="54">
        <v>94.885000000000005</v>
      </c>
      <c r="J200" s="54">
        <v>97.649000000000001</v>
      </c>
      <c r="K200" s="54">
        <v>98.438999999999993</v>
      </c>
      <c r="L200" s="54">
        <v>108.58799999999999</v>
      </c>
      <c r="M200" s="54">
        <v>97.736999999999995</v>
      </c>
      <c r="N200" s="54">
        <v>104.47799999999999</v>
      </c>
      <c r="O200" s="54">
        <v>114.86499999999999</v>
      </c>
      <c r="P200" s="54">
        <v>109.312</v>
      </c>
      <c r="Q200" s="54">
        <v>115.047</v>
      </c>
      <c r="R200" s="54">
        <v>125.193</v>
      </c>
      <c r="S200" s="54">
        <v>137.751</v>
      </c>
      <c r="T200" s="54">
        <v>153.74600000000001</v>
      </c>
      <c r="U200" s="54">
        <v>139.59100000000001</v>
      </c>
      <c r="V200" s="54">
        <v>151.18199999999999</v>
      </c>
      <c r="W200" s="54">
        <v>144.79900000000001</v>
      </c>
      <c r="X200" s="54">
        <v>125.459</v>
      </c>
      <c r="Y200" s="54">
        <v>116.331</v>
      </c>
      <c r="Z200" s="54">
        <v>129.46199999999999</v>
      </c>
      <c r="AA200" s="54">
        <v>134.22800000000001</v>
      </c>
      <c r="AB200" s="54">
        <v>142.72200000000001</v>
      </c>
      <c r="AC200" s="54">
        <v>132.66900000000001</v>
      </c>
      <c r="AD200" s="54">
        <v>124.919</v>
      </c>
      <c r="AE200" s="54">
        <v>124.53100000000001</v>
      </c>
      <c r="AF200" s="54">
        <v>130.36000000000001</v>
      </c>
      <c r="AG200" s="54">
        <v>116.776</v>
      </c>
      <c r="AH200" s="54">
        <v>121.376</v>
      </c>
      <c r="AI200" s="109">
        <v>122.971</v>
      </c>
      <c r="AJ200" s="110">
        <v>127.473</v>
      </c>
      <c r="AK200" s="195">
        <f>[1]IO!$HL$74/1000</f>
        <v>140.74841761235797</v>
      </c>
      <c r="AL200" s="195">
        <f>[2]IO!$HL$74/1000</f>
        <v>136.00666539773417</v>
      </c>
    </row>
    <row r="201" spans="1:38" x14ac:dyDescent="0.25">
      <c r="C201" s="3" t="s">
        <v>44</v>
      </c>
      <c r="D201" s="54">
        <v>1521.45</v>
      </c>
      <c r="E201" s="54">
        <v>1544.5170000000001</v>
      </c>
      <c r="F201" s="54">
        <v>1697.5930000000001</v>
      </c>
      <c r="G201" s="54">
        <v>1762.0540000000001</v>
      </c>
      <c r="H201" s="54">
        <v>1928.306</v>
      </c>
      <c r="I201" s="54">
        <v>2370.0120000000002</v>
      </c>
      <c r="J201" s="54">
        <v>2659.2170000000001</v>
      </c>
      <c r="K201" s="54">
        <v>3341.413</v>
      </c>
      <c r="L201" s="54">
        <v>2888.8890000000001</v>
      </c>
      <c r="M201" s="54">
        <v>3880.1489999999999</v>
      </c>
      <c r="N201" s="54">
        <v>6363.4009999999998</v>
      </c>
      <c r="O201" s="54">
        <v>4956.973</v>
      </c>
      <c r="P201" s="54">
        <v>4941.9629999999997</v>
      </c>
      <c r="Q201" s="54">
        <v>6499.9340000000002</v>
      </c>
      <c r="R201" s="54">
        <v>5898.9759999999997</v>
      </c>
      <c r="S201" s="54">
        <v>8118.3459999999995</v>
      </c>
      <c r="T201" s="54">
        <v>12558.871999999999</v>
      </c>
      <c r="U201" s="54">
        <v>10511.348</v>
      </c>
      <c r="V201" s="54">
        <v>8070.7079999999996</v>
      </c>
      <c r="W201" s="54">
        <v>6583.8649999999998</v>
      </c>
      <c r="X201" s="54">
        <v>6244.9359999999997</v>
      </c>
      <c r="Y201" s="54">
        <v>6853.76</v>
      </c>
      <c r="Z201" s="54">
        <v>6694.576</v>
      </c>
      <c r="AA201" s="54">
        <v>5253.3379999999997</v>
      </c>
      <c r="AB201" s="54">
        <v>4525.1499999999996</v>
      </c>
      <c r="AC201" s="54">
        <v>4552.21</v>
      </c>
      <c r="AD201" s="54">
        <v>5602.06</v>
      </c>
      <c r="AE201" s="54">
        <v>6177</v>
      </c>
      <c r="AF201" s="54">
        <v>6589.78</v>
      </c>
      <c r="AG201" s="54">
        <v>6375.15</v>
      </c>
      <c r="AH201" s="54">
        <v>5984.48</v>
      </c>
      <c r="AI201" s="109">
        <v>9943.5400000000009</v>
      </c>
      <c r="AJ201" s="110">
        <v>12829</v>
      </c>
      <c r="AK201" s="195">
        <f>[1]IO!$HM$74/1000</f>
        <v>11476.893917066569</v>
      </c>
      <c r="AL201" s="195">
        <f>[2]IO!$HM$74/1000</f>
        <v>10189.290623703333</v>
      </c>
    </row>
    <row r="202" spans="1:38" x14ac:dyDescent="0.25">
      <c r="C202" s="3" t="s">
        <v>309</v>
      </c>
      <c r="D202" s="54">
        <v>1521.45</v>
      </c>
      <c r="E202" s="54">
        <v>1544.5170000000001</v>
      </c>
      <c r="F202" s="54">
        <v>1697.5930000000001</v>
      </c>
      <c r="G202" s="54">
        <v>1762.0540000000001</v>
      </c>
      <c r="H202" s="54">
        <v>1928.306</v>
      </c>
      <c r="I202" s="54">
        <v>2370.0120000000002</v>
      </c>
      <c r="J202" s="54">
        <v>2659.2170000000001</v>
      </c>
      <c r="K202" s="54">
        <v>3341.413</v>
      </c>
      <c r="L202" s="54">
        <v>2888.8890000000001</v>
      </c>
      <c r="M202" s="54">
        <v>3880.1489999999999</v>
      </c>
      <c r="N202" s="54">
        <v>6363.4009999999998</v>
      </c>
      <c r="O202" s="54">
        <v>4956.973</v>
      </c>
      <c r="P202" s="54">
        <v>4941.9629999999997</v>
      </c>
      <c r="Q202" s="54">
        <v>6499.9340000000002</v>
      </c>
      <c r="R202" s="54">
        <v>5898.9759999999997</v>
      </c>
      <c r="S202" s="54">
        <v>8118.3459999999995</v>
      </c>
      <c r="T202" s="54">
        <v>12558.871999999999</v>
      </c>
      <c r="U202" s="54">
        <v>10511.348</v>
      </c>
      <c r="V202" s="54">
        <v>8070.7079999999996</v>
      </c>
      <c r="W202" s="54">
        <v>6583.8649999999998</v>
      </c>
      <c r="X202" s="54">
        <v>6244.9359999999997</v>
      </c>
      <c r="Y202" s="54">
        <v>6853.76</v>
      </c>
      <c r="Z202" s="54">
        <v>6694.576</v>
      </c>
      <c r="AA202" s="54">
        <v>5253.3379999999997</v>
      </c>
      <c r="AB202" s="54">
        <v>4525.1499999999996</v>
      </c>
      <c r="AC202" s="54">
        <v>4552.21</v>
      </c>
      <c r="AD202" s="54">
        <v>5602.06</v>
      </c>
      <c r="AE202" s="54">
        <v>6177</v>
      </c>
      <c r="AF202" s="54">
        <v>6589.78</v>
      </c>
      <c r="AG202" s="54">
        <v>6375.15</v>
      </c>
      <c r="AH202" s="54">
        <v>5984.48</v>
      </c>
      <c r="AI202" s="109">
        <v>9943.5400000000009</v>
      </c>
      <c r="AJ202" s="110">
        <v>12829</v>
      </c>
      <c r="AK202" s="195">
        <f>[1]IO!$GW$74/1000</f>
        <v>11476.893917066569</v>
      </c>
      <c r="AL202" s="195">
        <f>[2]IO!$GW$74/1000</f>
        <v>10189.290623703333</v>
      </c>
    </row>
    <row r="203" spans="1:38" x14ac:dyDescent="0.25">
      <c r="C203" s="3" t="s">
        <v>310</v>
      </c>
      <c r="D203" s="54">
        <v>0</v>
      </c>
      <c r="E203" s="54">
        <v>0</v>
      </c>
      <c r="F203" s="54">
        <v>0</v>
      </c>
      <c r="G203" s="54">
        <v>0</v>
      </c>
      <c r="H203" s="54">
        <v>0</v>
      </c>
      <c r="I203" s="54">
        <v>0</v>
      </c>
      <c r="J203" s="54">
        <v>0</v>
      </c>
      <c r="K203" s="54">
        <v>0</v>
      </c>
      <c r="L203" s="54">
        <v>0</v>
      </c>
      <c r="M203" s="54">
        <v>0</v>
      </c>
      <c r="N203" s="54">
        <v>0</v>
      </c>
      <c r="O203" s="54">
        <v>0</v>
      </c>
      <c r="P203" s="54">
        <v>0</v>
      </c>
      <c r="Q203" s="54">
        <v>0</v>
      </c>
      <c r="R203" s="54">
        <v>0</v>
      </c>
      <c r="S203" s="54">
        <v>0</v>
      </c>
      <c r="T203" s="54">
        <v>0</v>
      </c>
      <c r="U203" s="54">
        <v>0</v>
      </c>
      <c r="V203" s="54">
        <v>0</v>
      </c>
      <c r="W203" s="54">
        <v>0</v>
      </c>
      <c r="X203" s="54">
        <v>0</v>
      </c>
      <c r="Y203" s="54">
        <v>0</v>
      </c>
      <c r="Z203" s="54">
        <v>0</v>
      </c>
      <c r="AA203" s="54">
        <v>0</v>
      </c>
      <c r="AB203" s="54">
        <v>0</v>
      </c>
      <c r="AC203" s="54">
        <v>0</v>
      </c>
      <c r="AD203" s="54">
        <v>0</v>
      </c>
      <c r="AE203" s="54">
        <v>0</v>
      </c>
      <c r="AF203" s="54">
        <v>0</v>
      </c>
      <c r="AG203" s="54">
        <v>0</v>
      </c>
      <c r="AH203" s="54">
        <v>0</v>
      </c>
      <c r="AI203" s="109">
        <v>0</v>
      </c>
      <c r="AJ203" s="110">
        <v>0</v>
      </c>
      <c r="AK203" s="195">
        <v>0</v>
      </c>
      <c r="AL203" s="195">
        <v>0</v>
      </c>
    </row>
    <row r="204" spans="1:38" x14ac:dyDescent="0.25">
      <c r="C204" s="3" t="s">
        <v>311</v>
      </c>
      <c r="D204" s="54">
        <v>0</v>
      </c>
      <c r="E204" s="54">
        <v>0</v>
      </c>
      <c r="F204" s="54">
        <v>0</v>
      </c>
      <c r="G204" s="54">
        <v>0</v>
      </c>
      <c r="H204" s="54">
        <v>0</v>
      </c>
      <c r="I204" s="54">
        <v>0</v>
      </c>
      <c r="J204" s="54">
        <v>0</v>
      </c>
      <c r="K204" s="54">
        <v>0</v>
      </c>
      <c r="L204" s="54">
        <v>0</v>
      </c>
      <c r="M204" s="54">
        <v>0</v>
      </c>
      <c r="N204" s="54">
        <v>0</v>
      </c>
      <c r="O204" s="54">
        <v>0</v>
      </c>
      <c r="P204" s="54">
        <v>0</v>
      </c>
      <c r="Q204" s="54">
        <v>0</v>
      </c>
      <c r="R204" s="54">
        <v>0</v>
      </c>
      <c r="S204" s="54">
        <v>0</v>
      </c>
      <c r="T204" s="54">
        <v>0</v>
      </c>
      <c r="U204" s="54">
        <v>0</v>
      </c>
      <c r="V204" s="54">
        <v>0</v>
      </c>
      <c r="W204" s="54">
        <v>0</v>
      </c>
      <c r="X204" s="54">
        <v>0</v>
      </c>
      <c r="Y204" s="54">
        <v>0</v>
      </c>
      <c r="Z204" s="54">
        <v>0</v>
      </c>
      <c r="AA204" s="54">
        <v>0</v>
      </c>
      <c r="AB204" s="54">
        <v>0</v>
      </c>
      <c r="AC204" s="54">
        <v>0</v>
      </c>
      <c r="AD204" s="54">
        <v>0</v>
      </c>
      <c r="AE204" s="54">
        <v>0</v>
      </c>
      <c r="AF204" s="54">
        <v>0</v>
      </c>
      <c r="AG204" s="54">
        <v>0</v>
      </c>
      <c r="AH204" s="54">
        <v>0</v>
      </c>
      <c r="AI204" s="109">
        <v>0</v>
      </c>
      <c r="AJ204" s="110">
        <v>0</v>
      </c>
      <c r="AK204" s="195">
        <v>0</v>
      </c>
      <c r="AL204" s="195">
        <v>0</v>
      </c>
    </row>
    <row r="205" spans="1:38" x14ac:dyDescent="0.25">
      <c r="C205" s="3" t="s">
        <v>45</v>
      </c>
      <c r="D205" s="54">
        <v>0</v>
      </c>
      <c r="E205" s="54">
        <v>0</v>
      </c>
      <c r="F205" s="54">
        <v>0</v>
      </c>
      <c r="G205" s="54">
        <v>0</v>
      </c>
      <c r="H205" s="54">
        <v>0</v>
      </c>
      <c r="I205" s="54">
        <v>0</v>
      </c>
      <c r="J205" s="54">
        <v>0</v>
      </c>
      <c r="K205" s="54">
        <v>0</v>
      </c>
      <c r="L205" s="54">
        <v>0</v>
      </c>
      <c r="M205" s="54">
        <v>0</v>
      </c>
      <c r="N205" s="54">
        <v>0</v>
      </c>
      <c r="O205" s="54">
        <v>0</v>
      </c>
      <c r="P205" s="54">
        <v>0</v>
      </c>
      <c r="Q205" s="54">
        <v>0</v>
      </c>
      <c r="R205" s="54">
        <v>0</v>
      </c>
      <c r="S205" s="54">
        <v>153.328</v>
      </c>
      <c r="T205" s="54">
        <v>124.843</v>
      </c>
      <c r="U205" s="54">
        <v>200.203</v>
      </c>
      <c r="V205" s="54">
        <v>213.79900000000001</v>
      </c>
      <c r="W205" s="54">
        <v>206.65299999999999</v>
      </c>
      <c r="X205" s="54">
        <v>238.25</v>
      </c>
      <c r="Y205" s="54">
        <v>181.65799999999999</v>
      </c>
      <c r="Z205" s="54">
        <v>252.732</v>
      </c>
      <c r="AA205" s="54">
        <v>336.18900000000002</v>
      </c>
      <c r="AB205" s="54">
        <v>391.72300000000001</v>
      </c>
      <c r="AC205" s="54">
        <v>344.46100000000001</v>
      </c>
      <c r="AD205" s="54">
        <v>313.16300000000001</v>
      </c>
      <c r="AE205" s="54">
        <v>359.84</v>
      </c>
      <c r="AF205" s="54">
        <v>422.08600000000001</v>
      </c>
      <c r="AG205" s="54">
        <v>1557.83</v>
      </c>
      <c r="AH205" s="54">
        <v>561.798</v>
      </c>
      <c r="AI205" s="109">
        <v>659.24800000000005</v>
      </c>
      <c r="AJ205" s="110">
        <v>1042.58</v>
      </c>
      <c r="AK205" s="195">
        <f>[1]IO!$HK$74/1000</f>
        <v>1240.8781998564525</v>
      </c>
      <c r="AL205" s="195">
        <f>[2]IO!$HK$74/1000</f>
        <v>1242.8698348944204</v>
      </c>
    </row>
    <row r="206" spans="1:38" x14ac:dyDescent="0.25">
      <c r="A206" s="3" t="s">
        <v>49</v>
      </c>
      <c r="B206" s="3" t="s">
        <v>32</v>
      </c>
      <c r="C206" s="3" t="s">
        <v>33</v>
      </c>
      <c r="D206" s="54">
        <v>97.096000000000004</v>
      </c>
      <c r="E206" s="54">
        <v>106.16200000000001</v>
      </c>
      <c r="F206" s="54">
        <v>103.497</v>
      </c>
      <c r="G206" s="54">
        <v>113.852</v>
      </c>
      <c r="H206" s="54">
        <v>126.526</v>
      </c>
      <c r="I206" s="54">
        <v>125.69</v>
      </c>
      <c r="J206" s="54">
        <v>139.08500000000001</v>
      </c>
      <c r="K206" s="54">
        <v>153.98099999999999</v>
      </c>
      <c r="L206" s="54">
        <v>163.68600000000001</v>
      </c>
      <c r="M206" s="54">
        <v>176.821</v>
      </c>
      <c r="N206" s="54">
        <v>253.053</v>
      </c>
      <c r="O206" s="54">
        <v>270.01600000000002</v>
      </c>
      <c r="P206" s="54">
        <v>275.24299999999999</v>
      </c>
      <c r="Q206" s="54">
        <v>269.45800000000003</v>
      </c>
      <c r="R206" s="54">
        <v>294.06700000000001</v>
      </c>
      <c r="S206" s="54">
        <v>370.00200000000001</v>
      </c>
      <c r="T206" s="54">
        <v>514.35199999999998</v>
      </c>
      <c r="U206" s="54">
        <v>561.53399999999999</v>
      </c>
      <c r="V206" s="54">
        <v>710.43799999999999</v>
      </c>
      <c r="W206" s="54">
        <v>452.44900000000001</v>
      </c>
      <c r="X206" s="54">
        <v>281.92399999999998</v>
      </c>
      <c r="Y206" s="54">
        <v>196.13499999999999</v>
      </c>
      <c r="Z206" s="54">
        <v>718.04</v>
      </c>
      <c r="AA206" s="54">
        <v>957.09400000000005</v>
      </c>
      <c r="AB206" s="54">
        <v>219.285</v>
      </c>
      <c r="AC206" s="54">
        <v>160.65199999999999</v>
      </c>
      <c r="AD206" s="54">
        <v>200.99600000000001</v>
      </c>
      <c r="AE206" s="54">
        <v>202.51900000000001</v>
      </c>
      <c r="AF206" s="54">
        <v>333.34899999999999</v>
      </c>
      <c r="AG206" s="54">
        <v>815.90599999999995</v>
      </c>
      <c r="AH206" s="54">
        <v>436.36900000000003</v>
      </c>
      <c r="AI206" s="109">
        <v>721.26099999999997</v>
      </c>
      <c r="AJ206" s="110">
        <v>1149.556</v>
      </c>
      <c r="AK206" s="195">
        <f>[1]IO!$HO$220/1000</f>
        <v>1141.5899859896397</v>
      </c>
      <c r="AL206" s="195">
        <f>[2]IO!$HO$220/1000</f>
        <v>1204.5660514136641</v>
      </c>
    </row>
    <row r="207" spans="1:38" x14ac:dyDescent="0.25">
      <c r="C207" s="3" t="s">
        <v>34</v>
      </c>
      <c r="D207" s="54">
        <v>0</v>
      </c>
      <c r="E207" s="54">
        <v>0</v>
      </c>
      <c r="F207" s="54">
        <v>0</v>
      </c>
      <c r="G207" s="54">
        <v>0</v>
      </c>
      <c r="H207" s="54">
        <v>12.308999999999999</v>
      </c>
      <c r="I207" s="54">
        <v>29.579000000000001</v>
      </c>
      <c r="J207" s="54">
        <v>0</v>
      </c>
      <c r="K207" s="54">
        <v>5.3780000000000001</v>
      </c>
      <c r="L207" s="54">
        <v>4.3819999999999997</v>
      </c>
      <c r="M207" s="54">
        <v>14.102</v>
      </c>
      <c r="N207" s="54">
        <v>10.83</v>
      </c>
      <c r="O207" s="54">
        <v>9.0039999999999996</v>
      </c>
      <c r="P207" s="54">
        <v>13.923999999999999</v>
      </c>
      <c r="Q207" s="54">
        <v>11.167999999999999</v>
      </c>
      <c r="R207" s="54">
        <v>4.3109999999999999</v>
      </c>
      <c r="S207" s="54">
        <v>0</v>
      </c>
      <c r="T207" s="54">
        <v>0</v>
      </c>
      <c r="U207" s="54">
        <v>0</v>
      </c>
      <c r="V207" s="54">
        <v>0</v>
      </c>
      <c r="W207" s="54">
        <v>7.9029999999999996</v>
      </c>
      <c r="X207" s="54">
        <v>10.000999999999999</v>
      </c>
      <c r="Y207" s="54">
        <v>5.3010000000000002</v>
      </c>
      <c r="Z207" s="54">
        <v>6.1619999999999999</v>
      </c>
      <c r="AA207" s="54">
        <v>6.8849999999999998</v>
      </c>
      <c r="AB207" s="54">
        <v>17.738</v>
      </c>
      <c r="AC207" s="54">
        <v>23.091999999999999</v>
      </c>
      <c r="AD207" s="54">
        <v>19.47</v>
      </c>
      <c r="AE207" s="54">
        <v>31.82</v>
      </c>
      <c r="AF207" s="54">
        <v>40.972000000000001</v>
      </c>
      <c r="AG207" s="54">
        <v>7.6749999999999998</v>
      </c>
      <c r="AH207" s="54">
        <v>7.7770000000000001</v>
      </c>
      <c r="AI207" s="109">
        <v>4.1849999999999996</v>
      </c>
      <c r="AJ207" s="110">
        <v>0.247</v>
      </c>
      <c r="AK207" s="195">
        <f>[1]IO!$EU$220/1000</f>
        <v>0.29419353168535411</v>
      </c>
      <c r="AL207" s="195">
        <f>[2]IO!$EU$220/1000</f>
        <v>0.32995085729672669</v>
      </c>
    </row>
    <row r="208" spans="1:38" x14ac:dyDescent="0.25">
      <c r="C208" s="3" t="s">
        <v>35</v>
      </c>
      <c r="D208" s="54">
        <v>0</v>
      </c>
      <c r="E208" s="54">
        <v>0</v>
      </c>
      <c r="F208" s="54">
        <v>0</v>
      </c>
      <c r="G208" s="54">
        <v>0</v>
      </c>
      <c r="H208" s="54">
        <v>0</v>
      </c>
      <c r="I208" s="54">
        <v>4.2000000000000003E-2</v>
      </c>
      <c r="J208" s="54">
        <v>0</v>
      </c>
      <c r="K208" s="54">
        <v>0</v>
      </c>
      <c r="L208" s="54">
        <v>0</v>
      </c>
      <c r="M208" s="54">
        <v>8.9999999999999993E-3</v>
      </c>
      <c r="N208" s="54">
        <v>1.2999999999999999E-2</v>
      </c>
      <c r="O208" s="54">
        <v>2.1999999999999999E-2</v>
      </c>
      <c r="P208" s="54">
        <v>8.9999999999999993E-3</v>
      </c>
      <c r="Q208" s="54">
        <v>8.0000000000000002E-3</v>
      </c>
      <c r="R208" s="54">
        <v>5.0000000000000001E-3</v>
      </c>
      <c r="S208" s="54">
        <v>0</v>
      </c>
      <c r="T208" s="54">
        <v>0</v>
      </c>
      <c r="U208" s="54">
        <v>0</v>
      </c>
      <c r="V208" s="54">
        <v>0</v>
      </c>
      <c r="W208" s="54">
        <v>0.13700000000000001</v>
      </c>
      <c r="X208" s="54">
        <v>0.13900000000000001</v>
      </c>
      <c r="Y208" s="54">
        <v>6.2E-2</v>
      </c>
      <c r="Z208" s="54">
        <v>0.02</v>
      </c>
      <c r="AA208" s="54">
        <v>1.7000000000000001E-2</v>
      </c>
      <c r="AB208" s="54">
        <v>1.4999999999999999E-2</v>
      </c>
      <c r="AC208" s="54">
        <v>1.2999999999999999E-2</v>
      </c>
      <c r="AD208" s="54">
        <v>8.0000000000000002E-3</v>
      </c>
      <c r="AE208" s="54">
        <v>1.2E-2</v>
      </c>
      <c r="AF208" s="54">
        <v>1.4999999999999999E-2</v>
      </c>
      <c r="AG208" s="54">
        <v>1.4999999999999999E-2</v>
      </c>
      <c r="AH208" s="54">
        <v>8.0000000000000002E-3</v>
      </c>
      <c r="AI208" s="109">
        <v>3.0000000000000001E-3</v>
      </c>
      <c r="AJ208" s="110">
        <v>0</v>
      </c>
      <c r="AK208" s="195">
        <v>0</v>
      </c>
      <c r="AL208" s="195">
        <v>0</v>
      </c>
    </row>
    <row r="209" spans="3:38" x14ac:dyDescent="0.25">
      <c r="C209" s="3" t="s">
        <v>36</v>
      </c>
      <c r="D209" s="54">
        <v>0</v>
      </c>
      <c r="E209" s="54">
        <v>0</v>
      </c>
      <c r="F209" s="54">
        <v>0</v>
      </c>
      <c r="G209" s="54">
        <v>0</v>
      </c>
      <c r="H209" s="54">
        <v>0</v>
      </c>
      <c r="I209" s="54">
        <v>0</v>
      </c>
      <c r="J209" s="54">
        <v>0</v>
      </c>
      <c r="K209" s="54">
        <v>0</v>
      </c>
      <c r="L209" s="54">
        <v>0</v>
      </c>
      <c r="M209" s="54">
        <v>0</v>
      </c>
      <c r="N209" s="54">
        <v>0</v>
      </c>
      <c r="O209" s="54">
        <v>0</v>
      </c>
      <c r="P209" s="54">
        <v>0</v>
      </c>
      <c r="Q209" s="54">
        <v>0</v>
      </c>
      <c r="R209" s="54">
        <v>0</v>
      </c>
      <c r="S209" s="54">
        <v>0</v>
      </c>
      <c r="T209" s="54">
        <v>0</v>
      </c>
      <c r="U209" s="54">
        <v>0</v>
      </c>
      <c r="V209" s="54">
        <v>0</v>
      </c>
      <c r="W209" s="54">
        <v>0</v>
      </c>
      <c r="X209" s="54">
        <v>0</v>
      </c>
      <c r="Y209" s="54">
        <v>0</v>
      </c>
      <c r="Z209" s="54">
        <v>0</v>
      </c>
      <c r="AA209" s="54">
        <v>0</v>
      </c>
      <c r="AB209" s="54">
        <v>0</v>
      </c>
      <c r="AC209" s="54">
        <v>0</v>
      </c>
      <c r="AD209" s="54">
        <v>0</v>
      </c>
      <c r="AE209" s="54">
        <v>0</v>
      </c>
      <c r="AF209" s="54">
        <v>0</v>
      </c>
      <c r="AG209" s="54">
        <v>0</v>
      </c>
      <c r="AH209" s="54">
        <v>0</v>
      </c>
      <c r="AI209" s="109">
        <v>0</v>
      </c>
      <c r="AJ209" s="110">
        <v>0</v>
      </c>
      <c r="AK209" s="195">
        <v>0</v>
      </c>
      <c r="AL209" s="195">
        <v>0</v>
      </c>
    </row>
    <row r="210" spans="3:38" x14ac:dyDescent="0.25">
      <c r="C210" s="3" t="s">
        <v>37</v>
      </c>
      <c r="D210" s="54">
        <v>0</v>
      </c>
      <c r="E210" s="54">
        <v>0</v>
      </c>
      <c r="F210" s="54">
        <v>0</v>
      </c>
      <c r="G210" s="54">
        <v>0</v>
      </c>
      <c r="H210" s="54">
        <v>0</v>
      </c>
      <c r="I210" s="54">
        <v>0</v>
      </c>
      <c r="J210" s="54">
        <v>0</v>
      </c>
      <c r="K210" s="54">
        <v>0</v>
      </c>
      <c r="L210" s="54">
        <v>0</v>
      </c>
      <c r="M210" s="54">
        <v>0</v>
      </c>
      <c r="N210" s="54">
        <v>0</v>
      </c>
      <c r="O210" s="54">
        <v>0</v>
      </c>
      <c r="P210" s="54">
        <v>0</v>
      </c>
      <c r="Q210" s="54">
        <v>0</v>
      </c>
      <c r="R210" s="54">
        <v>0</v>
      </c>
      <c r="S210" s="54">
        <v>0</v>
      </c>
      <c r="T210" s="54">
        <v>0</v>
      </c>
      <c r="U210" s="54">
        <v>0</v>
      </c>
      <c r="V210" s="54">
        <v>0</v>
      </c>
      <c r="W210" s="54">
        <v>0</v>
      </c>
      <c r="X210" s="54">
        <v>0</v>
      </c>
      <c r="Y210" s="54">
        <v>0</v>
      </c>
      <c r="Z210" s="54">
        <v>0</v>
      </c>
      <c r="AA210" s="54">
        <v>0</v>
      </c>
      <c r="AB210" s="54">
        <v>0</v>
      </c>
      <c r="AC210" s="54">
        <v>0</v>
      </c>
      <c r="AD210" s="54">
        <v>0</v>
      </c>
      <c r="AE210" s="54">
        <v>0</v>
      </c>
      <c r="AF210" s="54">
        <v>0</v>
      </c>
      <c r="AG210" s="54">
        <v>0</v>
      </c>
      <c r="AH210" s="54">
        <v>0</v>
      </c>
      <c r="AI210" s="109">
        <v>0</v>
      </c>
      <c r="AJ210" s="110">
        <v>0</v>
      </c>
      <c r="AK210" s="195">
        <v>0</v>
      </c>
      <c r="AL210" s="195">
        <v>0</v>
      </c>
    </row>
    <row r="211" spans="3:38" x14ac:dyDescent="0.25">
      <c r="C211" s="3" t="s">
        <v>38</v>
      </c>
      <c r="D211" s="54">
        <v>0</v>
      </c>
      <c r="E211" s="54">
        <v>0</v>
      </c>
      <c r="F211" s="54">
        <v>0</v>
      </c>
      <c r="G211" s="54">
        <v>0</v>
      </c>
      <c r="H211" s="54">
        <v>0</v>
      </c>
      <c r="I211" s="54">
        <v>0</v>
      </c>
      <c r="J211" s="54">
        <v>0</v>
      </c>
      <c r="K211" s="54">
        <v>0</v>
      </c>
      <c r="L211" s="54">
        <v>0</v>
      </c>
      <c r="M211" s="54">
        <v>0</v>
      </c>
      <c r="N211" s="54">
        <v>0</v>
      </c>
      <c r="O211" s="54">
        <v>0</v>
      </c>
      <c r="P211" s="54">
        <v>0</v>
      </c>
      <c r="Q211" s="54">
        <v>0</v>
      </c>
      <c r="R211" s="54">
        <v>0</v>
      </c>
      <c r="S211" s="54">
        <v>0</v>
      </c>
      <c r="T211" s="54">
        <v>0</v>
      </c>
      <c r="U211" s="54">
        <v>0</v>
      </c>
      <c r="V211" s="54">
        <v>0</v>
      </c>
      <c r="W211" s="54">
        <v>0</v>
      </c>
      <c r="X211" s="54">
        <v>0</v>
      </c>
      <c r="Y211" s="54">
        <v>0</v>
      </c>
      <c r="Z211" s="54">
        <v>0</v>
      </c>
      <c r="AA211" s="54">
        <v>0</v>
      </c>
      <c r="AB211" s="54">
        <v>0</v>
      </c>
      <c r="AC211" s="54">
        <v>0</v>
      </c>
      <c r="AD211" s="54">
        <v>0</v>
      </c>
      <c r="AE211" s="54">
        <v>0</v>
      </c>
      <c r="AF211" s="54">
        <v>0</v>
      </c>
      <c r="AG211" s="54">
        <v>0</v>
      </c>
      <c r="AH211" s="54">
        <v>0</v>
      </c>
      <c r="AI211" s="109">
        <v>0</v>
      </c>
      <c r="AJ211" s="110">
        <v>0</v>
      </c>
      <c r="AK211" s="195">
        <v>0</v>
      </c>
      <c r="AL211" s="195">
        <v>0</v>
      </c>
    </row>
    <row r="212" spans="3:38" x14ac:dyDescent="0.25">
      <c r="C212" s="3" t="s">
        <v>302</v>
      </c>
      <c r="D212" s="54">
        <v>0</v>
      </c>
      <c r="E212" s="54">
        <v>0</v>
      </c>
      <c r="F212" s="54">
        <v>0</v>
      </c>
      <c r="G212" s="54">
        <v>0</v>
      </c>
      <c r="H212" s="54">
        <v>0</v>
      </c>
      <c r="I212" s="54">
        <v>4.4999999999999998E-2</v>
      </c>
      <c r="J212" s="54">
        <v>0</v>
      </c>
      <c r="K212" s="54">
        <v>6.0999999999999999E-2</v>
      </c>
      <c r="L212" s="54">
        <v>5.0000000000000001E-3</v>
      </c>
      <c r="M212" s="54">
        <v>3.2000000000000001E-2</v>
      </c>
      <c r="N212" s="54">
        <v>1.9E-2</v>
      </c>
      <c r="O212" s="54">
        <v>1.0999999999999999E-2</v>
      </c>
      <c r="P212" s="54">
        <v>2E-3</v>
      </c>
      <c r="Q212" s="54">
        <v>1E-3</v>
      </c>
      <c r="R212" s="54">
        <v>0.02</v>
      </c>
      <c r="S212" s="54">
        <v>0</v>
      </c>
      <c r="T212" s="54">
        <v>0</v>
      </c>
      <c r="U212" s="54">
        <v>0</v>
      </c>
      <c r="V212" s="54">
        <v>0</v>
      </c>
      <c r="W212" s="54">
        <v>1.2999999999999999E-2</v>
      </c>
      <c r="X212" s="54">
        <v>6.0000000000000001E-3</v>
      </c>
      <c r="Y212" s="54">
        <v>4.0000000000000001E-3</v>
      </c>
      <c r="Z212" s="54">
        <v>4.0000000000000001E-3</v>
      </c>
      <c r="AA212" s="54">
        <v>4.0000000000000001E-3</v>
      </c>
      <c r="AB212" s="54">
        <v>1E-3</v>
      </c>
      <c r="AC212" s="54">
        <v>6.0000000000000001E-3</v>
      </c>
      <c r="AD212" s="54">
        <v>3.5999999999999997E-2</v>
      </c>
      <c r="AE212" s="54">
        <v>4.7E-2</v>
      </c>
      <c r="AF212" s="54">
        <v>4.2999999999999997E-2</v>
      </c>
      <c r="AG212" s="54">
        <v>1.7999999999999999E-2</v>
      </c>
      <c r="AH212" s="54">
        <v>8.2000000000000003E-2</v>
      </c>
      <c r="AI212" s="109">
        <v>6.8000000000000005E-2</v>
      </c>
      <c r="AJ212" s="110">
        <v>3.0000000000000001E-3</v>
      </c>
      <c r="AK212" s="195">
        <f>[1]IO!$DF$220/1000</f>
        <v>3.221281518175054E-3</v>
      </c>
      <c r="AL212" s="195">
        <f>[2]IO!$DF$220/1000</f>
        <v>3.6612752234980346E-3</v>
      </c>
    </row>
    <row r="213" spans="3:38" x14ac:dyDescent="0.25">
      <c r="C213" s="3" t="s">
        <v>303</v>
      </c>
      <c r="D213" s="54">
        <v>0</v>
      </c>
      <c r="E213" s="54">
        <v>0</v>
      </c>
      <c r="F213" s="54">
        <v>0</v>
      </c>
      <c r="G213" s="54">
        <v>0</v>
      </c>
      <c r="H213" s="54">
        <v>0</v>
      </c>
      <c r="I213" s="54">
        <v>0</v>
      </c>
      <c r="J213" s="54">
        <v>0</v>
      </c>
      <c r="K213" s="54">
        <v>0</v>
      </c>
      <c r="L213" s="54">
        <v>0</v>
      </c>
      <c r="M213" s="54">
        <v>3.0000000000000001E-3</v>
      </c>
      <c r="N213" s="54">
        <v>2E-3</v>
      </c>
      <c r="O213" s="54">
        <v>2E-3</v>
      </c>
      <c r="P213" s="54">
        <v>3.5999999999999997E-2</v>
      </c>
      <c r="Q213" s="54">
        <v>2E-3</v>
      </c>
      <c r="R213" s="54">
        <v>1E-3</v>
      </c>
      <c r="S213" s="54">
        <v>0</v>
      </c>
      <c r="T213" s="54">
        <v>0</v>
      </c>
      <c r="U213" s="54">
        <v>0</v>
      </c>
      <c r="V213" s="54">
        <v>0</v>
      </c>
      <c r="W213" s="54">
        <v>1E-3</v>
      </c>
      <c r="X213" s="54">
        <v>0</v>
      </c>
      <c r="Y213" s="54">
        <v>0</v>
      </c>
      <c r="Z213" s="54">
        <v>0</v>
      </c>
      <c r="AA213" s="54">
        <v>0</v>
      </c>
      <c r="AB213" s="54">
        <v>0</v>
      </c>
      <c r="AC213" s="54">
        <v>1E-3</v>
      </c>
      <c r="AD213" s="54">
        <v>4.0000000000000001E-3</v>
      </c>
      <c r="AE213" s="54">
        <v>3.0000000000000001E-3</v>
      </c>
      <c r="AF213" s="54">
        <v>2E-3</v>
      </c>
      <c r="AG213" s="54">
        <v>2E-3</v>
      </c>
      <c r="AH213" s="54">
        <v>1E-3</v>
      </c>
      <c r="AI213" s="109">
        <v>1E-3</v>
      </c>
      <c r="AJ213" s="110">
        <v>0</v>
      </c>
      <c r="AK213" s="195">
        <v>0</v>
      </c>
      <c r="AL213" s="195">
        <v>0</v>
      </c>
    </row>
    <row r="214" spans="3:38" x14ac:dyDescent="0.25">
      <c r="C214" s="3" t="s">
        <v>304</v>
      </c>
      <c r="D214" s="54">
        <v>0</v>
      </c>
      <c r="E214" s="54">
        <v>0</v>
      </c>
      <c r="F214" s="54">
        <v>0</v>
      </c>
      <c r="G214" s="54">
        <v>0</v>
      </c>
      <c r="H214" s="54">
        <v>0</v>
      </c>
      <c r="I214" s="54">
        <v>0</v>
      </c>
      <c r="J214" s="54">
        <v>0</v>
      </c>
      <c r="K214" s="54">
        <v>0</v>
      </c>
      <c r="L214" s="54">
        <v>0</v>
      </c>
      <c r="M214" s="54">
        <v>3.0000000000000001E-3</v>
      </c>
      <c r="N214" s="54">
        <v>2E-3</v>
      </c>
      <c r="O214" s="54">
        <v>2E-3</v>
      </c>
      <c r="P214" s="54">
        <v>2.9000000000000001E-2</v>
      </c>
      <c r="Q214" s="54">
        <v>1E-3</v>
      </c>
      <c r="R214" s="54">
        <v>0</v>
      </c>
      <c r="S214" s="54">
        <v>0</v>
      </c>
      <c r="T214" s="54">
        <v>0</v>
      </c>
      <c r="U214" s="54">
        <v>0</v>
      </c>
      <c r="V214" s="54">
        <v>0</v>
      </c>
      <c r="W214" s="54">
        <v>0</v>
      </c>
      <c r="X214" s="54">
        <v>0</v>
      </c>
      <c r="Y214" s="54">
        <v>0</v>
      </c>
      <c r="Z214" s="54">
        <v>0</v>
      </c>
      <c r="AA214" s="54">
        <v>0</v>
      </c>
      <c r="AB214" s="54">
        <v>0</v>
      </c>
      <c r="AC214" s="54">
        <v>0</v>
      </c>
      <c r="AD214" s="54">
        <v>0</v>
      </c>
      <c r="AE214" s="54">
        <v>0</v>
      </c>
      <c r="AF214" s="54">
        <v>0</v>
      </c>
      <c r="AG214" s="54">
        <v>0</v>
      </c>
      <c r="AH214" s="54">
        <v>0</v>
      </c>
      <c r="AI214" s="109">
        <v>0</v>
      </c>
      <c r="AJ214" s="110">
        <v>0</v>
      </c>
      <c r="AK214" s="195">
        <v>0</v>
      </c>
      <c r="AL214" s="195">
        <v>0</v>
      </c>
    </row>
    <row r="215" spans="3:38" x14ac:dyDescent="0.25">
      <c r="C215" s="3" t="s">
        <v>39</v>
      </c>
      <c r="D215" s="54">
        <v>97.096000000000004</v>
      </c>
      <c r="E215" s="54">
        <v>106.16200000000001</v>
      </c>
      <c r="F215" s="54">
        <v>103.497</v>
      </c>
      <c r="G215" s="54">
        <v>113.852</v>
      </c>
      <c r="H215" s="54">
        <v>114.217</v>
      </c>
      <c r="I215" s="54">
        <v>96.111000000000004</v>
      </c>
      <c r="J215" s="54">
        <v>139.08500000000001</v>
      </c>
      <c r="K215" s="54">
        <v>148.60300000000001</v>
      </c>
      <c r="L215" s="54">
        <v>159.304</v>
      </c>
      <c r="M215" s="54">
        <v>162.72</v>
      </c>
      <c r="N215" s="54">
        <v>242.22300000000001</v>
      </c>
      <c r="O215" s="54">
        <v>261.012</v>
      </c>
      <c r="P215" s="54">
        <v>261.31900000000002</v>
      </c>
      <c r="Q215" s="54">
        <v>258.29000000000002</v>
      </c>
      <c r="R215" s="54">
        <v>289.75599999999997</v>
      </c>
      <c r="S215" s="54">
        <v>370.00200000000001</v>
      </c>
      <c r="T215" s="54">
        <v>514.35199999999998</v>
      </c>
      <c r="U215" s="54">
        <v>561.53399999999999</v>
      </c>
      <c r="V215" s="54">
        <v>710.43799999999999</v>
      </c>
      <c r="W215" s="54">
        <v>444.54500000000002</v>
      </c>
      <c r="X215" s="54">
        <v>271.923</v>
      </c>
      <c r="Y215" s="54">
        <v>190.834</v>
      </c>
      <c r="Z215" s="54">
        <v>711.87800000000004</v>
      </c>
      <c r="AA215" s="54">
        <v>950.21</v>
      </c>
      <c r="AB215" s="54">
        <v>201.547</v>
      </c>
      <c r="AC215" s="54">
        <v>137.56</v>
      </c>
      <c r="AD215" s="54">
        <v>181.52600000000001</v>
      </c>
      <c r="AE215" s="54">
        <v>170.69900000000001</v>
      </c>
      <c r="AF215" s="54">
        <v>292.37700000000001</v>
      </c>
      <c r="AG215" s="54">
        <v>808.23099999999999</v>
      </c>
      <c r="AH215" s="54">
        <v>428.59199999999998</v>
      </c>
      <c r="AI215" s="109">
        <v>717.07600000000002</v>
      </c>
      <c r="AJ215" s="110">
        <v>1149.309</v>
      </c>
      <c r="AK215" s="195">
        <f>[1]IO!$HN$220/1000</f>
        <v>1141.2957924579546</v>
      </c>
      <c r="AL215" s="195">
        <f>[2]IO!$HN$220/1000</f>
        <v>1204.2361005563675</v>
      </c>
    </row>
    <row r="216" spans="3:38" x14ac:dyDescent="0.25">
      <c r="C216" s="3" t="s">
        <v>40</v>
      </c>
      <c r="D216" s="54">
        <v>0</v>
      </c>
      <c r="E216" s="54">
        <v>0</v>
      </c>
      <c r="F216" s="54">
        <v>0</v>
      </c>
      <c r="G216" s="54">
        <v>0</v>
      </c>
      <c r="H216" s="54">
        <v>0</v>
      </c>
      <c r="I216" s="54">
        <v>0</v>
      </c>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54">
        <v>0</v>
      </c>
      <c r="AF216" s="54">
        <v>0</v>
      </c>
      <c r="AG216" s="54">
        <v>0</v>
      </c>
      <c r="AH216" s="54">
        <v>0</v>
      </c>
      <c r="AI216" s="109">
        <v>0</v>
      </c>
      <c r="AJ216" s="110">
        <v>0</v>
      </c>
      <c r="AK216" s="195">
        <v>0</v>
      </c>
      <c r="AL216" s="195">
        <v>0</v>
      </c>
    </row>
    <row r="217" spans="3:38" x14ac:dyDescent="0.25">
      <c r="C217" s="3" t="s">
        <v>41</v>
      </c>
      <c r="D217" s="54">
        <v>0</v>
      </c>
      <c r="E217" s="54">
        <v>0</v>
      </c>
      <c r="F217" s="54">
        <v>0</v>
      </c>
      <c r="G217" s="54">
        <v>0</v>
      </c>
      <c r="H217" s="54">
        <v>0</v>
      </c>
      <c r="I217" s="54">
        <v>0</v>
      </c>
      <c r="J217" s="54">
        <v>0</v>
      </c>
      <c r="K217" s="54">
        <v>0</v>
      </c>
      <c r="L217" s="54">
        <v>0</v>
      </c>
      <c r="M217" s="54">
        <v>0</v>
      </c>
      <c r="N217" s="54">
        <v>0</v>
      </c>
      <c r="O217" s="54">
        <v>0</v>
      </c>
      <c r="P217" s="54">
        <v>0</v>
      </c>
      <c r="Q217" s="54">
        <v>0</v>
      </c>
      <c r="R217" s="54">
        <v>0</v>
      </c>
      <c r="S217" s="54">
        <v>0</v>
      </c>
      <c r="T217" s="54">
        <v>0</v>
      </c>
      <c r="U217" s="54">
        <v>0</v>
      </c>
      <c r="V217" s="54">
        <v>0</v>
      </c>
      <c r="W217" s="54">
        <v>0</v>
      </c>
      <c r="X217" s="54">
        <v>0</v>
      </c>
      <c r="Y217" s="54">
        <v>0</v>
      </c>
      <c r="Z217" s="54">
        <v>0</v>
      </c>
      <c r="AA217" s="54">
        <v>0</v>
      </c>
      <c r="AB217" s="54">
        <v>0</v>
      </c>
      <c r="AC217" s="54">
        <v>0</v>
      </c>
      <c r="AD217" s="54">
        <v>0</v>
      </c>
      <c r="AE217" s="54">
        <v>0</v>
      </c>
      <c r="AF217" s="54">
        <v>0</v>
      </c>
      <c r="AG217" s="54">
        <v>0</v>
      </c>
      <c r="AH217" s="54">
        <v>0</v>
      </c>
      <c r="AI217" s="109">
        <v>0</v>
      </c>
      <c r="AJ217" s="110">
        <v>0</v>
      </c>
      <c r="AK217" s="195">
        <v>0</v>
      </c>
      <c r="AL217" s="195">
        <v>0</v>
      </c>
    </row>
    <row r="218" spans="3:38" x14ac:dyDescent="0.25">
      <c r="C218" s="3" t="s">
        <v>42</v>
      </c>
      <c r="D218" s="54">
        <v>0</v>
      </c>
      <c r="E218" s="54">
        <v>0</v>
      </c>
      <c r="F218" s="54">
        <v>0</v>
      </c>
      <c r="G218" s="54">
        <v>0</v>
      </c>
      <c r="H218" s="54">
        <v>0</v>
      </c>
      <c r="I218" s="54">
        <v>0</v>
      </c>
      <c r="J218" s="54">
        <v>0</v>
      </c>
      <c r="K218" s="54">
        <v>0</v>
      </c>
      <c r="L218" s="54">
        <v>0</v>
      </c>
      <c r="M218" s="54">
        <v>0</v>
      </c>
      <c r="N218" s="54">
        <v>0</v>
      </c>
      <c r="O218" s="54">
        <v>0</v>
      </c>
      <c r="P218" s="54">
        <v>0</v>
      </c>
      <c r="Q218" s="54">
        <v>0</v>
      </c>
      <c r="R218" s="54">
        <v>0</v>
      </c>
      <c r="S218" s="54">
        <v>0</v>
      </c>
      <c r="T218" s="54">
        <v>0</v>
      </c>
      <c r="U218" s="54">
        <v>0</v>
      </c>
      <c r="V218" s="54">
        <v>0</v>
      </c>
      <c r="W218" s="54">
        <v>0</v>
      </c>
      <c r="X218" s="54">
        <v>0</v>
      </c>
      <c r="Y218" s="54">
        <v>0</v>
      </c>
      <c r="Z218" s="54">
        <v>0</v>
      </c>
      <c r="AA218" s="54">
        <v>0</v>
      </c>
      <c r="AB218" s="54">
        <v>0</v>
      </c>
      <c r="AC218" s="54">
        <v>0</v>
      </c>
      <c r="AD218" s="54">
        <v>0</v>
      </c>
      <c r="AE218" s="54">
        <v>0</v>
      </c>
      <c r="AF218" s="54">
        <v>0</v>
      </c>
      <c r="AG218" s="54">
        <v>0</v>
      </c>
      <c r="AH218" s="54">
        <v>0</v>
      </c>
      <c r="AI218" s="109">
        <v>0</v>
      </c>
      <c r="AJ218" s="110">
        <v>0</v>
      </c>
      <c r="AK218" s="195">
        <v>0</v>
      </c>
      <c r="AL218" s="195">
        <v>0</v>
      </c>
    </row>
    <row r="219" spans="3:38" x14ac:dyDescent="0.25">
      <c r="C219" s="3" t="s">
        <v>43</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c r="AB219" s="54">
        <v>0</v>
      </c>
      <c r="AC219" s="54">
        <v>0</v>
      </c>
      <c r="AD219" s="54">
        <v>0</v>
      </c>
      <c r="AE219" s="54">
        <v>0</v>
      </c>
      <c r="AF219" s="54">
        <v>0</v>
      </c>
      <c r="AG219" s="54">
        <v>0</v>
      </c>
      <c r="AH219" s="54">
        <v>0</v>
      </c>
      <c r="AI219" s="109">
        <v>0</v>
      </c>
      <c r="AJ219" s="110">
        <v>0</v>
      </c>
      <c r="AK219" s="195">
        <v>0</v>
      </c>
      <c r="AL219" s="195">
        <v>0</v>
      </c>
    </row>
    <row r="220" spans="3:38" x14ac:dyDescent="0.25">
      <c r="C220" s="3" t="s">
        <v>44</v>
      </c>
      <c r="D220" s="54">
        <v>97.096000000000004</v>
      </c>
      <c r="E220" s="54">
        <v>106.16200000000001</v>
      </c>
      <c r="F220" s="54">
        <v>103.497</v>
      </c>
      <c r="G220" s="54">
        <v>113.852</v>
      </c>
      <c r="H220" s="54">
        <v>114.217</v>
      </c>
      <c r="I220" s="54">
        <v>96.111000000000004</v>
      </c>
      <c r="J220" s="54">
        <v>139.08500000000001</v>
      </c>
      <c r="K220" s="54">
        <v>148.60300000000001</v>
      </c>
      <c r="L220" s="54">
        <v>159.304</v>
      </c>
      <c r="M220" s="54">
        <v>162.72</v>
      </c>
      <c r="N220" s="54">
        <v>242.22300000000001</v>
      </c>
      <c r="O220" s="54">
        <v>261.012</v>
      </c>
      <c r="P220" s="54">
        <v>261.31900000000002</v>
      </c>
      <c r="Q220" s="54">
        <v>258.29000000000002</v>
      </c>
      <c r="R220" s="54">
        <v>289.75599999999997</v>
      </c>
      <c r="S220" s="54">
        <v>370.00200000000001</v>
      </c>
      <c r="T220" s="54">
        <v>514.35199999999998</v>
      </c>
      <c r="U220" s="54">
        <v>561.53399999999999</v>
      </c>
      <c r="V220" s="54">
        <v>710.43799999999999</v>
      </c>
      <c r="W220" s="54">
        <v>444.48399999999998</v>
      </c>
      <c r="X220" s="54">
        <v>271.923</v>
      </c>
      <c r="Y220" s="54">
        <v>190.834</v>
      </c>
      <c r="Z220" s="54">
        <v>711.87800000000004</v>
      </c>
      <c r="AA220" s="54">
        <v>950.21</v>
      </c>
      <c r="AB220" s="54">
        <v>201.547</v>
      </c>
      <c r="AC220" s="54">
        <v>137.56</v>
      </c>
      <c r="AD220" s="54">
        <v>181.52600000000001</v>
      </c>
      <c r="AE220" s="54">
        <v>170.69900000000001</v>
      </c>
      <c r="AF220" s="54">
        <v>292.37700000000001</v>
      </c>
      <c r="AG220" s="54">
        <v>808.23099999999999</v>
      </c>
      <c r="AH220" s="54">
        <v>428.59100000000001</v>
      </c>
      <c r="AI220" s="109">
        <v>717.07500000000005</v>
      </c>
      <c r="AJ220" s="110">
        <v>1149.309</v>
      </c>
      <c r="AK220" s="195">
        <f>[1]IO!$HM$220/1000</f>
        <v>1141.2957473833944</v>
      </c>
      <c r="AL220" s="195">
        <f>[2]IO!$HM$220/1000</f>
        <v>1204.2360510850888</v>
      </c>
    </row>
    <row r="221" spans="3:38" x14ac:dyDescent="0.25">
      <c r="C221" s="3" t="s">
        <v>309</v>
      </c>
      <c r="D221" s="54">
        <v>82.23</v>
      </c>
      <c r="E221" s="54">
        <v>89.831000000000003</v>
      </c>
      <c r="F221" s="54">
        <v>88.034999999999997</v>
      </c>
      <c r="G221" s="54">
        <v>98.555999999999997</v>
      </c>
      <c r="H221" s="54">
        <v>100.002</v>
      </c>
      <c r="I221" s="54">
        <v>83.822000000000003</v>
      </c>
      <c r="J221" s="54">
        <v>119.379</v>
      </c>
      <c r="K221" s="54">
        <v>127.215</v>
      </c>
      <c r="L221" s="54">
        <v>135.714</v>
      </c>
      <c r="M221" s="54">
        <v>139.19399999999999</v>
      </c>
      <c r="N221" s="54">
        <v>209.13300000000001</v>
      </c>
      <c r="O221" s="54">
        <v>221.21899999999999</v>
      </c>
      <c r="P221" s="54">
        <v>225.70400000000001</v>
      </c>
      <c r="Q221" s="54">
        <v>226.89500000000001</v>
      </c>
      <c r="R221" s="54">
        <v>256.08499999999998</v>
      </c>
      <c r="S221" s="54">
        <v>331.976</v>
      </c>
      <c r="T221" s="54">
        <v>465.08</v>
      </c>
      <c r="U221" s="54">
        <v>512.03499999999997</v>
      </c>
      <c r="V221" s="54">
        <v>648.02599999999995</v>
      </c>
      <c r="W221" s="54">
        <v>332.34300000000002</v>
      </c>
      <c r="X221" s="54">
        <v>126.39400000000001</v>
      </c>
      <c r="Y221" s="54">
        <v>66.372</v>
      </c>
      <c r="Z221" s="54">
        <v>463.15699999999998</v>
      </c>
      <c r="AA221" s="54">
        <v>573.50099999999998</v>
      </c>
      <c r="AB221" s="54">
        <v>122.60899999999999</v>
      </c>
      <c r="AC221" s="54">
        <v>87.253</v>
      </c>
      <c r="AD221" s="54">
        <v>112.67400000000001</v>
      </c>
      <c r="AE221" s="54">
        <v>109.625</v>
      </c>
      <c r="AF221" s="54">
        <v>189.09100000000001</v>
      </c>
      <c r="AG221" s="54">
        <v>513.47699999999998</v>
      </c>
      <c r="AH221" s="54">
        <v>290.05200000000002</v>
      </c>
      <c r="AI221" s="109">
        <v>463.26299999999998</v>
      </c>
      <c r="AJ221" s="110">
        <v>690.76099999999997</v>
      </c>
      <c r="AK221" s="195">
        <f>[1]IO!$GW$220/1000</f>
        <v>655.29417745948319</v>
      </c>
      <c r="AL221" s="195">
        <f>[2]IO!$GW$220/1000</f>
        <v>637.50124607861767</v>
      </c>
    </row>
    <row r="222" spans="3:38" x14ac:dyDescent="0.25">
      <c r="C222" s="3" t="s">
        <v>310</v>
      </c>
      <c r="D222" s="54">
        <v>14.866</v>
      </c>
      <c r="E222" s="54">
        <v>16.331</v>
      </c>
      <c r="F222" s="54">
        <v>15.461</v>
      </c>
      <c r="G222" s="54">
        <v>15.295999999999999</v>
      </c>
      <c r="H222" s="54">
        <v>14.214</v>
      </c>
      <c r="I222" s="54">
        <v>12.289</v>
      </c>
      <c r="J222" s="54">
        <v>19.706</v>
      </c>
      <c r="K222" s="54">
        <v>21.388000000000002</v>
      </c>
      <c r="L222" s="54">
        <v>23.59</v>
      </c>
      <c r="M222" s="54">
        <v>23.526</v>
      </c>
      <c r="N222" s="54">
        <v>33.090000000000003</v>
      </c>
      <c r="O222" s="54">
        <v>39.792999999999999</v>
      </c>
      <c r="P222" s="54">
        <v>35.615000000000002</v>
      </c>
      <c r="Q222" s="54">
        <v>31.395</v>
      </c>
      <c r="R222" s="54">
        <v>33.670999999999999</v>
      </c>
      <c r="S222" s="54">
        <v>38.026000000000003</v>
      </c>
      <c r="T222" s="54">
        <v>49.273000000000003</v>
      </c>
      <c r="U222" s="54">
        <v>49.499000000000002</v>
      </c>
      <c r="V222" s="54">
        <v>62.412999999999997</v>
      </c>
      <c r="W222" s="54">
        <v>112.14100000000001</v>
      </c>
      <c r="X222" s="54">
        <v>145.529</v>
      </c>
      <c r="Y222" s="54">
        <v>124.462</v>
      </c>
      <c r="Z222" s="54">
        <v>248.721</v>
      </c>
      <c r="AA222" s="54">
        <v>376.70800000000003</v>
      </c>
      <c r="AB222" s="54">
        <v>78.938000000000002</v>
      </c>
      <c r="AC222" s="54">
        <v>50.307000000000002</v>
      </c>
      <c r="AD222" s="54">
        <v>68.852000000000004</v>
      </c>
      <c r="AE222" s="54">
        <v>61.073999999999998</v>
      </c>
      <c r="AF222" s="54">
        <v>103.286</v>
      </c>
      <c r="AG222" s="54">
        <v>294.75400000000002</v>
      </c>
      <c r="AH222" s="54">
        <v>138.53899999999999</v>
      </c>
      <c r="AI222" s="109">
        <v>253.81200000000001</v>
      </c>
      <c r="AJ222" s="110">
        <v>458.548</v>
      </c>
      <c r="AK222" s="195">
        <f>[1]IO!$GX$220/1000</f>
        <v>486.00156992391129</v>
      </c>
      <c r="AL222" s="195">
        <f>[2]IO!$GX$220/1000</f>
        <v>566.73480500647122</v>
      </c>
    </row>
    <row r="223" spans="3:38" x14ac:dyDescent="0.25">
      <c r="C223" s="3" t="s">
        <v>311</v>
      </c>
      <c r="D223" s="54">
        <v>0</v>
      </c>
      <c r="E223" s="54">
        <v>0</v>
      </c>
      <c r="F223" s="54">
        <v>0</v>
      </c>
      <c r="G223" s="54">
        <v>0</v>
      </c>
      <c r="H223" s="54">
        <v>0</v>
      </c>
      <c r="I223" s="54">
        <v>0</v>
      </c>
      <c r="J223" s="54">
        <v>0</v>
      </c>
      <c r="K223" s="54">
        <v>0</v>
      </c>
      <c r="L223" s="54">
        <v>0</v>
      </c>
      <c r="M223" s="54">
        <v>0</v>
      </c>
      <c r="N223" s="54">
        <v>0</v>
      </c>
      <c r="O223" s="54">
        <v>0</v>
      </c>
      <c r="P223" s="54">
        <v>0</v>
      </c>
      <c r="Q223" s="54">
        <v>0</v>
      </c>
      <c r="R223" s="54">
        <v>0</v>
      </c>
      <c r="S223" s="54">
        <v>0</v>
      </c>
      <c r="T223" s="54">
        <v>0</v>
      </c>
      <c r="U223" s="54">
        <v>0</v>
      </c>
      <c r="V223" s="54">
        <v>0</v>
      </c>
      <c r="W223" s="54">
        <v>0</v>
      </c>
      <c r="X223" s="54">
        <v>0</v>
      </c>
      <c r="Y223" s="54">
        <v>0</v>
      </c>
      <c r="Z223" s="54">
        <v>0</v>
      </c>
      <c r="AA223" s="54">
        <v>0</v>
      </c>
      <c r="AB223" s="54">
        <v>0</v>
      </c>
      <c r="AC223" s="54">
        <v>0</v>
      </c>
      <c r="AD223" s="54">
        <v>0</v>
      </c>
      <c r="AE223" s="54">
        <v>0</v>
      </c>
      <c r="AF223" s="54">
        <v>0</v>
      </c>
      <c r="AG223" s="54">
        <v>0</v>
      </c>
      <c r="AH223" s="54">
        <v>0</v>
      </c>
      <c r="AI223" s="109">
        <v>0</v>
      </c>
      <c r="AJ223" s="110">
        <v>0</v>
      </c>
      <c r="AK223" s="195">
        <v>0</v>
      </c>
      <c r="AL223" s="195">
        <v>0</v>
      </c>
    </row>
    <row r="224" spans="3:38" x14ac:dyDescent="0.25">
      <c r="C224" s="3" t="s">
        <v>45</v>
      </c>
      <c r="D224" s="54">
        <v>0</v>
      </c>
      <c r="E224" s="54">
        <v>0</v>
      </c>
      <c r="F224" s="54">
        <v>0</v>
      </c>
      <c r="G224" s="54">
        <v>0</v>
      </c>
      <c r="H224" s="54">
        <v>0</v>
      </c>
      <c r="I224" s="54">
        <v>0</v>
      </c>
      <c r="J224" s="54">
        <v>0</v>
      </c>
      <c r="K224" s="54">
        <v>0</v>
      </c>
      <c r="L224" s="54">
        <v>0</v>
      </c>
      <c r="M224" s="54">
        <v>0</v>
      </c>
      <c r="N224" s="54">
        <v>0</v>
      </c>
      <c r="O224" s="54">
        <v>0</v>
      </c>
      <c r="P224" s="54">
        <v>0</v>
      </c>
      <c r="Q224" s="54">
        <v>0</v>
      </c>
      <c r="R224" s="54">
        <v>0</v>
      </c>
      <c r="S224" s="54">
        <v>0</v>
      </c>
      <c r="T224" s="54">
        <v>0</v>
      </c>
      <c r="U224" s="54">
        <v>0</v>
      </c>
      <c r="V224" s="54">
        <v>0</v>
      </c>
      <c r="W224" s="54">
        <v>6.0999999999999999E-2</v>
      </c>
      <c r="X224" s="54">
        <v>0</v>
      </c>
      <c r="Y224" s="54">
        <v>0</v>
      </c>
      <c r="Z224" s="54">
        <v>0</v>
      </c>
      <c r="AA224" s="54">
        <v>0</v>
      </c>
      <c r="AB224" s="54">
        <v>0</v>
      </c>
      <c r="AC224" s="54">
        <v>0</v>
      </c>
      <c r="AD224" s="54">
        <v>0</v>
      </c>
      <c r="AE224" s="54">
        <v>0</v>
      </c>
      <c r="AF224" s="54">
        <v>0</v>
      </c>
      <c r="AG224" s="54">
        <v>0</v>
      </c>
      <c r="AH224" s="54">
        <v>1E-3</v>
      </c>
      <c r="AI224" s="109">
        <v>1E-3</v>
      </c>
      <c r="AJ224" s="110">
        <v>0</v>
      </c>
      <c r="AK224" s="195">
        <v>0</v>
      </c>
      <c r="AL224" s="195">
        <v>0</v>
      </c>
    </row>
    <row r="225" spans="2:38" x14ac:dyDescent="0.25">
      <c r="B225" s="3" t="s">
        <v>46</v>
      </c>
      <c r="C225" s="3" t="s">
        <v>33</v>
      </c>
      <c r="D225" s="54">
        <v>2126.598</v>
      </c>
      <c r="E225" s="54">
        <v>2325.1610000000001</v>
      </c>
      <c r="F225" s="54">
        <v>2266.7950000000001</v>
      </c>
      <c r="G225" s="54">
        <v>2493.59</v>
      </c>
      <c r="H225" s="54">
        <v>2771.1709999999998</v>
      </c>
      <c r="I225" s="54">
        <v>2752.8710000000001</v>
      </c>
      <c r="J225" s="54">
        <v>3046.241</v>
      </c>
      <c r="K225" s="54">
        <v>3372.502</v>
      </c>
      <c r="L225" s="54">
        <v>3585.0590000000002</v>
      </c>
      <c r="M225" s="54">
        <v>3872.7539999999999</v>
      </c>
      <c r="N225" s="54">
        <v>5542.3779999999997</v>
      </c>
      <c r="O225" s="54">
        <v>5913.915</v>
      </c>
      <c r="P225" s="54">
        <v>6028.3860000000004</v>
      </c>
      <c r="Q225" s="54">
        <v>5901.6970000000001</v>
      </c>
      <c r="R225" s="54">
        <v>6440.67</v>
      </c>
      <c r="S225" s="54">
        <v>8103.8040000000001</v>
      </c>
      <c r="T225" s="54">
        <v>9535.4419999999991</v>
      </c>
      <c r="U225" s="54">
        <v>10379.785</v>
      </c>
      <c r="V225" s="54">
        <v>14092.81</v>
      </c>
      <c r="W225" s="54">
        <v>12965.875</v>
      </c>
      <c r="X225" s="54">
        <v>10880.137000000001</v>
      </c>
      <c r="Y225" s="54">
        <v>9021.9650000000001</v>
      </c>
      <c r="Z225" s="54">
        <v>14165.244000000001</v>
      </c>
      <c r="AA225" s="54">
        <v>10922.386</v>
      </c>
      <c r="AB225" s="54">
        <v>9854.1090000000004</v>
      </c>
      <c r="AC225" s="54">
        <v>13154.782999999999</v>
      </c>
      <c r="AD225" s="54">
        <v>19108.415000000001</v>
      </c>
      <c r="AE225" s="54">
        <v>24089.111000000001</v>
      </c>
      <c r="AF225" s="54">
        <v>37715.851000000002</v>
      </c>
      <c r="AG225" s="54">
        <v>29302.995999999999</v>
      </c>
      <c r="AH225" s="54">
        <v>14593.605</v>
      </c>
      <c r="AI225" s="109">
        <v>14864.441999999999</v>
      </c>
      <c r="AJ225" s="110">
        <v>19290.571</v>
      </c>
      <c r="AK225" s="195">
        <f>[1]IO!$HO$221/1000</f>
        <v>19156.888172097242</v>
      </c>
      <c r="AL225" s="195">
        <f>[2]IO!$HO$221/1000</f>
        <v>20213.682167886254</v>
      </c>
    </row>
    <row r="226" spans="2:38" x14ac:dyDescent="0.25">
      <c r="C226" s="3" t="s">
        <v>34</v>
      </c>
      <c r="D226" s="54">
        <v>1490.441</v>
      </c>
      <c r="E226" s="54">
        <v>1634.1179999999999</v>
      </c>
      <c r="F226" s="54">
        <v>1593.8889999999999</v>
      </c>
      <c r="G226" s="54">
        <v>1753.1189999999999</v>
      </c>
      <c r="H226" s="54">
        <v>1975.3409999999999</v>
      </c>
      <c r="I226" s="54">
        <v>1970.7159999999999</v>
      </c>
      <c r="J226" s="54">
        <v>2197.9659999999999</v>
      </c>
      <c r="K226" s="54">
        <v>2490.442</v>
      </c>
      <c r="L226" s="54">
        <v>2639.3310000000001</v>
      </c>
      <c r="M226" s="54">
        <v>2882.9670000000001</v>
      </c>
      <c r="N226" s="54">
        <v>4206.7730000000001</v>
      </c>
      <c r="O226" s="54">
        <v>4579.1499999999996</v>
      </c>
      <c r="P226" s="54">
        <v>4657.41</v>
      </c>
      <c r="Q226" s="54">
        <v>4632.2820000000002</v>
      </c>
      <c r="R226" s="54">
        <v>5092.58</v>
      </c>
      <c r="S226" s="54">
        <v>6743.7979999999998</v>
      </c>
      <c r="T226" s="54">
        <v>7741.7110000000002</v>
      </c>
      <c r="U226" s="54">
        <v>8768.8310000000001</v>
      </c>
      <c r="V226" s="54">
        <v>12264.321</v>
      </c>
      <c r="W226" s="54">
        <v>11487.105</v>
      </c>
      <c r="X226" s="54">
        <v>10026.624</v>
      </c>
      <c r="Y226" s="54">
        <v>8144.866</v>
      </c>
      <c r="Z226" s="54">
        <v>11804.254000000001</v>
      </c>
      <c r="AA226" s="54">
        <v>8442.44</v>
      </c>
      <c r="AB226" s="54">
        <v>8168.0079999999998</v>
      </c>
      <c r="AC226" s="54">
        <v>11546.914000000001</v>
      </c>
      <c r="AD226" s="54">
        <v>18272.975999999999</v>
      </c>
      <c r="AE226" s="54">
        <v>23754.733</v>
      </c>
      <c r="AF226" s="54">
        <v>36027.260999999999</v>
      </c>
      <c r="AG226" s="54">
        <v>26326.508000000002</v>
      </c>
      <c r="AH226" s="54">
        <v>12571.556</v>
      </c>
      <c r="AI226" s="109">
        <v>13371.864</v>
      </c>
      <c r="AJ226" s="110">
        <v>16726.976999999999</v>
      </c>
      <c r="AK226" s="195">
        <f>[1]IO!$EU$221/1000</f>
        <v>16356.688225621387</v>
      </c>
      <c r="AL226" s="195">
        <f>[2]IO!$EU$221/1000</f>
        <v>16654.864187557858</v>
      </c>
    </row>
    <row r="227" spans="2:38" x14ac:dyDescent="0.25">
      <c r="C227" s="3" t="s">
        <v>35</v>
      </c>
      <c r="D227" s="54">
        <v>402.58600000000001</v>
      </c>
      <c r="E227" s="54">
        <v>428.87400000000002</v>
      </c>
      <c r="F227" s="54">
        <v>399.40499999999997</v>
      </c>
      <c r="G227" s="54">
        <v>386.02800000000002</v>
      </c>
      <c r="H227" s="54">
        <v>440.70299999999997</v>
      </c>
      <c r="I227" s="54">
        <v>462.06299999999999</v>
      </c>
      <c r="J227" s="54">
        <v>543.00900000000001</v>
      </c>
      <c r="K227" s="54">
        <v>683.87800000000004</v>
      </c>
      <c r="L227" s="54">
        <v>759.83299999999997</v>
      </c>
      <c r="M227" s="54">
        <v>867.26</v>
      </c>
      <c r="N227" s="54">
        <v>1365.4739999999999</v>
      </c>
      <c r="O227" s="54">
        <v>1435.0260000000001</v>
      </c>
      <c r="P227" s="54">
        <v>1470.2</v>
      </c>
      <c r="Q227" s="54">
        <v>1512.0709999999999</v>
      </c>
      <c r="R227" s="54">
        <v>1689.7929999999999</v>
      </c>
      <c r="S227" s="54">
        <v>2355.0450000000001</v>
      </c>
      <c r="T227" s="54">
        <v>2874.9650000000001</v>
      </c>
      <c r="U227" s="54">
        <v>3443.84</v>
      </c>
      <c r="V227" s="54">
        <v>4835.9390000000003</v>
      </c>
      <c r="W227" s="54">
        <v>3647.8870000000002</v>
      </c>
      <c r="X227" s="54">
        <v>2812.7710000000002</v>
      </c>
      <c r="Y227" s="54">
        <v>2793.7550000000001</v>
      </c>
      <c r="Z227" s="54">
        <v>3773.5479999999998</v>
      </c>
      <c r="AA227" s="54">
        <v>2563.1439999999998</v>
      </c>
      <c r="AB227" s="54">
        <v>2709.2469999999998</v>
      </c>
      <c r="AC227" s="54">
        <v>3389.5709999999999</v>
      </c>
      <c r="AD227" s="54">
        <v>6225.0420000000004</v>
      </c>
      <c r="AE227" s="54">
        <v>9380.2919999999995</v>
      </c>
      <c r="AF227" s="54">
        <v>2507.1509999999998</v>
      </c>
      <c r="AG227" s="54">
        <v>988.77599999999995</v>
      </c>
      <c r="AH227" s="54">
        <v>1077.04</v>
      </c>
      <c r="AI227" s="109">
        <v>1887.9970000000001</v>
      </c>
      <c r="AJ227" s="110">
        <v>3154.8339999999998</v>
      </c>
      <c r="AK227" s="195">
        <f>[1]IO!$BQ$221/1000</f>
        <v>3013.8691326843541</v>
      </c>
      <c r="AL227" s="195">
        <f>[2]IO!$BQ$221/1000</f>
        <v>3005.5794652165655</v>
      </c>
    </row>
    <row r="228" spans="2:38" x14ac:dyDescent="0.25">
      <c r="C228" s="3" t="s">
        <v>36</v>
      </c>
      <c r="D228" s="54">
        <v>1013.221</v>
      </c>
      <c r="E228" s="54">
        <v>1124.962</v>
      </c>
      <c r="F228" s="54">
        <v>1104.578</v>
      </c>
      <c r="G228" s="54">
        <v>1291.0450000000001</v>
      </c>
      <c r="H228" s="54">
        <v>1443.442</v>
      </c>
      <c r="I228" s="54">
        <v>1419.4829999999999</v>
      </c>
      <c r="J228" s="54">
        <v>1560.6310000000001</v>
      </c>
      <c r="K228" s="54">
        <v>1697.6569999999999</v>
      </c>
      <c r="L228" s="54">
        <v>1766.9680000000001</v>
      </c>
      <c r="M228" s="54">
        <v>1860.9359999999999</v>
      </c>
      <c r="N228" s="54">
        <v>2601.3609999999999</v>
      </c>
      <c r="O228" s="54">
        <v>2905.1239999999998</v>
      </c>
      <c r="P228" s="54">
        <v>2953.0030000000002</v>
      </c>
      <c r="Q228" s="54">
        <v>2890.585</v>
      </c>
      <c r="R228" s="54">
        <v>3139.8620000000001</v>
      </c>
      <c r="S228" s="54">
        <v>3985.5439999999999</v>
      </c>
      <c r="T228" s="54">
        <v>4508.1549999999997</v>
      </c>
      <c r="U228" s="54">
        <v>5065.2439999999997</v>
      </c>
      <c r="V228" s="54">
        <v>6812.2889999999998</v>
      </c>
      <c r="W228" s="54">
        <v>6002.1970000000001</v>
      </c>
      <c r="X228" s="54">
        <v>5612.2269999999999</v>
      </c>
      <c r="Y228" s="54">
        <v>3712.8760000000002</v>
      </c>
      <c r="Z228" s="54">
        <v>5804.8490000000002</v>
      </c>
      <c r="AA228" s="54">
        <v>4300.665</v>
      </c>
      <c r="AB228" s="54">
        <v>3849.8710000000001</v>
      </c>
      <c r="AC228" s="54">
        <v>6653.07</v>
      </c>
      <c r="AD228" s="54">
        <v>8140.1959999999999</v>
      </c>
      <c r="AE228" s="54">
        <v>11508.67</v>
      </c>
      <c r="AF228" s="54">
        <v>27156.008000000002</v>
      </c>
      <c r="AG228" s="54">
        <v>16776.636999999999</v>
      </c>
      <c r="AH228" s="54">
        <v>5284.0950000000003</v>
      </c>
      <c r="AI228" s="109">
        <v>6716.4430000000002</v>
      </c>
      <c r="AJ228" s="110">
        <v>4954.3329999999996</v>
      </c>
      <c r="AK228" s="195">
        <f>[1]IO!$BR$221/1000</f>
        <v>4745.7569778398993</v>
      </c>
      <c r="AL228" s="195">
        <f>[2]IO!$BR$221/1000</f>
        <v>4748.2368726200666</v>
      </c>
    </row>
    <row r="229" spans="2:38" x14ac:dyDescent="0.25">
      <c r="C229" s="3" t="s">
        <v>37</v>
      </c>
      <c r="D229" s="54">
        <v>61.534999999999997</v>
      </c>
      <c r="E229" s="54">
        <v>74.259</v>
      </c>
      <c r="F229" s="54">
        <v>73.284000000000006</v>
      </c>
      <c r="G229" s="54">
        <v>75.659000000000006</v>
      </c>
      <c r="H229" s="54">
        <v>90.766000000000005</v>
      </c>
      <c r="I229" s="54">
        <v>88.738</v>
      </c>
      <c r="J229" s="54">
        <v>93.844999999999999</v>
      </c>
      <c r="K229" s="54">
        <v>108.349</v>
      </c>
      <c r="L229" s="54">
        <v>111.861</v>
      </c>
      <c r="M229" s="54">
        <v>153.72999999999999</v>
      </c>
      <c r="N229" s="54">
        <v>238.416</v>
      </c>
      <c r="O229" s="54">
        <v>237.464</v>
      </c>
      <c r="P229" s="54">
        <v>232.63900000000001</v>
      </c>
      <c r="Q229" s="54">
        <v>228.077</v>
      </c>
      <c r="R229" s="54">
        <v>261.06299999999999</v>
      </c>
      <c r="S229" s="54">
        <v>377.45800000000003</v>
      </c>
      <c r="T229" s="54">
        <v>335.48700000000002</v>
      </c>
      <c r="U229" s="54">
        <v>246.64599999999999</v>
      </c>
      <c r="V229" s="54">
        <v>604.33100000000002</v>
      </c>
      <c r="W229" s="54">
        <v>1788.4559999999999</v>
      </c>
      <c r="X229" s="54">
        <v>1536.492</v>
      </c>
      <c r="Y229" s="54">
        <v>1561.3330000000001</v>
      </c>
      <c r="Z229" s="54">
        <v>1875.7149999999999</v>
      </c>
      <c r="AA229" s="54">
        <v>1411.6220000000001</v>
      </c>
      <c r="AB229" s="54">
        <v>1382.4179999999999</v>
      </c>
      <c r="AC229" s="54">
        <v>1454.7850000000001</v>
      </c>
      <c r="AD229" s="54">
        <v>2855.105</v>
      </c>
      <c r="AE229" s="54">
        <v>2146.752</v>
      </c>
      <c r="AF229" s="54">
        <v>50.164000000000001</v>
      </c>
      <c r="AG229" s="54">
        <v>1109.866</v>
      </c>
      <c r="AH229" s="54">
        <v>1870.424</v>
      </c>
      <c r="AI229" s="109">
        <v>1822.44</v>
      </c>
      <c r="AJ229" s="110">
        <v>2947.6709999999998</v>
      </c>
      <c r="AK229" s="195">
        <f>[1]IO!$BS$221/1000</f>
        <v>2844.0290863237005</v>
      </c>
      <c r="AL229" s="195">
        <f>[2]IO!$BS$221/1000</f>
        <v>2861.2675303182677</v>
      </c>
    </row>
    <row r="230" spans="2:38" x14ac:dyDescent="0.25">
      <c r="C230" s="3" t="s">
        <v>38</v>
      </c>
      <c r="D230" s="54">
        <v>0</v>
      </c>
      <c r="E230" s="54">
        <v>0</v>
      </c>
      <c r="F230" s="54">
        <v>0</v>
      </c>
      <c r="G230" s="54">
        <v>0</v>
      </c>
      <c r="H230" s="54">
        <v>0</v>
      </c>
      <c r="I230" s="54">
        <v>0</v>
      </c>
      <c r="J230" s="54">
        <v>0</v>
      </c>
      <c r="K230" s="54">
        <v>0</v>
      </c>
      <c r="L230" s="54">
        <v>0</v>
      </c>
      <c r="M230" s="54">
        <v>0</v>
      </c>
      <c r="N230" s="54">
        <v>0</v>
      </c>
      <c r="O230" s="54">
        <v>0</v>
      </c>
      <c r="P230" s="54">
        <v>0</v>
      </c>
      <c r="Q230" s="54">
        <v>0</v>
      </c>
      <c r="R230" s="54">
        <v>0</v>
      </c>
      <c r="S230" s="54">
        <v>0</v>
      </c>
      <c r="T230" s="54">
        <v>0</v>
      </c>
      <c r="U230" s="54">
        <v>0</v>
      </c>
      <c r="V230" s="54">
        <v>0</v>
      </c>
      <c r="W230" s="54">
        <v>0</v>
      </c>
      <c r="X230" s="54">
        <v>0</v>
      </c>
      <c r="Y230" s="54">
        <v>0</v>
      </c>
      <c r="Z230" s="54">
        <v>0</v>
      </c>
      <c r="AA230" s="54">
        <v>0</v>
      </c>
      <c r="AB230" s="54">
        <v>0</v>
      </c>
      <c r="AC230" s="54">
        <v>0</v>
      </c>
      <c r="AD230" s="54">
        <v>0</v>
      </c>
      <c r="AE230" s="54">
        <v>0</v>
      </c>
      <c r="AF230" s="54">
        <v>0</v>
      </c>
      <c r="AG230" s="54">
        <v>0</v>
      </c>
      <c r="AH230" s="54">
        <v>0</v>
      </c>
      <c r="AI230" s="109">
        <v>0</v>
      </c>
      <c r="AJ230" s="110">
        <v>0</v>
      </c>
      <c r="AK230" s="195">
        <v>0</v>
      </c>
      <c r="AL230" s="195">
        <v>0</v>
      </c>
    </row>
    <row r="231" spans="2:38" x14ac:dyDescent="0.25">
      <c r="C231" s="3" t="s">
        <v>302</v>
      </c>
      <c r="D231" s="54">
        <v>0</v>
      </c>
      <c r="E231" s="54">
        <v>0</v>
      </c>
      <c r="F231" s="54">
        <v>0</v>
      </c>
      <c r="G231" s="54">
        <v>0</v>
      </c>
      <c r="H231" s="54">
        <v>0</v>
      </c>
      <c r="I231" s="54">
        <v>0</v>
      </c>
      <c r="J231" s="54">
        <v>0</v>
      </c>
      <c r="K231" s="54">
        <v>0</v>
      </c>
      <c r="L231" s="54">
        <v>0</v>
      </c>
      <c r="M231" s="54">
        <v>0</v>
      </c>
      <c r="N231" s="54">
        <v>0</v>
      </c>
      <c r="O231" s="54">
        <v>0</v>
      </c>
      <c r="P231" s="54">
        <v>0</v>
      </c>
      <c r="Q231" s="54">
        <v>0</v>
      </c>
      <c r="R231" s="54">
        <v>0</v>
      </c>
      <c r="S231" s="54">
        <v>0</v>
      </c>
      <c r="T231" s="54">
        <v>0</v>
      </c>
      <c r="U231" s="54">
        <v>0</v>
      </c>
      <c r="V231" s="54">
        <v>0</v>
      </c>
      <c r="W231" s="54">
        <v>0</v>
      </c>
      <c r="X231" s="54">
        <v>0</v>
      </c>
      <c r="Y231" s="54">
        <v>0</v>
      </c>
      <c r="Z231" s="54">
        <v>0</v>
      </c>
      <c r="AA231" s="54">
        <v>0</v>
      </c>
      <c r="AB231" s="54">
        <v>0</v>
      </c>
      <c r="AC231" s="54">
        <v>0</v>
      </c>
      <c r="AD231" s="54">
        <v>0</v>
      </c>
      <c r="AE231" s="54">
        <v>0</v>
      </c>
      <c r="AF231" s="54">
        <v>0</v>
      </c>
      <c r="AG231" s="54">
        <v>0</v>
      </c>
      <c r="AH231" s="54">
        <v>0</v>
      </c>
      <c r="AI231" s="109">
        <v>0</v>
      </c>
      <c r="AJ231" s="110">
        <v>0</v>
      </c>
      <c r="AK231" s="195">
        <v>0</v>
      </c>
      <c r="AL231" s="195">
        <v>0</v>
      </c>
    </row>
    <row r="232" spans="2:38" x14ac:dyDescent="0.25">
      <c r="C232" s="3" t="s">
        <v>303</v>
      </c>
      <c r="D232" s="54">
        <v>0</v>
      </c>
      <c r="E232" s="54">
        <v>0</v>
      </c>
      <c r="F232" s="54">
        <v>0</v>
      </c>
      <c r="G232" s="54">
        <v>0</v>
      </c>
      <c r="H232" s="54">
        <v>0</v>
      </c>
      <c r="I232" s="54">
        <v>0</v>
      </c>
      <c r="J232" s="54">
        <v>0</v>
      </c>
      <c r="K232" s="54">
        <v>0</v>
      </c>
      <c r="L232" s="54">
        <v>0</v>
      </c>
      <c r="M232" s="54">
        <v>0</v>
      </c>
      <c r="N232" s="54">
        <v>0</v>
      </c>
      <c r="O232" s="54">
        <v>0</v>
      </c>
      <c r="P232" s="54">
        <v>0</v>
      </c>
      <c r="Q232" s="54">
        <v>0</v>
      </c>
      <c r="R232" s="54">
        <v>0</v>
      </c>
      <c r="S232" s="54">
        <v>0</v>
      </c>
      <c r="T232" s="54">
        <v>0</v>
      </c>
      <c r="U232" s="54">
        <v>0</v>
      </c>
      <c r="V232" s="54">
        <v>0</v>
      </c>
      <c r="W232" s="54">
        <v>0</v>
      </c>
      <c r="X232" s="54">
        <v>0</v>
      </c>
      <c r="Y232" s="54">
        <v>0</v>
      </c>
      <c r="Z232" s="54">
        <v>0</v>
      </c>
      <c r="AA232" s="54">
        <v>0</v>
      </c>
      <c r="AB232" s="54">
        <v>0</v>
      </c>
      <c r="AC232" s="54">
        <v>0</v>
      </c>
      <c r="AD232" s="54">
        <v>0</v>
      </c>
      <c r="AE232" s="54">
        <v>0</v>
      </c>
      <c r="AF232" s="54">
        <v>0</v>
      </c>
      <c r="AG232" s="54">
        <v>0</v>
      </c>
      <c r="AH232" s="54">
        <v>0</v>
      </c>
      <c r="AI232" s="109">
        <v>0</v>
      </c>
      <c r="AJ232" s="110">
        <v>0</v>
      </c>
      <c r="AK232" s="195">
        <v>0</v>
      </c>
      <c r="AL232" s="195">
        <v>0</v>
      </c>
    </row>
    <row r="233" spans="2:38" x14ac:dyDescent="0.25">
      <c r="C233" s="3" t="s">
        <v>304</v>
      </c>
      <c r="D233" s="54">
        <v>0</v>
      </c>
      <c r="E233" s="54">
        <v>0</v>
      </c>
      <c r="F233" s="54">
        <v>0</v>
      </c>
      <c r="G233" s="54">
        <v>0</v>
      </c>
      <c r="H233" s="54">
        <v>0</v>
      </c>
      <c r="I233" s="54">
        <v>0</v>
      </c>
      <c r="J233" s="54">
        <v>0</v>
      </c>
      <c r="K233" s="54">
        <v>0</v>
      </c>
      <c r="L233" s="54">
        <v>0</v>
      </c>
      <c r="M233" s="54">
        <v>0</v>
      </c>
      <c r="N233" s="54">
        <v>0</v>
      </c>
      <c r="O233" s="54">
        <v>0</v>
      </c>
      <c r="P233" s="54">
        <v>0</v>
      </c>
      <c r="Q233" s="54">
        <v>0</v>
      </c>
      <c r="R233" s="54">
        <v>0</v>
      </c>
      <c r="S233" s="54">
        <v>0</v>
      </c>
      <c r="T233" s="54">
        <v>0</v>
      </c>
      <c r="U233" s="54">
        <v>0</v>
      </c>
      <c r="V233" s="54">
        <v>0</v>
      </c>
      <c r="W233" s="54">
        <v>0</v>
      </c>
      <c r="X233" s="54">
        <v>0</v>
      </c>
      <c r="Y233" s="54">
        <v>0</v>
      </c>
      <c r="Z233" s="54">
        <v>0</v>
      </c>
      <c r="AA233" s="54">
        <v>0</v>
      </c>
      <c r="AB233" s="54">
        <v>0</v>
      </c>
      <c r="AC233" s="54">
        <v>0</v>
      </c>
      <c r="AD233" s="54">
        <v>0</v>
      </c>
      <c r="AE233" s="54">
        <v>0</v>
      </c>
      <c r="AF233" s="54">
        <v>0</v>
      </c>
      <c r="AG233" s="54">
        <v>0</v>
      </c>
      <c r="AH233" s="54">
        <v>0</v>
      </c>
      <c r="AI233" s="109">
        <v>0</v>
      </c>
      <c r="AJ233" s="110">
        <v>0</v>
      </c>
      <c r="AK233" s="195">
        <v>0</v>
      </c>
      <c r="AL233" s="195">
        <v>0</v>
      </c>
    </row>
    <row r="234" spans="2:38" x14ac:dyDescent="0.25">
      <c r="C234" s="3" t="s">
        <v>39</v>
      </c>
      <c r="D234" s="54">
        <v>636.15700000000004</v>
      </c>
      <c r="E234" s="54">
        <v>691.04200000000003</v>
      </c>
      <c r="F234" s="54">
        <v>672.90599999999995</v>
      </c>
      <c r="G234" s="54">
        <v>740.471</v>
      </c>
      <c r="H234" s="54">
        <v>795.83100000000002</v>
      </c>
      <c r="I234" s="54">
        <v>782.15499999999997</v>
      </c>
      <c r="J234" s="54">
        <v>848.27499999999998</v>
      </c>
      <c r="K234" s="54">
        <v>882.06</v>
      </c>
      <c r="L234" s="54">
        <v>945.72699999999998</v>
      </c>
      <c r="M234" s="54">
        <v>989.78700000000003</v>
      </c>
      <c r="N234" s="54">
        <v>1335.605</v>
      </c>
      <c r="O234" s="54">
        <v>1334.7650000000001</v>
      </c>
      <c r="P234" s="54">
        <v>1370.9760000000001</v>
      </c>
      <c r="Q234" s="54">
        <v>1269.415</v>
      </c>
      <c r="R234" s="54">
        <v>1348.09</v>
      </c>
      <c r="S234" s="54">
        <v>1360.0060000000001</v>
      </c>
      <c r="T234" s="54">
        <v>1793.73</v>
      </c>
      <c r="U234" s="54">
        <v>1610.954</v>
      </c>
      <c r="V234" s="54">
        <v>1828.489</v>
      </c>
      <c r="W234" s="54">
        <v>1478.77</v>
      </c>
      <c r="X234" s="54">
        <v>853.51199999999994</v>
      </c>
      <c r="Y234" s="54">
        <v>877.09900000000005</v>
      </c>
      <c r="Z234" s="54">
        <v>2360.9899999999998</v>
      </c>
      <c r="AA234" s="54">
        <v>2479.9459999999999</v>
      </c>
      <c r="AB234" s="54">
        <v>1686.1010000000001</v>
      </c>
      <c r="AC234" s="54">
        <v>1607.8689999999999</v>
      </c>
      <c r="AD234" s="54">
        <v>835.43899999999996</v>
      </c>
      <c r="AE234" s="54">
        <v>334.37799999999999</v>
      </c>
      <c r="AF234" s="54">
        <v>1688.59</v>
      </c>
      <c r="AG234" s="54">
        <v>2976.4879999999998</v>
      </c>
      <c r="AH234" s="54">
        <v>2022.049</v>
      </c>
      <c r="AI234" s="109">
        <v>1492.578</v>
      </c>
      <c r="AJ234" s="110">
        <v>2563.5940000000001</v>
      </c>
      <c r="AK234" s="195">
        <f>[1]IO!$HN$221/1000</f>
        <v>2800.1999464758542</v>
      </c>
      <c r="AL234" s="195">
        <f>[2]IO!$HN$221/1000</f>
        <v>3558.817980328397</v>
      </c>
    </row>
    <row r="235" spans="2:38" x14ac:dyDescent="0.25">
      <c r="C235" s="3" t="s">
        <v>40</v>
      </c>
      <c r="D235" s="54">
        <v>0</v>
      </c>
      <c r="E235" s="54">
        <v>0</v>
      </c>
      <c r="F235" s="54">
        <v>0</v>
      </c>
      <c r="G235" s="54">
        <v>0</v>
      </c>
      <c r="H235" s="54">
        <v>0</v>
      </c>
      <c r="I235" s="54">
        <v>0</v>
      </c>
      <c r="J235" s="54">
        <v>0</v>
      </c>
      <c r="K235" s="54">
        <v>0</v>
      </c>
      <c r="L235" s="54">
        <v>0</v>
      </c>
      <c r="M235" s="54">
        <v>0</v>
      </c>
      <c r="N235" s="54">
        <v>0</v>
      </c>
      <c r="O235" s="54">
        <v>0</v>
      </c>
      <c r="P235" s="54">
        <v>0</v>
      </c>
      <c r="Q235" s="54">
        <v>0</v>
      </c>
      <c r="R235" s="54">
        <v>0</v>
      </c>
      <c r="S235" s="54">
        <v>0</v>
      </c>
      <c r="T235" s="54">
        <v>0</v>
      </c>
      <c r="U235" s="54">
        <v>0</v>
      </c>
      <c r="V235" s="54">
        <v>0</v>
      </c>
      <c r="W235" s="54">
        <v>0</v>
      </c>
      <c r="X235" s="54">
        <v>0</v>
      </c>
      <c r="Y235" s="54">
        <v>0</v>
      </c>
      <c r="Z235" s="54">
        <v>0</v>
      </c>
      <c r="AA235" s="54">
        <v>0</v>
      </c>
      <c r="AB235" s="54">
        <v>0</v>
      </c>
      <c r="AC235" s="54">
        <v>0</v>
      </c>
      <c r="AD235" s="54">
        <v>0</v>
      </c>
      <c r="AE235" s="54">
        <v>0</v>
      </c>
      <c r="AF235" s="54">
        <v>0</v>
      </c>
      <c r="AG235" s="54">
        <v>0</v>
      </c>
      <c r="AH235" s="54">
        <v>0</v>
      </c>
      <c r="AI235" s="109">
        <v>0</v>
      </c>
      <c r="AJ235" s="110">
        <v>0</v>
      </c>
      <c r="AK235" s="195">
        <v>0</v>
      </c>
      <c r="AL235" s="195">
        <f>[2]IO!$EV$221/1000</f>
        <v>0</v>
      </c>
    </row>
    <row r="236" spans="2:38" x14ac:dyDescent="0.25">
      <c r="C236" s="3" t="s">
        <v>41</v>
      </c>
      <c r="D236" s="54">
        <v>0</v>
      </c>
      <c r="E236" s="54">
        <v>0</v>
      </c>
      <c r="F236" s="54">
        <v>0</v>
      </c>
      <c r="G236" s="54">
        <v>0</v>
      </c>
      <c r="H236" s="54">
        <v>0</v>
      </c>
      <c r="I236" s="54">
        <v>0</v>
      </c>
      <c r="J236" s="54">
        <v>0</v>
      </c>
      <c r="K236" s="54">
        <v>0</v>
      </c>
      <c r="L236" s="54">
        <v>0</v>
      </c>
      <c r="M236" s="54">
        <v>0</v>
      </c>
      <c r="N236" s="54">
        <v>0</v>
      </c>
      <c r="O236" s="54">
        <v>0</v>
      </c>
      <c r="P236" s="54">
        <v>0</v>
      </c>
      <c r="Q236" s="54">
        <v>0</v>
      </c>
      <c r="R236" s="54">
        <v>0</v>
      </c>
      <c r="S236" s="54">
        <v>0</v>
      </c>
      <c r="T236" s="54">
        <v>0</v>
      </c>
      <c r="U236" s="54">
        <v>0</v>
      </c>
      <c r="V236" s="54">
        <v>0</v>
      </c>
      <c r="W236" s="54">
        <v>0</v>
      </c>
      <c r="X236" s="54">
        <v>0</v>
      </c>
      <c r="Y236" s="54">
        <v>0</v>
      </c>
      <c r="Z236" s="54">
        <v>0</v>
      </c>
      <c r="AA236" s="54">
        <v>0</v>
      </c>
      <c r="AB236" s="54">
        <v>0</v>
      </c>
      <c r="AC236" s="54">
        <v>0</v>
      </c>
      <c r="AD236" s="54">
        <v>0</v>
      </c>
      <c r="AE236" s="54">
        <v>0</v>
      </c>
      <c r="AF236" s="54">
        <v>0</v>
      </c>
      <c r="AG236" s="54">
        <v>0</v>
      </c>
      <c r="AH236" s="54">
        <v>0</v>
      </c>
      <c r="AI236" s="109">
        <v>0</v>
      </c>
      <c r="AJ236" s="110">
        <v>0</v>
      </c>
      <c r="AK236" s="195">
        <v>0</v>
      </c>
      <c r="AL236" s="195">
        <v>0</v>
      </c>
    </row>
    <row r="237" spans="2:38" x14ac:dyDescent="0.25">
      <c r="C237" s="3" t="s">
        <v>42</v>
      </c>
      <c r="D237" s="54">
        <v>0</v>
      </c>
      <c r="E237" s="54">
        <v>0</v>
      </c>
      <c r="F237" s="54">
        <v>0</v>
      </c>
      <c r="G237" s="54">
        <v>0</v>
      </c>
      <c r="H237" s="54">
        <v>0</v>
      </c>
      <c r="I237" s="54">
        <v>0</v>
      </c>
      <c r="J237" s="54">
        <v>0</v>
      </c>
      <c r="K237" s="54">
        <v>0</v>
      </c>
      <c r="L237" s="54">
        <v>0</v>
      </c>
      <c r="M237" s="54">
        <v>0</v>
      </c>
      <c r="N237" s="54">
        <v>0</v>
      </c>
      <c r="O237" s="54">
        <v>0</v>
      </c>
      <c r="P237" s="54">
        <v>0</v>
      </c>
      <c r="Q237" s="54">
        <v>0</v>
      </c>
      <c r="R237" s="54">
        <v>0</v>
      </c>
      <c r="S237" s="54">
        <v>0</v>
      </c>
      <c r="T237" s="54">
        <v>0</v>
      </c>
      <c r="U237" s="54">
        <v>0</v>
      </c>
      <c r="V237" s="54">
        <v>0</v>
      </c>
      <c r="W237" s="54">
        <v>0</v>
      </c>
      <c r="X237" s="54">
        <v>0</v>
      </c>
      <c r="Y237" s="54">
        <v>0</v>
      </c>
      <c r="Z237" s="54">
        <v>0</v>
      </c>
      <c r="AA237" s="54">
        <v>0</v>
      </c>
      <c r="AB237" s="54">
        <v>0</v>
      </c>
      <c r="AC237" s="54">
        <v>0</v>
      </c>
      <c r="AD237" s="54">
        <v>0</v>
      </c>
      <c r="AE237" s="54">
        <v>0</v>
      </c>
      <c r="AF237" s="54">
        <v>0</v>
      </c>
      <c r="AG237" s="54">
        <v>0</v>
      </c>
      <c r="AH237" s="54">
        <v>0</v>
      </c>
      <c r="AI237" s="109">
        <v>0</v>
      </c>
      <c r="AJ237" s="110">
        <v>0</v>
      </c>
      <c r="AK237" s="195">
        <v>0</v>
      </c>
      <c r="AL237" s="195">
        <v>0</v>
      </c>
    </row>
    <row r="238" spans="2:38" x14ac:dyDescent="0.25">
      <c r="C238" s="3" t="s">
        <v>43</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c r="AB238" s="54">
        <v>0</v>
      </c>
      <c r="AC238" s="54">
        <v>0</v>
      </c>
      <c r="AD238" s="54">
        <v>0</v>
      </c>
      <c r="AE238" s="54">
        <v>0</v>
      </c>
      <c r="AF238" s="54">
        <v>0</v>
      </c>
      <c r="AG238" s="54">
        <v>0</v>
      </c>
      <c r="AH238" s="54">
        <v>0</v>
      </c>
      <c r="AI238" s="109">
        <v>0</v>
      </c>
      <c r="AJ238" s="110">
        <v>0</v>
      </c>
      <c r="AK238" s="195">
        <v>0</v>
      </c>
      <c r="AL238" s="195">
        <v>0</v>
      </c>
    </row>
    <row r="239" spans="2:38" x14ac:dyDescent="0.25">
      <c r="C239" s="3" t="s">
        <v>44</v>
      </c>
      <c r="D239" s="54">
        <v>636.15700000000004</v>
      </c>
      <c r="E239" s="54">
        <v>691.04200000000003</v>
      </c>
      <c r="F239" s="54">
        <v>672.90599999999995</v>
      </c>
      <c r="G239" s="54">
        <v>740.471</v>
      </c>
      <c r="H239" s="54">
        <v>795.83100000000002</v>
      </c>
      <c r="I239" s="54">
        <v>782.15499999999997</v>
      </c>
      <c r="J239" s="54">
        <v>848.27499999999998</v>
      </c>
      <c r="K239" s="54">
        <v>882.06</v>
      </c>
      <c r="L239" s="54">
        <v>945.72699999999998</v>
      </c>
      <c r="M239" s="54">
        <v>989.78700000000003</v>
      </c>
      <c r="N239" s="54">
        <v>1335.605</v>
      </c>
      <c r="O239" s="54">
        <v>1334.7650000000001</v>
      </c>
      <c r="P239" s="54">
        <v>1370.9760000000001</v>
      </c>
      <c r="Q239" s="54">
        <v>1269.415</v>
      </c>
      <c r="R239" s="54">
        <v>1348.09</v>
      </c>
      <c r="S239" s="54">
        <v>1360.0060000000001</v>
      </c>
      <c r="T239" s="54">
        <v>1793.73</v>
      </c>
      <c r="U239" s="54">
        <v>1610.954</v>
      </c>
      <c r="V239" s="54">
        <v>1828.489</v>
      </c>
      <c r="W239" s="54">
        <v>1478.77</v>
      </c>
      <c r="X239" s="54">
        <v>853.51199999999994</v>
      </c>
      <c r="Y239" s="54">
        <v>877.09900000000005</v>
      </c>
      <c r="Z239" s="54">
        <v>2360.9899999999998</v>
      </c>
      <c r="AA239" s="54">
        <v>2479.9459999999999</v>
      </c>
      <c r="AB239" s="54">
        <v>1686.1010000000001</v>
      </c>
      <c r="AC239" s="54">
        <v>1607.8689999999999</v>
      </c>
      <c r="AD239" s="54">
        <v>835.43899999999996</v>
      </c>
      <c r="AE239" s="54">
        <v>334.37799999999999</v>
      </c>
      <c r="AF239" s="54">
        <v>1688.59</v>
      </c>
      <c r="AG239" s="54">
        <v>2976.4879999999998</v>
      </c>
      <c r="AH239" s="54">
        <v>2022.049</v>
      </c>
      <c r="AI239" s="109">
        <v>1492.578</v>
      </c>
      <c r="AJ239" s="110">
        <v>2563.5940000000001</v>
      </c>
      <c r="AK239" s="195">
        <f>[1]IO!$HM$221/1000</f>
        <v>2800.1999464758542</v>
      </c>
      <c r="AL239" s="195">
        <f>[2]IO!$HM$221/1000</f>
        <v>3558.817980328397</v>
      </c>
    </row>
    <row r="240" spans="2:38" x14ac:dyDescent="0.25">
      <c r="C240" s="3" t="s">
        <v>309</v>
      </c>
      <c r="D240" s="54">
        <v>0</v>
      </c>
      <c r="E240" s="54">
        <v>0</v>
      </c>
      <c r="F240" s="54">
        <v>0</v>
      </c>
      <c r="G240" s="54">
        <v>0</v>
      </c>
      <c r="H240" s="54">
        <v>0</v>
      </c>
      <c r="I240" s="54">
        <v>0</v>
      </c>
      <c r="J240" s="54">
        <v>0</v>
      </c>
      <c r="K240" s="54">
        <v>0</v>
      </c>
      <c r="L240" s="54">
        <v>0</v>
      </c>
      <c r="M240" s="54">
        <v>0</v>
      </c>
      <c r="N240" s="54">
        <v>0</v>
      </c>
      <c r="O240" s="54">
        <v>0</v>
      </c>
      <c r="P240" s="54">
        <v>0</v>
      </c>
      <c r="Q240" s="54">
        <v>0</v>
      </c>
      <c r="R240" s="54">
        <v>0</v>
      </c>
      <c r="S240" s="54">
        <v>0</v>
      </c>
      <c r="T240" s="54">
        <v>0</v>
      </c>
      <c r="U240" s="54">
        <v>0</v>
      </c>
      <c r="V240" s="54">
        <v>0</v>
      </c>
      <c r="W240" s="54">
        <v>0</v>
      </c>
      <c r="X240" s="54">
        <v>0</v>
      </c>
      <c r="Y240" s="54">
        <v>0</v>
      </c>
      <c r="Z240" s="54">
        <v>0</v>
      </c>
      <c r="AA240" s="54">
        <v>0</v>
      </c>
      <c r="AB240" s="54">
        <v>0</v>
      </c>
      <c r="AC240" s="54">
        <v>0</v>
      </c>
      <c r="AD240" s="54">
        <v>0</v>
      </c>
      <c r="AE240" s="54">
        <v>0</v>
      </c>
      <c r="AF240" s="54">
        <v>0</v>
      </c>
      <c r="AG240" s="54">
        <v>0</v>
      </c>
      <c r="AH240" s="54">
        <v>0</v>
      </c>
      <c r="AI240" s="109">
        <v>0</v>
      </c>
      <c r="AJ240" s="110">
        <v>0</v>
      </c>
      <c r="AK240" s="195">
        <v>0</v>
      </c>
      <c r="AL240" s="195">
        <v>0</v>
      </c>
    </row>
    <row r="241" spans="2:38" x14ac:dyDescent="0.25">
      <c r="C241" s="3" t="s">
        <v>310</v>
      </c>
      <c r="D241" s="54">
        <v>0</v>
      </c>
      <c r="E241" s="54">
        <v>0</v>
      </c>
      <c r="F241" s="54">
        <v>0</v>
      </c>
      <c r="G241" s="54">
        <v>0</v>
      </c>
      <c r="H241" s="54">
        <v>0</v>
      </c>
      <c r="I241" s="54">
        <v>0</v>
      </c>
      <c r="J241" s="54">
        <v>0</v>
      </c>
      <c r="K241" s="54">
        <v>0</v>
      </c>
      <c r="L241" s="54">
        <v>0</v>
      </c>
      <c r="M241" s="54">
        <v>0</v>
      </c>
      <c r="N241" s="54">
        <v>0</v>
      </c>
      <c r="O241" s="54">
        <v>0</v>
      </c>
      <c r="P241" s="54">
        <v>0</v>
      </c>
      <c r="Q241" s="54">
        <v>0</v>
      </c>
      <c r="R241" s="54">
        <v>0</v>
      </c>
      <c r="S241" s="54">
        <v>0</v>
      </c>
      <c r="T241" s="54">
        <v>0</v>
      </c>
      <c r="U241" s="54">
        <v>0</v>
      </c>
      <c r="V241" s="54">
        <v>0</v>
      </c>
      <c r="W241" s="54">
        <v>0</v>
      </c>
      <c r="X241" s="54">
        <v>0</v>
      </c>
      <c r="Y241" s="54">
        <v>0</v>
      </c>
      <c r="Z241" s="54">
        <v>0</v>
      </c>
      <c r="AA241" s="54">
        <v>0</v>
      </c>
      <c r="AB241" s="54">
        <v>0</v>
      </c>
      <c r="AC241" s="54">
        <v>0</v>
      </c>
      <c r="AD241" s="54">
        <v>0</v>
      </c>
      <c r="AE241" s="54">
        <v>0</v>
      </c>
      <c r="AF241" s="54">
        <v>0</v>
      </c>
      <c r="AG241" s="54">
        <v>0</v>
      </c>
      <c r="AH241" s="54">
        <v>0</v>
      </c>
      <c r="AI241" s="109">
        <v>0</v>
      </c>
      <c r="AJ241" s="110">
        <v>0</v>
      </c>
      <c r="AK241" s="195">
        <v>0</v>
      </c>
      <c r="AL241" s="195">
        <v>0</v>
      </c>
    </row>
    <row r="242" spans="2:38" x14ac:dyDescent="0.25">
      <c r="C242" s="3" t="s">
        <v>311</v>
      </c>
      <c r="D242" s="54">
        <v>636.15700000000004</v>
      </c>
      <c r="E242" s="54">
        <v>691.04200000000003</v>
      </c>
      <c r="F242" s="54">
        <v>672.90599999999995</v>
      </c>
      <c r="G242" s="54">
        <v>740.471</v>
      </c>
      <c r="H242" s="54">
        <v>795.83100000000002</v>
      </c>
      <c r="I242" s="54">
        <v>782.15499999999997</v>
      </c>
      <c r="J242" s="54">
        <v>848.27499999999998</v>
      </c>
      <c r="K242" s="54">
        <v>882.06</v>
      </c>
      <c r="L242" s="54">
        <v>945.72699999999998</v>
      </c>
      <c r="M242" s="54">
        <v>989.78700000000003</v>
      </c>
      <c r="N242" s="54">
        <v>1335.605</v>
      </c>
      <c r="O242" s="54">
        <v>1334.7650000000001</v>
      </c>
      <c r="P242" s="54">
        <v>1370.9760000000001</v>
      </c>
      <c r="Q242" s="54">
        <v>1269.415</v>
      </c>
      <c r="R242" s="54">
        <v>1348.09</v>
      </c>
      <c r="S242" s="54">
        <v>1360.0060000000001</v>
      </c>
      <c r="T242" s="54">
        <v>1793.73</v>
      </c>
      <c r="U242" s="54">
        <v>1610.954</v>
      </c>
      <c r="V242" s="54">
        <v>1828.489</v>
      </c>
      <c r="W242" s="54">
        <v>1478.77</v>
      </c>
      <c r="X242" s="54">
        <v>853.51199999999994</v>
      </c>
      <c r="Y242" s="54">
        <v>877.09900000000005</v>
      </c>
      <c r="Z242" s="54">
        <v>2360.9899999999998</v>
      </c>
      <c r="AA242" s="54">
        <v>2479.9459999999999</v>
      </c>
      <c r="AB242" s="54">
        <v>1686.1010000000001</v>
      </c>
      <c r="AC242" s="54">
        <v>1607.8689999999999</v>
      </c>
      <c r="AD242" s="54">
        <v>835.43899999999996</v>
      </c>
      <c r="AE242" s="54">
        <v>334.37799999999999</v>
      </c>
      <c r="AF242" s="54">
        <v>1688.59</v>
      </c>
      <c r="AG242" s="54">
        <v>2976.4879999999998</v>
      </c>
      <c r="AH242" s="54">
        <v>2022.049</v>
      </c>
      <c r="AI242" s="109">
        <v>1492.578</v>
      </c>
      <c r="AJ242" s="110">
        <v>2563.5940000000001</v>
      </c>
      <c r="AK242" s="195">
        <f>[1]IO!$GY$221/1000</f>
        <v>2800.1999464758542</v>
      </c>
      <c r="AL242" s="195">
        <f>[2]IO!$GY$221/1000</f>
        <v>3558.817980328397</v>
      </c>
    </row>
    <row r="243" spans="2:38" x14ac:dyDescent="0.25">
      <c r="C243" s="3" t="s">
        <v>45</v>
      </c>
      <c r="D243" s="54">
        <v>0</v>
      </c>
      <c r="E243" s="54">
        <v>0</v>
      </c>
      <c r="F243" s="54">
        <v>0</v>
      </c>
      <c r="G243" s="54">
        <v>0</v>
      </c>
      <c r="H243" s="54">
        <v>0</v>
      </c>
      <c r="I243" s="54">
        <v>0</v>
      </c>
      <c r="J243" s="54">
        <v>0</v>
      </c>
      <c r="K243" s="54">
        <v>0</v>
      </c>
      <c r="L243" s="54">
        <v>0</v>
      </c>
      <c r="M243" s="54">
        <v>0</v>
      </c>
      <c r="N243" s="54">
        <v>0</v>
      </c>
      <c r="O243" s="54">
        <v>0</v>
      </c>
      <c r="P243" s="54">
        <v>0</v>
      </c>
      <c r="Q243" s="54">
        <v>0</v>
      </c>
      <c r="R243" s="54">
        <v>0</v>
      </c>
      <c r="S243" s="54">
        <v>0</v>
      </c>
      <c r="T243" s="54">
        <v>0</v>
      </c>
      <c r="U243" s="54">
        <v>0</v>
      </c>
      <c r="V243" s="54">
        <v>0</v>
      </c>
      <c r="W243" s="54">
        <v>0</v>
      </c>
      <c r="X243" s="54">
        <v>0</v>
      </c>
      <c r="Y243" s="54">
        <v>0</v>
      </c>
      <c r="Z243" s="54">
        <v>0</v>
      </c>
      <c r="AA243" s="54">
        <v>0</v>
      </c>
      <c r="AB243" s="54">
        <v>0</v>
      </c>
      <c r="AC243" s="54">
        <v>0</v>
      </c>
      <c r="AD243" s="54">
        <v>0</v>
      </c>
      <c r="AE243" s="54">
        <v>0</v>
      </c>
      <c r="AF243" s="54">
        <v>0</v>
      </c>
      <c r="AG243" s="54">
        <v>0</v>
      </c>
      <c r="AH243" s="54">
        <v>0</v>
      </c>
      <c r="AI243" s="109">
        <v>0</v>
      </c>
      <c r="AJ243" s="110">
        <v>0</v>
      </c>
      <c r="AK243" s="195">
        <v>0</v>
      </c>
      <c r="AL243" s="195">
        <v>0</v>
      </c>
    </row>
    <row r="244" spans="2:38" x14ac:dyDescent="0.25">
      <c r="B244" s="3" t="s">
        <v>47</v>
      </c>
      <c r="C244" s="3" t="s">
        <v>33</v>
      </c>
      <c r="D244" s="54">
        <v>0</v>
      </c>
      <c r="E244" s="54">
        <v>0</v>
      </c>
      <c r="F244" s="54">
        <v>0</v>
      </c>
      <c r="G244" s="54">
        <v>0</v>
      </c>
      <c r="H244" s="54">
        <v>0</v>
      </c>
      <c r="I244" s="54">
        <v>0</v>
      </c>
      <c r="J244" s="54">
        <v>0</v>
      </c>
      <c r="K244" s="54">
        <v>0</v>
      </c>
      <c r="L244" s="54">
        <v>0</v>
      </c>
      <c r="M244" s="54">
        <v>0</v>
      </c>
      <c r="N244" s="54">
        <v>0</v>
      </c>
      <c r="O244" s="54">
        <v>0</v>
      </c>
      <c r="P244" s="54">
        <v>0</v>
      </c>
      <c r="Q244" s="54">
        <v>0</v>
      </c>
      <c r="R244" s="54">
        <v>0</v>
      </c>
      <c r="S244" s="54">
        <v>403.22899999999998</v>
      </c>
      <c r="T244" s="54">
        <v>432.435</v>
      </c>
      <c r="U244" s="54">
        <v>431.11399999999998</v>
      </c>
      <c r="V244" s="54">
        <v>652.04200000000003</v>
      </c>
      <c r="W244" s="54">
        <v>651.59</v>
      </c>
      <c r="X244" s="54">
        <v>342.58199999999999</v>
      </c>
      <c r="Y244" s="54">
        <v>211.63800000000001</v>
      </c>
      <c r="Z244" s="54">
        <v>1174.759</v>
      </c>
      <c r="AA244" s="54">
        <v>1462.3779999999999</v>
      </c>
      <c r="AB244" s="54">
        <v>521.71100000000001</v>
      </c>
      <c r="AC244" s="54">
        <v>213.60900000000001</v>
      </c>
      <c r="AD244" s="54">
        <v>293.55900000000003</v>
      </c>
      <c r="AE244" s="54">
        <v>242.03100000000001</v>
      </c>
      <c r="AF244" s="54">
        <v>340.517</v>
      </c>
      <c r="AG244" s="54">
        <v>721.92499999999995</v>
      </c>
      <c r="AH244" s="54">
        <v>374.55799999999999</v>
      </c>
      <c r="AI244" s="109">
        <v>596.48199999999997</v>
      </c>
      <c r="AJ244" s="110">
        <v>1036.864</v>
      </c>
      <c r="AK244" s="195">
        <f>[1]IO!$HO$222/1000</f>
        <v>1029.6788987510281</v>
      </c>
      <c r="AL244" s="195">
        <f>[2]IO!$HO$222/1000</f>
        <v>1086.4813641626952</v>
      </c>
    </row>
    <row r="245" spans="2:38" x14ac:dyDescent="0.25">
      <c r="C245" s="3" t="s">
        <v>34</v>
      </c>
      <c r="D245" s="54">
        <v>0</v>
      </c>
      <c r="E245" s="54">
        <v>0</v>
      </c>
      <c r="F245" s="54">
        <v>0</v>
      </c>
      <c r="G245" s="54">
        <v>0</v>
      </c>
      <c r="H245" s="54">
        <v>0</v>
      </c>
      <c r="I245" s="54">
        <v>0</v>
      </c>
      <c r="J245" s="54">
        <v>0</v>
      </c>
      <c r="K245" s="54">
        <v>0</v>
      </c>
      <c r="L245" s="54">
        <v>0</v>
      </c>
      <c r="M245" s="54">
        <v>0</v>
      </c>
      <c r="N245" s="54">
        <v>0</v>
      </c>
      <c r="O245" s="54">
        <v>0</v>
      </c>
      <c r="P245" s="54">
        <v>0</v>
      </c>
      <c r="Q245" s="54">
        <v>0</v>
      </c>
      <c r="R245" s="54">
        <v>0</v>
      </c>
      <c r="S245" s="54">
        <v>133.244</v>
      </c>
      <c r="T245" s="54">
        <v>130.07</v>
      </c>
      <c r="U245" s="54">
        <v>89.899000000000001</v>
      </c>
      <c r="V245" s="54">
        <v>113.95</v>
      </c>
      <c r="W245" s="54">
        <v>125.601</v>
      </c>
      <c r="X245" s="54">
        <v>82.843000000000004</v>
      </c>
      <c r="Y245" s="54">
        <v>70.641999999999996</v>
      </c>
      <c r="Z245" s="54">
        <v>297.21300000000002</v>
      </c>
      <c r="AA245" s="54">
        <v>151.738</v>
      </c>
      <c r="AB245" s="54">
        <v>223.65100000000001</v>
      </c>
      <c r="AC245" s="54">
        <v>49.753999999999998</v>
      </c>
      <c r="AD245" s="54">
        <v>89.866</v>
      </c>
      <c r="AE245" s="54">
        <v>86.248999999999995</v>
      </c>
      <c r="AF245" s="54">
        <v>79.781999999999996</v>
      </c>
      <c r="AG245" s="54">
        <v>63.122999999999998</v>
      </c>
      <c r="AH245" s="54">
        <v>77.085999999999999</v>
      </c>
      <c r="AI245" s="109">
        <v>66.269000000000005</v>
      </c>
      <c r="AJ245" s="110">
        <v>94.727000000000004</v>
      </c>
      <c r="AK245" s="195">
        <f>[1]IO!$EU$222/1000</f>
        <v>108.98710970563468</v>
      </c>
      <c r="AL245" s="195">
        <f>[2]IO!$EU$222/1000</f>
        <v>126.50350364344334</v>
      </c>
    </row>
    <row r="246" spans="2:38" x14ac:dyDescent="0.25">
      <c r="C246" s="3" t="s">
        <v>35</v>
      </c>
      <c r="D246" s="54">
        <v>0</v>
      </c>
      <c r="E246" s="54">
        <v>0</v>
      </c>
      <c r="F246" s="54">
        <v>0</v>
      </c>
      <c r="G246" s="54">
        <v>0</v>
      </c>
      <c r="H246" s="54">
        <v>0</v>
      </c>
      <c r="I246" s="54">
        <v>0</v>
      </c>
      <c r="J246" s="54">
        <v>0</v>
      </c>
      <c r="K246" s="54">
        <v>0</v>
      </c>
      <c r="L246" s="54">
        <v>0</v>
      </c>
      <c r="M246" s="54">
        <v>0</v>
      </c>
      <c r="N246" s="54">
        <v>0</v>
      </c>
      <c r="O246" s="54">
        <v>0</v>
      </c>
      <c r="P246" s="54">
        <v>0</v>
      </c>
      <c r="Q246" s="54">
        <v>0</v>
      </c>
      <c r="R246" s="54">
        <v>0</v>
      </c>
      <c r="S246" s="54">
        <v>0.29699999999999999</v>
      </c>
      <c r="T246" s="54">
        <v>0.23400000000000001</v>
      </c>
      <c r="U246" s="54">
        <v>0.21</v>
      </c>
      <c r="V246" s="54">
        <v>0.26300000000000001</v>
      </c>
      <c r="W246" s="54">
        <v>0.249</v>
      </c>
      <c r="X246" s="54">
        <v>0.158</v>
      </c>
      <c r="Y246" s="54">
        <v>0.13700000000000001</v>
      </c>
      <c r="Z246" s="54">
        <v>0.54700000000000004</v>
      </c>
      <c r="AA246" s="54">
        <v>0.27300000000000002</v>
      </c>
      <c r="AB246" s="54">
        <v>0.42699999999999999</v>
      </c>
      <c r="AC246" s="54">
        <v>8.8999999999999996E-2</v>
      </c>
      <c r="AD246" s="54">
        <v>0.17799999999999999</v>
      </c>
      <c r="AE246" s="54">
        <v>0.23499999999999999</v>
      </c>
      <c r="AF246" s="54">
        <v>0.247</v>
      </c>
      <c r="AG246" s="54">
        <v>0.183</v>
      </c>
      <c r="AH246" s="54">
        <v>0.254</v>
      </c>
      <c r="AI246" s="109">
        <v>0.41799999999999998</v>
      </c>
      <c r="AJ246" s="110">
        <v>0.69899999999999995</v>
      </c>
      <c r="AK246" s="195">
        <f>[1]IO!$BQ$222/1000</f>
        <v>0.83277053802237233</v>
      </c>
      <c r="AL246" s="195">
        <f>[2]IO!$BQ$222/1000</f>
        <v>0.91318212495990847</v>
      </c>
    </row>
    <row r="247" spans="2:38" x14ac:dyDescent="0.25">
      <c r="C247" s="3" t="s">
        <v>36</v>
      </c>
      <c r="D247" s="54">
        <v>0</v>
      </c>
      <c r="E247" s="54">
        <v>0</v>
      </c>
      <c r="F247" s="54">
        <v>0</v>
      </c>
      <c r="G247" s="54">
        <v>0</v>
      </c>
      <c r="H247" s="54">
        <v>0</v>
      </c>
      <c r="I247" s="54">
        <v>0</v>
      </c>
      <c r="J247" s="54">
        <v>0</v>
      </c>
      <c r="K247" s="54">
        <v>0</v>
      </c>
      <c r="L247" s="54">
        <v>0</v>
      </c>
      <c r="M247" s="54">
        <v>0</v>
      </c>
      <c r="N247" s="54">
        <v>0</v>
      </c>
      <c r="O247" s="54">
        <v>0</v>
      </c>
      <c r="P247" s="54">
        <v>0</v>
      </c>
      <c r="Q247" s="54">
        <v>0</v>
      </c>
      <c r="R247" s="54">
        <v>0</v>
      </c>
      <c r="S247" s="54">
        <v>0.57199999999999995</v>
      </c>
      <c r="T247" s="54">
        <v>0.45100000000000001</v>
      </c>
      <c r="U247" s="54">
        <v>0.371</v>
      </c>
      <c r="V247" s="54">
        <v>0.64600000000000002</v>
      </c>
      <c r="W247" s="54">
        <v>0.69299999999999995</v>
      </c>
      <c r="X247" s="54">
        <v>0.42599999999999999</v>
      </c>
      <c r="Y247" s="54">
        <v>0.314</v>
      </c>
      <c r="Z247" s="54">
        <v>1.28</v>
      </c>
      <c r="AA247" s="54">
        <v>0.65700000000000003</v>
      </c>
      <c r="AB247" s="54">
        <v>1.034</v>
      </c>
      <c r="AC247" s="54">
        <v>0.20799999999999999</v>
      </c>
      <c r="AD247" s="54">
        <v>0.41499999999999998</v>
      </c>
      <c r="AE247" s="54">
        <v>0.49199999999999999</v>
      </c>
      <c r="AF247" s="54">
        <v>0.49199999999999999</v>
      </c>
      <c r="AG247" s="54">
        <v>0.36799999999999999</v>
      </c>
      <c r="AH247" s="54">
        <v>0.497</v>
      </c>
      <c r="AI247" s="109">
        <v>0.71</v>
      </c>
      <c r="AJ247" s="110">
        <v>1.1180000000000001</v>
      </c>
      <c r="AK247" s="195">
        <f>[1]IO!$BR$222/1000</f>
        <v>1.3364612158949674</v>
      </c>
      <c r="AL247" s="195">
        <f>[2]IO!$BR$222/1000</f>
        <v>1.4703186522356482</v>
      </c>
    </row>
    <row r="248" spans="2:38" x14ac:dyDescent="0.25">
      <c r="C248" s="3" t="s">
        <v>37</v>
      </c>
      <c r="D248" s="54">
        <v>0</v>
      </c>
      <c r="E248" s="54">
        <v>0</v>
      </c>
      <c r="F248" s="54">
        <v>0</v>
      </c>
      <c r="G248" s="54">
        <v>0</v>
      </c>
      <c r="H248" s="54">
        <v>0</v>
      </c>
      <c r="I248" s="54">
        <v>0</v>
      </c>
      <c r="J248" s="54">
        <v>0</v>
      </c>
      <c r="K248" s="54">
        <v>0</v>
      </c>
      <c r="L248" s="54">
        <v>0</v>
      </c>
      <c r="M248" s="54">
        <v>0</v>
      </c>
      <c r="N248" s="54">
        <v>0</v>
      </c>
      <c r="O248" s="54">
        <v>0</v>
      </c>
      <c r="P248" s="54">
        <v>0</v>
      </c>
      <c r="Q248" s="54">
        <v>0</v>
      </c>
      <c r="R248" s="54">
        <v>0</v>
      </c>
      <c r="S248" s="54">
        <v>0.33800000000000002</v>
      </c>
      <c r="T248" s="54">
        <v>0.26600000000000001</v>
      </c>
      <c r="U248" s="54">
        <v>0.23899999999999999</v>
      </c>
      <c r="V248" s="54">
        <v>0.3</v>
      </c>
      <c r="W248" s="54">
        <v>0.28199999999999997</v>
      </c>
      <c r="X248" s="54">
        <v>0.18</v>
      </c>
      <c r="Y248" s="54">
        <v>0.156</v>
      </c>
      <c r="Z248" s="54">
        <v>0.63600000000000001</v>
      </c>
      <c r="AA248" s="54">
        <v>0.311</v>
      </c>
      <c r="AB248" s="54">
        <v>0.48299999999999998</v>
      </c>
      <c r="AC248" s="54">
        <v>0.10100000000000001</v>
      </c>
      <c r="AD248" s="54">
        <v>0.20100000000000001</v>
      </c>
      <c r="AE248" s="54">
        <v>0.26600000000000001</v>
      </c>
      <c r="AF248" s="54">
        <v>0.27900000000000003</v>
      </c>
      <c r="AG248" s="54">
        <v>0.20699999999999999</v>
      </c>
      <c r="AH248" s="54">
        <v>0.28699999999999998</v>
      </c>
      <c r="AI248" s="109">
        <v>0.47299999999999998</v>
      </c>
      <c r="AJ248" s="110">
        <v>0.79</v>
      </c>
      <c r="AK248" s="195">
        <f>[1]IO!$BS$222/1000</f>
        <v>0.95130678212319919</v>
      </c>
      <c r="AL248" s="195">
        <f>[2]IO!$BS$222/1000</f>
        <v>1.0523816119625602</v>
      </c>
    </row>
    <row r="249" spans="2:38" x14ac:dyDescent="0.25">
      <c r="C249" s="3" t="s">
        <v>38</v>
      </c>
      <c r="D249" s="54">
        <v>0</v>
      </c>
      <c r="E249" s="54">
        <v>0</v>
      </c>
      <c r="F249" s="54">
        <v>0</v>
      </c>
      <c r="G249" s="54">
        <v>0</v>
      </c>
      <c r="H249" s="54">
        <v>0</v>
      </c>
      <c r="I249" s="54">
        <v>0</v>
      </c>
      <c r="J249" s="54">
        <v>0</v>
      </c>
      <c r="K249" s="54">
        <v>0</v>
      </c>
      <c r="L249" s="54">
        <v>0</v>
      </c>
      <c r="M249" s="54">
        <v>0</v>
      </c>
      <c r="N249" s="54">
        <v>0</v>
      </c>
      <c r="O249" s="54">
        <v>0</v>
      </c>
      <c r="P249" s="54">
        <v>0</v>
      </c>
      <c r="Q249" s="54">
        <v>0</v>
      </c>
      <c r="R249" s="54">
        <v>0</v>
      </c>
      <c r="S249" s="54">
        <v>0</v>
      </c>
      <c r="T249" s="54">
        <v>0</v>
      </c>
      <c r="U249" s="54">
        <v>0</v>
      </c>
      <c r="V249" s="54">
        <v>0</v>
      </c>
      <c r="W249" s="54">
        <v>0</v>
      </c>
      <c r="X249" s="54">
        <v>0</v>
      </c>
      <c r="Y249" s="54">
        <v>0</v>
      </c>
      <c r="Z249" s="54">
        <v>0</v>
      </c>
      <c r="AA249" s="54">
        <v>0</v>
      </c>
      <c r="AB249" s="54">
        <v>0</v>
      </c>
      <c r="AC249" s="54">
        <v>0</v>
      </c>
      <c r="AD249" s="54">
        <v>0</v>
      </c>
      <c r="AE249" s="54">
        <v>0</v>
      </c>
      <c r="AF249" s="54">
        <v>0</v>
      </c>
      <c r="AG249" s="54">
        <v>0</v>
      </c>
      <c r="AH249" s="54">
        <v>0</v>
      </c>
      <c r="AI249" s="109">
        <v>0</v>
      </c>
      <c r="AJ249" s="110">
        <v>0</v>
      </c>
      <c r="AK249" s="195">
        <v>0</v>
      </c>
      <c r="AL249" s="195">
        <v>0</v>
      </c>
    </row>
    <row r="250" spans="2:38" x14ac:dyDescent="0.25">
      <c r="C250" s="3" t="s">
        <v>302</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32.075000000000003</v>
      </c>
      <c r="T250" s="54">
        <v>28.869</v>
      </c>
      <c r="U250" s="54">
        <v>19.658000000000001</v>
      </c>
      <c r="V250" s="54">
        <v>25.821000000000002</v>
      </c>
      <c r="W250" s="54">
        <v>29.236999999999998</v>
      </c>
      <c r="X250" s="54">
        <v>19.527999999999999</v>
      </c>
      <c r="Y250" s="54">
        <v>16.847999999999999</v>
      </c>
      <c r="Z250" s="54">
        <v>80.213999999999999</v>
      </c>
      <c r="AA250" s="54">
        <v>41.789000000000001</v>
      </c>
      <c r="AB250" s="54">
        <v>64.027000000000001</v>
      </c>
      <c r="AC250" s="54">
        <v>14.692</v>
      </c>
      <c r="AD250" s="54">
        <v>25.673999999999999</v>
      </c>
      <c r="AE250" s="54">
        <v>25.242999999999999</v>
      </c>
      <c r="AF250" s="54">
        <v>24.175999999999998</v>
      </c>
      <c r="AG250" s="54">
        <v>19.222999999999999</v>
      </c>
      <c r="AH250" s="54">
        <v>22.273</v>
      </c>
      <c r="AI250" s="109">
        <v>17.516999999999999</v>
      </c>
      <c r="AJ250" s="110">
        <v>24.256</v>
      </c>
      <c r="AK250" s="195">
        <f>[1]IO!$DF$222/1000</f>
        <v>27.585354437867686</v>
      </c>
      <c r="AL250" s="195">
        <f>[2]IO!$DF$222/1000</f>
        <v>32.97126405308299</v>
      </c>
    </row>
    <row r="251" spans="2:38" x14ac:dyDescent="0.25">
      <c r="C251" s="3" t="s">
        <v>303</v>
      </c>
      <c r="D251" s="54">
        <v>0</v>
      </c>
      <c r="E251" s="54">
        <v>0</v>
      </c>
      <c r="F251" s="54">
        <v>0</v>
      </c>
      <c r="G251" s="54">
        <v>0</v>
      </c>
      <c r="H251" s="54">
        <v>0</v>
      </c>
      <c r="I251" s="54">
        <v>0</v>
      </c>
      <c r="J251" s="54">
        <v>0</v>
      </c>
      <c r="K251" s="54">
        <v>0</v>
      </c>
      <c r="L251" s="54">
        <v>0</v>
      </c>
      <c r="M251" s="54">
        <v>0</v>
      </c>
      <c r="N251" s="54">
        <v>0</v>
      </c>
      <c r="O251" s="54">
        <v>0</v>
      </c>
      <c r="P251" s="54">
        <v>0</v>
      </c>
      <c r="Q251" s="54">
        <v>0</v>
      </c>
      <c r="R251" s="54">
        <v>0</v>
      </c>
      <c r="S251" s="54">
        <v>21.605</v>
      </c>
      <c r="T251" s="54">
        <v>23.651</v>
      </c>
      <c r="U251" s="54">
        <v>16.689</v>
      </c>
      <c r="V251" s="54">
        <v>24.408000000000001</v>
      </c>
      <c r="W251" s="54">
        <v>28.527999999999999</v>
      </c>
      <c r="X251" s="54">
        <v>20.565000000000001</v>
      </c>
      <c r="Y251" s="54">
        <v>17.922000000000001</v>
      </c>
      <c r="Z251" s="54">
        <v>75.822000000000003</v>
      </c>
      <c r="AA251" s="54">
        <v>38.168999999999997</v>
      </c>
      <c r="AB251" s="54">
        <v>53.161000000000001</v>
      </c>
      <c r="AC251" s="54">
        <v>12.738</v>
      </c>
      <c r="AD251" s="54">
        <v>22.734000000000002</v>
      </c>
      <c r="AE251" s="54">
        <v>21.37</v>
      </c>
      <c r="AF251" s="54">
        <v>19.399999999999999</v>
      </c>
      <c r="AG251" s="54">
        <v>15.621</v>
      </c>
      <c r="AH251" s="54">
        <v>18.234999999999999</v>
      </c>
      <c r="AI251" s="109">
        <v>13.965999999999999</v>
      </c>
      <c r="AJ251" s="110">
        <v>17.234999999999999</v>
      </c>
      <c r="AK251" s="195">
        <f>[1]IO!$DG$222/1000</f>
        <v>20.071691898171967</v>
      </c>
      <c r="AL251" s="195">
        <f>[2]IO!$DG$222/1000</f>
        <v>23.212553277238925</v>
      </c>
    </row>
    <row r="252" spans="2:38" x14ac:dyDescent="0.25">
      <c r="C252" s="3" t="s">
        <v>304</v>
      </c>
      <c r="D252" s="54">
        <v>0</v>
      </c>
      <c r="E252" s="54">
        <v>0</v>
      </c>
      <c r="F252" s="54">
        <v>0</v>
      </c>
      <c r="G252" s="54">
        <v>0</v>
      </c>
      <c r="H252" s="54">
        <v>0</v>
      </c>
      <c r="I252" s="54">
        <v>0</v>
      </c>
      <c r="J252" s="54">
        <v>0</v>
      </c>
      <c r="K252" s="54">
        <v>0</v>
      </c>
      <c r="L252" s="54">
        <v>0</v>
      </c>
      <c r="M252" s="54">
        <v>0</v>
      </c>
      <c r="N252" s="54">
        <v>0</v>
      </c>
      <c r="O252" s="54">
        <v>0</v>
      </c>
      <c r="P252" s="54">
        <v>0</v>
      </c>
      <c r="Q252" s="54">
        <v>0</v>
      </c>
      <c r="R252" s="54">
        <v>0</v>
      </c>
      <c r="S252" s="54">
        <v>32.584000000000003</v>
      </c>
      <c r="T252" s="54">
        <v>33.914999999999999</v>
      </c>
      <c r="U252" s="54">
        <v>24.280999999999999</v>
      </c>
      <c r="V252" s="54">
        <v>29.085999999999999</v>
      </c>
      <c r="W252" s="54">
        <v>26.937999999999999</v>
      </c>
      <c r="X252" s="54">
        <v>16.183</v>
      </c>
      <c r="Y252" s="54">
        <v>12.157</v>
      </c>
      <c r="Z252" s="54">
        <v>48.158999999999999</v>
      </c>
      <c r="AA252" s="54">
        <v>25.667999999999999</v>
      </c>
      <c r="AB252" s="54">
        <v>36.591000000000001</v>
      </c>
      <c r="AC252" s="54">
        <v>8.5640000000000001</v>
      </c>
      <c r="AD252" s="54">
        <v>14.71</v>
      </c>
      <c r="AE252" s="54">
        <v>12.714</v>
      </c>
      <c r="AF252" s="54">
        <v>10.851000000000001</v>
      </c>
      <c r="AG252" s="54">
        <v>7.407</v>
      </c>
      <c r="AH252" s="54">
        <v>8.4830000000000005</v>
      </c>
      <c r="AI252" s="109">
        <v>5.8360000000000003</v>
      </c>
      <c r="AJ252" s="110">
        <v>7.6779999999999999</v>
      </c>
      <c r="AK252" s="195">
        <f>[1]IO!$DH$222/1000</f>
        <v>9.1868134783064495</v>
      </c>
      <c r="AL252" s="195">
        <f>[2]IO!$DH$222/1000</f>
        <v>10.63983828510038</v>
      </c>
    </row>
    <row r="253" spans="2:38" x14ac:dyDescent="0.25">
      <c r="C253" s="3" t="s">
        <v>39</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269.98500000000001</v>
      </c>
      <c r="T253" s="54">
        <v>302.36500000000001</v>
      </c>
      <c r="U253" s="54">
        <v>341.21499999999997</v>
      </c>
      <c r="V253" s="54">
        <v>538.09199999999998</v>
      </c>
      <c r="W253" s="54">
        <v>525.98800000000006</v>
      </c>
      <c r="X253" s="54">
        <v>259.74</v>
      </c>
      <c r="Y253" s="54">
        <v>140.99600000000001</v>
      </c>
      <c r="Z253" s="54">
        <v>877.54600000000005</v>
      </c>
      <c r="AA253" s="54">
        <v>1310.6400000000001</v>
      </c>
      <c r="AB253" s="54">
        <v>298.06</v>
      </c>
      <c r="AC253" s="54">
        <v>163.85499999999999</v>
      </c>
      <c r="AD253" s="54">
        <v>203.69300000000001</v>
      </c>
      <c r="AE253" s="54">
        <v>155.78200000000001</v>
      </c>
      <c r="AF253" s="54">
        <v>260.73500000000001</v>
      </c>
      <c r="AG253" s="54">
        <v>658.80200000000002</v>
      </c>
      <c r="AH253" s="54">
        <v>297.471</v>
      </c>
      <c r="AI253" s="109">
        <v>530.21299999999997</v>
      </c>
      <c r="AJ253" s="110">
        <v>942.13699999999994</v>
      </c>
      <c r="AK253" s="195">
        <f>[1]IO!$HN$222/1000</f>
        <v>920.69178904539342</v>
      </c>
      <c r="AL253" s="195">
        <f>[2]IO!$HN$222/1000</f>
        <v>959.97786051925175</v>
      </c>
    </row>
    <row r="254" spans="2:38" x14ac:dyDescent="0.25">
      <c r="C254" s="3" t="s">
        <v>40</v>
      </c>
      <c r="D254" s="54">
        <v>0</v>
      </c>
      <c r="E254" s="54">
        <v>0</v>
      </c>
      <c r="F254" s="54">
        <v>0</v>
      </c>
      <c r="G254" s="54">
        <v>0</v>
      </c>
      <c r="H254" s="54">
        <v>0</v>
      </c>
      <c r="I254" s="54">
        <v>0</v>
      </c>
      <c r="J254" s="54">
        <v>0</v>
      </c>
      <c r="K254" s="54">
        <v>0</v>
      </c>
      <c r="L254" s="54">
        <v>0</v>
      </c>
      <c r="M254" s="54">
        <v>0</v>
      </c>
      <c r="N254" s="54">
        <v>0</v>
      </c>
      <c r="O254" s="54">
        <v>0</v>
      </c>
      <c r="P254" s="54">
        <v>0</v>
      </c>
      <c r="Q254" s="54">
        <v>0</v>
      </c>
      <c r="R254" s="54">
        <v>0</v>
      </c>
      <c r="S254" s="54">
        <v>4.2629999999999999</v>
      </c>
      <c r="T254" s="54">
        <v>3.931</v>
      </c>
      <c r="U254" s="54">
        <v>2.6989999999999998</v>
      </c>
      <c r="V254" s="54">
        <v>3.4359999999999999</v>
      </c>
      <c r="W254" s="54">
        <v>3.57</v>
      </c>
      <c r="X254" s="54">
        <v>2.1419999999999999</v>
      </c>
      <c r="Y254" s="54">
        <v>1.968</v>
      </c>
      <c r="Z254" s="54">
        <v>8.9949999999999992</v>
      </c>
      <c r="AA254" s="54">
        <v>4.9390000000000001</v>
      </c>
      <c r="AB254" s="54">
        <v>6.5570000000000004</v>
      </c>
      <c r="AC254" s="54">
        <v>1.2410000000000001</v>
      </c>
      <c r="AD254" s="54">
        <v>2.1779999999999999</v>
      </c>
      <c r="AE254" s="54">
        <v>2.1589999999999998</v>
      </c>
      <c r="AF254" s="54">
        <v>2.2210000000000001</v>
      </c>
      <c r="AG254" s="54">
        <v>1.827</v>
      </c>
      <c r="AH254" s="54">
        <v>2.415</v>
      </c>
      <c r="AI254" s="109">
        <v>2.1890000000000001</v>
      </c>
      <c r="AJ254" s="110">
        <v>3.1869999999999998</v>
      </c>
      <c r="AK254" s="195">
        <f>[1]IO!$EV$222/1000</f>
        <v>3.2159207464808435</v>
      </c>
      <c r="AL254" s="195">
        <f>[2]IO!$EV$222/1000</f>
        <v>3.6372329392586651</v>
      </c>
    </row>
    <row r="255" spans="2:38" x14ac:dyDescent="0.25">
      <c r="C255" s="3" t="s">
        <v>41</v>
      </c>
      <c r="D255" s="54">
        <v>0</v>
      </c>
      <c r="E255" s="54">
        <v>0</v>
      </c>
      <c r="F255" s="54">
        <v>0</v>
      </c>
      <c r="G255" s="54">
        <v>0</v>
      </c>
      <c r="H255" s="54">
        <v>0</v>
      </c>
      <c r="I255" s="54">
        <v>0</v>
      </c>
      <c r="J255" s="54">
        <v>0</v>
      </c>
      <c r="K255" s="54">
        <v>0</v>
      </c>
      <c r="L255" s="54">
        <v>0</v>
      </c>
      <c r="M255" s="54">
        <v>0</v>
      </c>
      <c r="N255" s="54">
        <v>0</v>
      </c>
      <c r="O255" s="54">
        <v>0</v>
      </c>
      <c r="P255" s="54">
        <v>0</v>
      </c>
      <c r="Q255" s="54">
        <v>0</v>
      </c>
      <c r="R255" s="54">
        <v>0</v>
      </c>
      <c r="S255" s="54">
        <v>4.2629999999999999</v>
      </c>
      <c r="T255" s="54">
        <v>3.931</v>
      </c>
      <c r="U255" s="54">
        <v>2.6989999999999998</v>
      </c>
      <c r="V255" s="54">
        <v>3.4359999999999999</v>
      </c>
      <c r="W255" s="54">
        <v>3.57</v>
      </c>
      <c r="X255" s="54">
        <v>2.1419999999999999</v>
      </c>
      <c r="Y255" s="54">
        <v>1.968</v>
      </c>
      <c r="Z255" s="54">
        <v>8.9949999999999992</v>
      </c>
      <c r="AA255" s="54">
        <v>4.9390000000000001</v>
      </c>
      <c r="AB255" s="54">
        <v>6.5570000000000004</v>
      </c>
      <c r="AC255" s="54">
        <v>1.2410000000000001</v>
      </c>
      <c r="AD255" s="54">
        <v>2.1779999999999999</v>
      </c>
      <c r="AE255" s="54">
        <v>2.1589999999999998</v>
      </c>
      <c r="AF255" s="54">
        <v>2.2210000000000001</v>
      </c>
      <c r="AG255" s="54">
        <v>1.827</v>
      </c>
      <c r="AH255" s="54">
        <v>2.415</v>
      </c>
      <c r="AI255" s="109">
        <v>2.1890000000000001</v>
      </c>
      <c r="AJ255" s="110">
        <v>3.1869999999999998</v>
      </c>
      <c r="AK255" s="195">
        <f>[1]CP!$AA$222/1000</f>
        <v>3.2159207464808435</v>
      </c>
      <c r="AL255" s="195">
        <f>[2]CP!$AA$222/1000</f>
        <v>3.6372329392586655</v>
      </c>
    </row>
    <row r="256" spans="2:38" x14ac:dyDescent="0.25">
      <c r="C256" s="3" t="s">
        <v>42</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c r="AB256" s="54">
        <v>0</v>
      </c>
      <c r="AC256" s="54">
        <v>0</v>
      </c>
      <c r="AD256" s="54">
        <v>0</v>
      </c>
      <c r="AE256" s="54">
        <v>0</v>
      </c>
      <c r="AF256" s="54">
        <v>0</v>
      </c>
      <c r="AG256" s="54">
        <v>0</v>
      </c>
      <c r="AH256" s="54">
        <v>0</v>
      </c>
      <c r="AI256" s="109">
        <v>0</v>
      </c>
      <c r="AJ256" s="110">
        <v>0</v>
      </c>
      <c r="AK256" s="195">
        <v>0</v>
      </c>
      <c r="AL256" s="195">
        <v>0</v>
      </c>
    </row>
    <row r="257" spans="2:38" x14ac:dyDescent="0.25">
      <c r="C257" s="3" t="s">
        <v>43</v>
      </c>
      <c r="D257" s="54">
        <v>0</v>
      </c>
      <c r="E257" s="54">
        <v>0</v>
      </c>
      <c r="F257" s="54">
        <v>0</v>
      </c>
      <c r="G257" s="54">
        <v>0</v>
      </c>
      <c r="H257" s="54">
        <v>0</v>
      </c>
      <c r="I257" s="54">
        <v>0</v>
      </c>
      <c r="J257" s="54">
        <v>0</v>
      </c>
      <c r="K257" s="54">
        <v>0</v>
      </c>
      <c r="L257" s="54">
        <v>0</v>
      </c>
      <c r="M257" s="54">
        <v>0</v>
      </c>
      <c r="N257" s="54">
        <v>0</v>
      </c>
      <c r="O257" s="54">
        <v>0</v>
      </c>
      <c r="P257" s="54">
        <v>0</v>
      </c>
      <c r="Q257" s="54">
        <v>0</v>
      </c>
      <c r="R257" s="54">
        <v>0</v>
      </c>
      <c r="S257" s="54">
        <v>1.2470000000000001</v>
      </c>
      <c r="T257" s="54">
        <v>1.272</v>
      </c>
      <c r="U257" s="54">
        <v>0.77600000000000002</v>
      </c>
      <c r="V257" s="54">
        <v>1.0680000000000001</v>
      </c>
      <c r="W257" s="54">
        <v>1.123</v>
      </c>
      <c r="X257" s="54">
        <v>0.65800000000000003</v>
      </c>
      <c r="Y257" s="54">
        <v>0.496</v>
      </c>
      <c r="Z257" s="54">
        <v>2.052</v>
      </c>
      <c r="AA257" s="54">
        <v>1.026</v>
      </c>
      <c r="AB257" s="54">
        <v>1.6240000000000001</v>
      </c>
      <c r="AC257" s="54">
        <v>0.35399999999999998</v>
      </c>
      <c r="AD257" s="54">
        <v>0.57099999999999995</v>
      </c>
      <c r="AE257" s="54">
        <v>0.504</v>
      </c>
      <c r="AF257" s="54">
        <v>0.46100000000000002</v>
      </c>
      <c r="AG257" s="54">
        <v>0.316</v>
      </c>
      <c r="AH257" s="54">
        <v>0.35599999999999998</v>
      </c>
      <c r="AI257" s="109">
        <v>0.26400000000000001</v>
      </c>
      <c r="AJ257" s="110">
        <v>0.35699999999999998</v>
      </c>
      <c r="AK257" s="195">
        <f>[1]IO!$HL$222/1000</f>
        <v>0.42646575508515588</v>
      </c>
      <c r="AL257" s="195">
        <f>[2]IO!$HL$222/1000</f>
        <v>0.47487500930031784</v>
      </c>
    </row>
    <row r="258" spans="2:38" x14ac:dyDescent="0.25">
      <c r="C258" s="3" t="s">
        <v>44</v>
      </c>
      <c r="D258" s="54">
        <v>0</v>
      </c>
      <c r="E258" s="54">
        <v>0</v>
      </c>
      <c r="F258" s="54">
        <v>0</v>
      </c>
      <c r="G258" s="54">
        <v>0</v>
      </c>
      <c r="H258" s="54">
        <v>0</v>
      </c>
      <c r="I258" s="54">
        <v>0</v>
      </c>
      <c r="J258" s="54">
        <v>0</v>
      </c>
      <c r="K258" s="54">
        <v>0</v>
      </c>
      <c r="L258" s="54">
        <v>0</v>
      </c>
      <c r="M258" s="54">
        <v>0</v>
      </c>
      <c r="N258" s="54">
        <v>0</v>
      </c>
      <c r="O258" s="54">
        <v>0</v>
      </c>
      <c r="P258" s="54">
        <v>0</v>
      </c>
      <c r="Q258" s="54">
        <v>0</v>
      </c>
      <c r="R258" s="54">
        <v>0</v>
      </c>
      <c r="S258" s="54">
        <v>264.47500000000002</v>
      </c>
      <c r="T258" s="54">
        <v>297.16199999999998</v>
      </c>
      <c r="U258" s="54">
        <v>337.74</v>
      </c>
      <c r="V258" s="54">
        <v>533.58799999999997</v>
      </c>
      <c r="W258" s="54">
        <v>521.29499999999996</v>
      </c>
      <c r="X258" s="54">
        <v>256.94</v>
      </c>
      <c r="Y258" s="54">
        <v>138.53200000000001</v>
      </c>
      <c r="Z258" s="54">
        <v>866.49900000000002</v>
      </c>
      <c r="AA258" s="54">
        <v>1304.675</v>
      </c>
      <c r="AB258" s="54">
        <v>289.87799999999999</v>
      </c>
      <c r="AC258" s="54">
        <v>162.261</v>
      </c>
      <c r="AD258" s="54">
        <v>200.94399999999999</v>
      </c>
      <c r="AE258" s="54">
        <v>153.11799999999999</v>
      </c>
      <c r="AF258" s="54">
        <v>258.053</v>
      </c>
      <c r="AG258" s="54">
        <v>656.66</v>
      </c>
      <c r="AH258" s="54">
        <v>294.7</v>
      </c>
      <c r="AI258" s="109">
        <v>527.76</v>
      </c>
      <c r="AJ258" s="110">
        <v>938.59299999999996</v>
      </c>
      <c r="AK258" s="195">
        <f>[1]IO!$HM$222/1000</f>
        <v>917.04940254382745</v>
      </c>
      <c r="AL258" s="195">
        <f>[2]IO!$HM$222/1000</f>
        <v>955.86575257069285</v>
      </c>
    </row>
    <row r="259" spans="2:38" x14ac:dyDescent="0.25">
      <c r="C259" s="3" t="s">
        <v>309</v>
      </c>
      <c r="D259" s="54">
        <v>0</v>
      </c>
      <c r="E259" s="54">
        <v>0</v>
      </c>
      <c r="F259" s="54">
        <v>0</v>
      </c>
      <c r="G259" s="54">
        <v>0</v>
      </c>
      <c r="H259" s="54">
        <v>0</v>
      </c>
      <c r="I259" s="54">
        <v>0</v>
      </c>
      <c r="J259" s="54">
        <v>0</v>
      </c>
      <c r="K259" s="54">
        <v>0</v>
      </c>
      <c r="L259" s="54">
        <v>0</v>
      </c>
      <c r="M259" s="54">
        <v>0</v>
      </c>
      <c r="N259" s="54">
        <v>0</v>
      </c>
      <c r="O259" s="54">
        <v>0</v>
      </c>
      <c r="P259" s="54">
        <v>0</v>
      </c>
      <c r="Q259" s="54">
        <v>0</v>
      </c>
      <c r="R259" s="54">
        <v>0</v>
      </c>
      <c r="S259" s="54">
        <v>249.88200000000001</v>
      </c>
      <c r="T259" s="54">
        <v>276.34300000000002</v>
      </c>
      <c r="U259" s="54">
        <v>318.416</v>
      </c>
      <c r="V259" s="54">
        <v>508.721</v>
      </c>
      <c r="W259" s="54">
        <v>468.90499999999997</v>
      </c>
      <c r="X259" s="54">
        <v>194.66800000000001</v>
      </c>
      <c r="Y259" s="54">
        <v>90.632000000000005</v>
      </c>
      <c r="Z259" s="54">
        <v>770.31700000000001</v>
      </c>
      <c r="AA259" s="54">
        <v>1112.9739999999999</v>
      </c>
      <c r="AB259" s="54">
        <v>244.821</v>
      </c>
      <c r="AC259" s="54">
        <v>137.21100000000001</v>
      </c>
      <c r="AD259" s="54">
        <v>172.709</v>
      </c>
      <c r="AE259" s="54">
        <v>132.28</v>
      </c>
      <c r="AF259" s="54">
        <v>222.054</v>
      </c>
      <c r="AG259" s="54">
        <v>583.51300000000003</v>
      </c>
      <c r="AH259" s="54">
        <v>253.61500000000001</v>
      </c>
      <c r="AI259" s="109">
        <v>465.60899999999998</v>
      </c>
      <c r="AJ259" s="110">
        <v>858.12099999999998</v>
      </c>
      <c r="AK259" s="195">
        <f>[1]IO!$GW$222/1000</f>
        <v>830.08113409476175</v>
      </c>
      <c r="AL259" s="195">
        <f>[2]IO!$GW$222/1000</f>
        <v>849.21685532294555</v>
      </c>
    </row>
    <row r="260" spans="2:38" x14ac:dyDescent="0.25">
      <c r="C260" s="3" t="s">
        <v>310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14.593</v>
      </c>
      <c r="T260" s="54">
        <v>20.818999999999999</v>
      </c>
      <c r="U260" s="54">
        <v>19.324999999999999</v>
      </c>
      <c r="V260" s="54">
        <v>24.867000000000001</v>
      </c>
      <c r="W260" s="54">
        <v>52.39</v>
      </c>
      <c r="X260" s="54">
        <v>62.271000000000001</v>
      </c>
      <c r="Y260" s="54">
        <v>47.901000000000003</v>
      </c>
      <c r="Z260" s="54">
        <v>96.182000000000002</v>
      </c>
      <c r="AA260" s="54">
        <v>191.702</v>
      </c>
      <c r="AB260" s="54">
        <v>45.058</v>
      </c>
      <c r="AC260" s="54">
        <v>25.048999999999999</v>
      </c>
      <c r="AD260" s="54">
        <v>28.234000000000002</v>
      </c>
      <c r="AE260" s="54">
        <v>20.838000000000001</v>
      </c>
      <c r="AF260" s="54">
        <v>35.999000000000002</v>
      </c>
      <c r="AG260" s="54">
        <v>73.147000000000006</v>
      </c>
      <c r="AH260" s="54">
        <v>41.085999999999999</v>
      </c>
      <c r="AI260" s="109">
        <v>62.152000000000001</v>
      </c>
      <c r="AJ260" s="110">
        <v>80.471999999999994</v>
      </c>
      <c r="AK260" s="195">
        <f>[1]IO!$GX$222/1000</f>
        <v>86.96826844906569</v>
      </c>
      <c r="AL260" s="195">
        <f>[2]IO!$GX$222/1000</f>
        <v>106.64889724774731</v>
      </c>
    </row>
    <row r="261" spans="2:38" x14ac:dyDescent="0.25">
      <c r="C261" s="3" t="s">
        <v>311</v>
      </c>
      <c r="D261" s="54">
        <v>0</v>
      </c>
      <c r="E261" s="54">
        <v>0</v>
      </c>
      <c r="F261" s="54">
        <v>0</v>
      </c>
      <c r="G261" s="54">
        <v>0</v>
      </c>
      <c r="H261" s="54">
        <v>0</v>
      </c>
      <c r="I261" s="54">
        <v>0</v>
      </c>
      <c r="J261" s="54">
        <v>0</v>
      </c>
      <c r="K261" s="54">
        <v>0</v>
      </c>
      <c r="L261" s="54">
        <v>0</v>
      </c>
      <c r="M261" s="54">
        <v>0</v>
      </c>
      <c r="N261" s="54">
        <v>0</v>
      </c>
      <c r="O261" s="54">
        <v>0</v>
      </c>
      <c r="P261" s="54">
        <v>0</v>
      </c>
      <c r="Q261" s="54">
        <v>0</v>
      </c>
      <c r="R261" s="54">
        <v>0</v>
      </c>
      <c r="S261" s="54">
        <v>0</v>
      </c>
      <c r="T261" s="54">
        <v>0</v>
      </c>
      <c r="U261" s="54">
        <v>0</v>
      </c>
      <c r="V261" s="54">
        <v>0</v>
      </c>
      <c r="W261" s="54">
        <v>0</v>
      </c>
      <c r="X261" s="54">
        <v>0</v>
      </c>
      <c r="Y261" s="54">
        <v>0</v>
      </c>
      <c r="Z261" s="54">
        <v>0</v>
      </c>
      <c r="AA261" s="54">
        <v>0</v>
      </c>
      <c r="AB261" s="54">
        <v>0</v>
      </c>
      <c r="AC261" s="54">
        <v>0</v>
      </c>
      <c r="AD261" s="54">
        <v>0</v>
      </c>
      <c r="AE261" s="54">
        <v>0</v>
      </c>
      <c r="AF261" s="54">
        <v>0</v>
      </c>
      <c r="AG261" s="54">
        <v>0</v>
      </c>
      <c r="AH261" s="54">
        <v>0</v>
      </c>
      <c r="AI261" s="109">
        <v>0</v>
      </c>
      <c r="AJ261" s="110">
        <v>0</v>
      </c>
      <c r="AK261" s="195">
        <v>0</v>
      </c>
      <c r="AL261" s="195">
        <v>0</v>
      </c>
    </row>
    <row r="262" spans="2:38" x14ac:dyDescent="0.25">
      <c r="C262" s="3" t="s">
        <v>45</v>
      </c>
      <c r="D262" s="54">
        <v>0</v>
      </c>
      <c r="E262" s="54">
        <v>0</v>
      </c>
      <c r="F262" s="54">
        <v>0</v>
      </c>
      <c r="G262" s="54">
        <v>0</v>
      </c>
      <c r="H262" s="54">
        <v>0</v>
      </c>
      <c r="I262" s="54">
        <v>0</v>
      </c>
      <c r="J262" s="54">
        <v>0</v>
      </c>
      <c r="K262" s="54">
        <v>0</v>
      </c>
      <c r="L262" s="54">
        <v>0</v>
      </c>
      <c r="M262" s="54">
        <v>0</v>
      </c>
      <c r="N262" s="54">
        <v>0</v>
      </c>
      <c r="O262" s="54">
        <v>0</v>
      </c>
      <c r="P262" s="54">
        <v>0</v>
      </c>
      <c r="Q262" s="54">
        <v>0</v>
      </c>
      <c r="R262" s="54">
        <v>0</v>
      </c>
      <c r="S262" s="54">
        <v>0</v>
      </c>
      <c r="T262" s="54">
        <v>0</v>
      </c>
      <c r="U262" s="54">
        <v>0</v>
      </c>
      <c r="V262" s="54">
        <v>0</v>
      </c>
      <c r="W262" s="54">
        <v>0</v>
      </c>
      <c r="X262" s="54">
        <v>0</v>
      </c>
      <c r="Y262" s="54">
        <v>0</v>
      </c>
      <c r="Z262" s="54">
        <v>0</v>
      </c>
      <c r="AA262" s="54">
        <v>0</v>
      </c>
      <c r="AB262" s="54">
        <v>0</v>
      </c>
      <c r="AC262" s="54">
        <v>0</v>
      </c>
      <c r="AD262" s="54">
        <v>0</v>
      </c>
      <c r="AE262" s="54">
        <v>0</v>
      </c>
      <c r="AF262" s="54">
        <v>0</v>
      </c>
      <c r="AG262" s="54">
        <v>0</v>
      </c>
      <c r="AH262" s="54">
        <v>0</v>
      </c>
      <c r="AI262" s="109">
        <v>0</v>
      </c>
      <c r="AJ262" s="110">
        <v>0</v>
      </c>
      <c r="AK262" s="195">
        <v>0</v>
      </c>
      <c r="AL262" s="195">
        <f>[2]IO!$HK$222/1000</f>
        <v>0</v>
      </c>
    </row>
    <row r="263" spans="2:38" x14ac:dyDescent="0.25">
      <c r="B263" s="3" t="s">
        <v>48</v>
      </c>
      <c r="C263" s="3" t="s">
        <v>33</v>
      </c>
      <c r="D263" s="54">
        <v>0</v>
      </c>
      <c r="E263" s="54">
        <v>0</v>
      </c>
      <c r="F263" s="54">
        <v>0</v>
      </c>
      <c r="G263" s="54">
        <v>0</v>
      </c>
      <c r="H263" s="54">
        <v>0</v>
      </c>
      <c r="I263" s="54">
        <v>0</v>
      </c>
      <c r="J263" s="54">
        <v>0</v>
      </c>
      <c r="K263" s="54">
        <v>0</v>
      </c>
      <c r="L263" s="54">
        <v>0</v>
      </c>
      <c r="M263" s="54">
        <v>0</v>
      </c>
      <c r="N263" s="54">
        <v>0</v>
      </c>
      <c r="O263" s="54">
        <v>0</v>
      </c>
      <c r="P263" s="54">
        <v>0</v>
      </c>
      <c r="Q263" s="54">
        <v>0</v>
      </c>
      <c r="R263" s="54">
        <v>0</v>
      </c>
      <c r="S263" s="54">
        <v>183.75</v>
      </c>
      <c r="T263" s="54">
        <v>227.61799999999999</v>
      </c>
      <c r="U263" s="54">
        <v>185.20500000000001</v>
      </c>
      <c r="V263" s="54">
        <v>227.72900000000001</v>
      </c>
      <c r="W263" s="54">
        <v>203.86</v>
      </c>
      <c r="X263" s="54">
        <v>100.41200000000001</v>
      </c>
      <c r="Y263" s="54">
        <v>66.915999999999997</v>
      </c>
      <c r="Z263" s="54">
        <v>390.92899999999997</v>
      </c>
      <c r="AA263" s="54">
        <v>317.8</v>
      </c>
      <c r="AB263" s="54">
        <v>198.28100000000001</v>
      </c>
      <c r="AC263" s="54">
        <v>52.978000000000002</v>
      </c>
      <c r="AD263" s="54">
        <v>87.766999999999996</v>
      </c>
      <c r="AE263" s="54">
        <v>84.32</v>
      </c>
      <c r="AF263" s="54">
        <v>98.436000000000007</v>
      </c>
      <c r="AG263" s="54">
        <v>142.215</v>
      </c>
      <c r="AH263" s="54">
        <v>97.972999999999999</v>
      </c>
      <c r="AI263" s="109">
        <v>147.364</v>
      </c>
      <c r="AJ263" s="110">
        <v>268.87200000000001</v>
      </c>
      <c r="AK263" s="195">
        <f>[1]IO!$HO$223/1000</f>
        <v>267.00839611730879</v>
      </c>
      <c r="AL263" s="195">
        <f>[2]IO!$HO$223/1000</f>
        <v>281.73797366179872</v>
      </c>
    </row>
    <row r="264" spans="2:38" x14ac:dyDescent="0.25">
      <c r="C264" s="3" t="s">
        <v>34</v>
      </c>
      <c r="D264" s="54">
        <v>0</v>
      </c>
      <c r="E264" s="54">
        <v>0</v>
      </c>
      <c r="F264" s="54">
        <v>0</v>
      </c>
      <c r="G264" s="54">
        <v>0</v>
      </c>
      <c r="H264" s="54">
        <v>0</v>
      </c>
      <c r="I264" s="54">
        <v>0</v>
      </c>
      <c r="J264" s="54">
        <v>0</v>
      </c>
      <c r="K264" s="54">
        <v>0</v>
      </c>
      <c r="L264" s="54">
        <v>0</v>
      </c>
      <c r="M264" s="54">
        <v>0</v>
      </c>
      <c r="N264" s="54">
        <v>0</v>
      </c>
      <c r="O264" s="54">
        <v>0</v>
      </c>
      <c r="P264" s="54">
        <v>0</v>
      </c>
      <c r="Q264" s="54">
        <v>0</v>
      </c>
      <c r="R264" s="54">
        <v>0</v>
      </c>
      <c r="S264" s="54">
        <v>99.763000000000005</v>
      </c>
      <c r="T264" s="54">
        <v>85.995999999999995</v>
      </c>
      <c r="U264" s="54">
        <v>54.695999999999998</v>
      </c>
      <c r="V264" s="54">
        <v>70.78</v>
      </c>
      <c r="W264" s="54">
        <v>78.728999999999999</v>
      </c>
      <c r="X264" s="54">
        <v>48.554000000000002</v>
      </c>
      <c r="Y264" s="54">
        <v>43.997</v>
      </c>
      <c r="Z264" s="54">
        <v>204.59299999999999</v>
      </c>
      <c r="AA264" s="54">
        <v>108.538</v>
      </c>
      <c r="AB264" s="54">
        <v>158.089</v>
      </c>
      <c r="AC264" s="54">
        <v>32.203000000000003</v>
      </c>
      <c r="AD264" s="54">
        <v>56.784999999999997</v>
      </c>
      <c r="AE264" s="54">
        <v>58.95</v>
      </c>
      <c r="AF264" s="54">
        <v>56.302</v>
      </c>
      <c r="AG264" s="54">
        <v>45.390999999999998</v>
      </c>
      <c r="AH264" s="54">
        <v>57.457999999999998</v>
      </c>
      <c r="AI264" s="109">
        <v>50.411999999999999</v>
      </c>
      <c r="AJ264" s="110">
        <v>68.370999999999995</v>
      </c>
      <c r="AK264" s="195">
        <f>[1]IO!$EU$223/1000</f>
        <v>77.002618263133002</v>
      </c>
      <c r="AL264" s="195">
        <f>[2]IO!$EU$223/1000</f>
        <v>88.655040877646783</v>
      </c>
    </row>
    <row r="265" spans="2:38" x14ac:dyDescent="0.25">
      <c r="C265" s="3" t="s">
        <v>35</v>
      </c>
      <c r="D265" s="54">
        <v>0</v>
      </c>
      <c r="E265" s="54">
        <v>0</v>
      </c>
      <c r="F265" s="54">
        <v>0</v>
      </c>
      <c r="G265" s="54">
        <v>0</v>
      </c>
      <c r="H265" s="54">
        <v>0</v>
      </c>
      <c r="I265" s="54">
        <v>0</v>
      </c>
      <c r="J265" s="54">
        <v>0</v>
      </c>
      <c r="K265" s="54">
        <v>0</v>
      </c>
      <c r="L265" s="54">
        <v>0</v>
      </c>
      <c r="M265" s="54">
        <v>0</v>
      </c>
      <c r="N265" s="54">
        <v>0</v>
      </c>
      <c r="O265" s="54">
        <v>0</v>
      </c>
      <c r="P265" s="54">
        <v>0</v>
      </c>
      <c r="Q265" s="54">
        <v>0</v>
      </c>
      <c r="R265" s="54">
        <v>0</v>
      </c>
      <c r="S265" s="54">
        <v>0.222</v>
      </c>
      <c r="T265" s="54">
        <v>0.154</v>
      </c>
      <c r="U265" s="54">
        <v>0.128</v>
      </c>
      <c r="V265" s="54">
        <v>0.16300000000000001</v>
      </c>
      <c r="W265" s="54">
        <v>0.156</v>
      </c>
      <c r="X265" s="54">
        <v>9.2999999999999999E-2</v>
      </c>
      <c r="Y265" s="54">
        <v>8.5000000000000006E-2</v>
      </c>
      <c r="Z265" s="54">
        <v>0.376</v>
      </c>
      <c r="AA265" s="54">
        <v>0.19500000000000001</v>
      </c>
      <c r="AB265" s="54">
        <v>0.30199999999999999</v>
      </c>
      <c r="AC265" s="54">
        <v>5.8000000000000003E-2</v>
      </c>
      <c r="AD265" s="54">
        <v>0.112</v>
      </c>
      <c r="AE265" s="54">
        <v>0.161</v>
      </c>
      <c r="AF265" s="54">
        <v>0.17399999999999999</v>
      </c>
      <c r="AG265" s="54">
        <v>0.13200000000000001</v>
      </c>
      <c r="AH265" s="54">
        <v>0.189</v>
      </c>
      <c r="AI265" s="109">
        <v>0.318</v>
      </c>
      <c r="AJ265" s="110">
        <v>0.504</v>
      </c>
      <c r="AK265" s="195">
        <f>[1]IO!$BQ$223/1000</f>
        <v>0.5883770292956515</v>
      </c>
      <c r="AL265" s="195">
        <f>[2]IO!$BQ$223/1000</f>
        <v>0.63996803476085429</v>
      </c>
    </row>
    <row r="266" spans="2:38" x14ac:dyDescent="0.25">
      <c r="C266" s="3" t="s">
        <v>36</v>
      </c>
      <c r="D266" s="54">
        <v>0</v>
      </c>
      <c r="E266" s="54">
        <v>0</v>
      </c>
      <c r="F266" s="54">
        <v>0</v>
      </c>
      <c r="G266" s="54">
        <v>0</v>
      </c>
      <c r="H266" s="54">
        <v>0</v>
      </c>
      <c r="I266" s="54">
        <v>0</v>
      </c>
      <c r="J266" s="54">
        <v>0</v>
      </c>
      <c r="K266" s="54">
        <v>0</v>
      </c>
      <c r="L266" s="54">
        <v>0</v>
      </c>
      <c r="M266" s="54">
        <v>0</v>
      </c>
      <c r="N266" s="54">
        <v>0</v>
      </c>
      <c r="O266" s="54">
        <v>0</v>
      </c>
      <c r="P266" s="54">
        <v>0</v>
      </c>
      <c r="Q266" s="54">
        <v>0</v>
      </c>
      <c r="R266" s="54">
        <v>0</v>
      </c>
      <c r="S266" s="54">
        <v>0.42799999999999999</v>
      </c>
      <c r="T266" s="54">
        <v>0.29799999999999999</v>
      </c>
      <c r="U266" s="54">
        <v>0.22600000000000001</v>
      </c>
      <c r="V266" s="54">
        <v>0.40100000000000002</v>
      </c>
      <c r="W266" s="54">
        <v>0.435</v>
      </c>
      <c r="X266" s="54">
        <v>0.25</v>
      </c>
      <c r="Y266" s="54">
        <v>0.19500000000000001</v>
      </c>
      <c r="Z266" s="54">
        <v>0.88100000000000001</v>
      </c>
      <c r="AA266" s="54">
        <v>0.47</v>
      </c>
      <c r="AB266" s="54">
        <v>0.73099999999999998</v>
      </c>
      <c r="AC266" s="54">
        <v>0.13500000000000001</v>
      </c>
      <c r="AD266" s="54">
        <v>0.26200000000000001</v>
      </c>
      <c r="AE266" s="54">
        <v>0.33700000000000002</v>
      </c>
      <c r="AF266" s="54">
        <v>0.34699999999999998</v>
      </c>
      <c r="AG266" s="54">
        <v>0.26500000000000001</v>
      </c>
      <c r="AH266" s="54">
        <v>0.37</v>
      </c>
      <c r="AI266" s="109">
        <v>0.54</v>
      </c>
      <c r="AJ266" s="110">
        <v>0.80700000000000005</v>
      </c>
      <c r="AK266" s="195">
        <f>[1]IO!$BR$223/1000</f>
        <v>0.94424939893347926</v>
      </c>
      <c r="AL266" s="195">
        <f>[2]IO!$BR$223/1000</f>
        <v>1.0304154150901568</v>
      </c>
    </row>
    <row r="267" spans="2:38" x14ac:dyDescent="0.25">
      <c r="C267" s="3" t="s">
        <v>37</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0.253</v>
      </c>
      <c r="T267" s="54">
        <v>0.17599999999999999</v>
      </c>
      <c r="U267" s="54">
        <v>0.14499999999999999</v>
      </c>
      <c r="V267" s="54">
        <v>0.186</v>
      </c>
      <c r="W267" s="54">
        <v>0.17699999999999999</v>
      </c>
      <c r="X267" s="54">
        <v>0.105</v>
      </c>
      <c r="Y267" s="54">
        <v>9.7000000000000003E-2</v>
      </c>
      <c r="Z267" s="54">
        <v>0.438</v>
      </c>
      <c r="AA267" s="54">
        <v>0.223</v>
      </c>
      <c r="AB267" s="54">
        <v>0.34200000000000003</v>
      </c>
      <c r="AC267" s="54">
        <v>6.5000000000000002E-2</v>
      </c>
      <c r="AD267" s="54">
        <v>0.127</v>
      </c>
      <c r="AE267" s="54">
        <v>0.182</v>
      </c>
      <c r="AF267" s="54">
        <v>0.19700000000000001</v>
      </c>
      <c r="AG267" s="54">
        <v>0.14899999999999999</v>
      </c>
      <c r="AH267" s="54">
        <v>0.214</v>
      </c>
      <c r="AI267" s="109">
        <v>0.36</v>
      </c>
      <c r="AJ267" s="110">
        <v>0.56999999999999995</v>
      </c>
      <c r="AK267" s="195">
        <f>[1]IO!$BS$223/1000</f>
        <v>0.67212639359657145</v>
      </c>
      <c r="AL267" s="195">
        <f>[2]IO!$BS$223/1000</f>
        <v>0.73752055982886011</v>
      </c>
    </row>
    <row r="268" spans="2:38" x14ac:dyDescent="0.25">
      <c r="C268" s="3" t="s">
        <v>38</v>
      </c>
      <c r="D268" s="54">
        <v>0</v>
      </c>
      <c r="E268" s="54">
        <v>0</v>
      </c>
      <c r="F268" s="54">
        <v>0</v>
      </c>
      <c r="G268" s="54">
        <v>0</v>
      </c>
      <c r="H268" s="54">
        <v>0</v>
      </c>
      <c r="I268" s="54">
        <v>0</v>
      </c>
      <c r="J268" s="54">
        <v>0</v>
      </c>
      <c r="K268" s="54">
        <v>0</v>
      </c>
      <c r="L268" s="54">
        <v>0</v>
      </c>
      <c r="M268" s="54">
        <v>0</v>
      </c>
      <c r="N268" s="54">
        <v>0</v>
      </c>
      <c r="O268" s="54">
        <v>0</v>
      </c>
      <c r="P268" s="54">
        <v>0</v>
      </c>
      <c r="Q268" s="54">
        <v>0</v>
      </c>
      <c r="R268" s="54">
        <v>0</v>
      </c>
      <c r="S268" s="54">
        <v>0</v>
      </c>
      <c r="T268" s="54">
        <v>0</v>
      </c>
      <c r="U268" s="54">
        <v>0</v>
      </c>
      <c r="V268" s="54">
        <v>0</v>
      </c>
      <c r="W268" s="54">
        <v>0</v>
      </c>
      <c r="X268" s="54">
        <v>0</v>
      </c>
      <c r="Y268" s="54">
        <v>0</v>
      </c>
      <c r="Z268" s="54">
        <v>0</v>
      </c>
      <c r="AA268" s="54">
        <v>0</v>
      </c>
      <c r="AB268" s="54">
        <v>0</v>
      </c>
      <c r="AC268" s="54">
        <v>0</v>
      </c>
      <c r="AD268" s="54">
        <v>0</v>
      </c>
      <c r="AE268" s="54">
        <v>0</v>
      </c>
      <c r="AF268" s="54">
        <v>0</v>
      </c>
      <c r="AG268" s="54">
        <v>0</v>
      </c>
      <c r="AH268" s="54">
        <v>0</v>
      </c>
      <c r="AI268" s="109">
        <v>0</v>
      </c>
      <c r="AJ268" s="110">
        <v>0</v>
      </c>
      <c r="AK268" s="195">
        <f>[1]IO!$BT$223/1000</f>
        <v>0</v>
      </c>
      <c r="AL268" s="195">
        <v>0</v>
      </c>
    </row>
    <row r="269" spans="2:38" x14ac:dyDescent="0.25">
      <c r="C269" s="3" t="s">
        <v>302</v>
      </c>
      <c r="D269" s="54">
        <v>0</v>
      </c>
      <c r="E269" s="54">
        <v>0</v>
      </c>
      <c r="F269" s="54">
        <v>0</v>
      </c>
      <c r="G269" s="54">
        <v>0</v>
      </c>
      <c r="H269" s="54">
        <v>0</v>
      </c>
      <c r="I269" s="54">
        <v>0</v>
      </c>
      <c r="J269" s="54">
        <v>0</v>
      </c>
      <c r="K269" s="54">
        <v>0</v>
      </c>
      <c r="L269" s="54">
        <v>0</v>
      </c>
      <c r="M269" s="54">
        <v>0</v>
      </c>
      <c r="N269" s="54">
        <v>0</v>
      </c>
      <c r="O269" s="54">
        <v>0</v>
      </c>
      <c r="P269" s="54">
        <v>0</v>
      </c>
      <c r="Q269" s="54">
        <v>0</v>
      </c>
      <c r="R269" s="54">
        <v>0</v>
      </c>
      <c r="S269" s="54">
        <v>24.015000000000001</v>
      </c>
      <c r="T269" s="54">
        <v>19.087</v>
      </c>
      <c r="U269" s="54">
        <v>11.96</v>
      </c>
      <c r="V269" s="54">
        <v>16.039000000000001</v>
      </c>
      <c r="W269" s="54">
        <v>18.326000000000001</v>
      </c>
      <c r="X269" s="54">
        <v>11.445</v>
      </c>
      <c r="Y269" s="54">
        <v>10.494</v>
      </c>
      <c r="Z269" s="54">
        <v>55.216999999999999</v>
      </c>
      <c r="AA269" s="54">
        <v>29.891999999999999</v>
      </c>
      <c r="AB269" s="54">
        <v>45.258000000000003</v>
      </c>
      <c r="AC269" s="54">
        <v>9.5090000000000003</v>
      </c>
      <c r="AD269" s="54">
        <v>16.222999999999999</v>
      </c>
      <c r="AE269" s="54">
        <v>17.253</v>
      </c>
      <c r="AF269" s="54">
        <v>17.061</v>
      </c>
      <c r="AG269" s="54">
        <v>13.823</v>
      </c>
      <c r="AH269" s="54">
        <v>16.600999999999999</v>
      </c>
      <c r="AI269" s="109">
        <v>13.326000000000001</v>
      </c>
      <c r="AJ269" s="110">
        <v>17.507000000000001</v>
      </c>
      <c r="AK269" s="195">
        <f>[1]IO!$DF$223/1000</f>
        <v>19.48986924389029</v>
      </c>
      <c r="AL269" s="195">
        <f>[2]IO!$DF$223/1000</f>
        <v>23.106622964788219</v>
      </c>
    </row>
    <row r="270" spans="2:38" x14ac:dyDescent="0.25">
      <c r="C270" s="3" t="s">
        <v>303</v>
      </c>
      <c r="D270" s="54">
        <v>0</v>
      </c>
      <c r="E270" s="54">
        <v>0</v>
      </c>
      <c r="F270" s="54">
        <v>0</v>
      </c>
      <c r="G270" s="54">
        <v>0</v>
      </c>
      <c r="H270" s="54">
        <v>0</v>
      </c>
      <c r="I270" s="54">
        <v>0</v>
      </c>
      <c r="J270" s="54">
        <v>0</v>
      </c>
      <c r="K270" s="54">
        <v>0</v>
      </c>
      <c r="L270" s="54">
        <v>0</v>
      </c>
      <c r="M270" s="54">
        <v>0</v>
      </c>
      <c r="N270" s="54">
        <v>0</v>
      </c>
      <c r="O270" s="54">
        <v>0</v>
      </c>
      <c r="P270" s="54">
        <v>0</v>
      </c>
      <c r="Q270" s="54">
        <v>0</v>
      </c>
      <c r="R270" s="54">
        <v>0</v>
      </c>
      <c r="S270" s="54">
        <v>16.175999999999998</v>
      </c>
      <c r="T270" s="54">
        <v>15.637</v>
      </c>
      <c r="U270" s="54">
        <v>10.154</v>
      </c>
      <c r="V270" s="54">
        <v>15.161</v>
      </c>
      <c r="W270" s="54">
        <v>17.882000000000001</v>
      </c>
      <c r="X270" s="54">
        <v>12.053000000000001</v>
      </c>
      <c r="Y270" s="54">
        <v>11.163</v>
      </c>
      <c r="Z270" s="54">
        <v>52.194000000000003</v>
      </c>
      <c r="AA270" s="54">
        <v>27.303000000000001</v>
      </c>
      <c r="AB270" s="54">
        <v>37.576999999999998</v>
      </c>
      <c r="AC270" s="54">
        <v>8.2449999999999992</v>
      </c>
      <c r="AD270" s="54">
        <v>14.365</v>
      </c>
      <c r="AE270" s="54">
        <v>14.606</v>
      </c>
      <c r="AF270" s="54">
        <v>13.69</v>
      </c>
      <c r="AG270" s="54">
        <v>11.233000000000001</v>
      </c>
      <c r="AH270" s="54">
        <v>13.592000000000001</v>
      </c>
      <c r="AI270" s="109">
        <v>10.624000000000001</v>
      </c>
      <c r="AJ270" s="110">
        <v>12.439</v>
      </c>
      <c r="AK270" s="195">
        <f>[1]IO!$DG$223/1000</f>
        <v>14.181244307740812</v>
      </c>
      <c r="AL270" s="195">
        <f>[2]IO!$DG$223/1000</f>
        <v>16.267611571205926</v>
      </c>
    </row>
    <row r="271" spans="2:38" x14ac:dyDescent="0.25">
      <c r="C271" s="3" t="s">
        <v>304</v>
      </c>
      <c r="D271" s="54">
        <v>0</v>
      </c>
      <c r="E271" s="54">
        <v>0</v>
      </c>
      <c r="F271" s="54">
        <v>0</v>
      </c>
      <c r="G271" s="54">
        <v>0</v>
      </c>
      <c r="H271" s="54">
        <v>0</v>
      </c>
      <c r="I271" s="54">
        <v>0</v>
      </c>
      <c r="J271" s="54">
        <v>0</v>
      </c>
      <c r="K271" s="54">
        <v>0</v>
      </c>
      <c r="L271" s="54">
        <v>0</v>
      </c>
      <c r="M271" s="54">
        <v>0</v>
      </c>
      <c r="N271" s="54">
        <v>0</v>
      </c>
      <c r="O271" s="54">
        <v>0</v>
      </c>
      <c r="P271" s="54">
        <v>0</v>
      </c>
      <c r="Q271" s="54">
        <v>0</v>
      </c>
      <c r="R271" s="54">
        <v>0</v>
      </c>
      <c r="S271" s="54">
        <v>24.396000000000001</v>
      </c>
      <c r="T271" s="54">
        <v>22.422999999999998</v>
      </c>
      <c r="U271" s="54">
        <v>14.773</v>
      </c>
      <c r="V271" s="54">
        <v>18.067</v>
      </c>
      <c r="W271" s="54">
        <v>16.885000000000002</v>
      </c>
      <c r="X271" s="54">
        <v>9.4849999999999994</v>
      </c>
      <c r="Y271" s="54">
        <v>7.5720000000000001</v>
      </c>
      <c r="Z271" s="54">
        <v>33.152000000000001</v>
      </c>
      <c r="AA271" s="54">
        <v>18.36</v>
      </c>
      <c r="AB271" s="54">
        <v>25.864999999999998</v>
      </c>
      <c r="AC271" s="54">
        <v>5.5430000000000001</v>
      </c>
      <c r="AD271" s="54">
        <v>9.2949999999999999</v>
      </c>
      <c r="AE271" s="54">
        <v>8.69</v>
      </c>
      <c r="AF271" s="54">
        <v>7.657</v>
      </c>
      <c r="AG271" s="54">
        <v>5.3259999999999996</v>
      </c>
      <c r="AH271" s="54">
        <v>6.3230000000000004</v>
      </c>
      <c r="AI271" s="109">
        <v>4.4400000000000004</v>
      </c>
      <c r="AJ271" s="110">
        <v>5.5419999999999998</v>
      </c>
      <c r="AK271" s="195">
        <f>[1]IO!$DH$223/1000</f>
        <v>6.4907555878423571</v>
      </c>
      <c r="AL271" s="195">
        <f>[2]IO!$DH$223/1000</f>
        <v>7.4565152025812278</v>
      </c>
    </row>
    <row r="272" spans="2:38" x14ac:dyDescent="0.25">
      <c r="C272" s="3" t="s">
        <v>39</v>
      </c>
      <c r="D272" s="54">
        <v>0</v>
      </c>
      <c r="E272" s="54">
        <v>0</v>
      </c>
      <c r="F272" s="54">
        <v>0</v>
      </c>
      <c r="G272" s="54">
        <v>0</v>
      </c>
      <c r="H272" s="54">
        <v>0</v>
      </c>
      <c r="I272" s="54">
        <v>0</v>
      </c>
      <c r="J272" s="54">
        <v>0</v>
      </c>
      <c r="K272" s="54">
        <v>0</v>
      </c>
      <c r="L272" s="54">
        <v>0</v>
      </c>
      <c r="M272" s="54">
        <v>0</v>
      </c>
      <c r="N272" s="54">
        <v>0</v>
      </c>
      <c r="O272" s="54">
        <v>0</v>
      </c>
      <c r="P272" s="54">
        <v>0</v>
      </c>
      <c r="Q272" s="54">
        <v>0</v>
      </c>
      <c r="R272" s="54">
        <v>0</v>
      </c>
      <c r="S272" s="54">
        <v>83.986999999999995</v>
      </c>
      <c r="T272" s="54">
        <v>141.62100000000001</v>
      </c>
      <c r="U272" s="54">
        <v>130.51</v>
      </c>
      <c r="V272" s="54">
        <v>156.94900000000001</v>
      </c>
      <c r="W272" s="54">
        <v>125.13200000000001</v>
      </c>
      <c r="X272" s="54">
        <v>51.857999999999997</v>
      </c>
      <c r="Y272" s="54">
        <v>22.919</v>
      </c>
      <c r="Z272" s="54">
        <v>186.33500000000001</v>
      </c>
      <c r="AA272" s="54">
        <v>209.262</v>
      </c>
      <c r="AB272" s="54">
        <v>40.192</v>
      </c>
      <c r="AC272" s="54">
        <v>20.776</v>
      </c>
      <c r="AD272" s="54">
        <v>30.981999999999999</v>
      </c>
      <c r="AE272" s="54">
        <v>25.37</v>
      </c>
      <c r="AF272" s="54">
        <v>42.134</v>
      </c>
      <c r="AG272" s="54">
        <v>96.823999999999998</v>
      </c>
      <c r="AH272" s="54">
        <v>40.515000000000001</v>
      </c>
      <c r="AI272" s="109">
        <v>96.951999999999998</v>
      </c>
      <c r="AJ272" s="110">
        <v>200.501</v>
      </c>
      <c r="AK272" s="195">
        <f>[1]IO!$HN$223/1000</f>
        <v>190.00577785417579</v>
      </c>
      <c r="AL272" s="195">
        <f>[2]IO!$HN$223/1000</f>
        <v>193.08293278415189</v>
      </c>
    </row>
    <row r="273" spans="3:38" x14ac:dyDescent="0.25">
      <c r="C273" s="3" t="s">
        <v>40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3.1920000000000002</v>
      </c>
      <c r="T273" s="54">
        <v>2.5990000000000002</v>
      </c>
      <c r="U273" s="54">
        <v>1.6419999999999999</v>
      </c>
      <c r="V273" s="54">
        <v>2.1339999999999999</v>
      </c>
      <c r="W273" s="54">
        <v>2.238</v>
      </c>
      <c r="X273" s="54">
        <v>1.2549999999999999</v>
      </c>
      <c r="Y273" s="54">
        <v>1.226</v>
      </c>
      <c r="Z273" s="54">
        <v>6.1920000000000002</v>
      </c>
      <c r="AA273" s="54">
        <v>3.5329999999999999</v>
      </c>
      <c r="AB273" s="54">
        <v>4.6349999999999998</v>
      </c>
      <c r="AC273" s="54">
        <v>0.80300000000000005</v>
      </c>
      <c r="AD273" s="54">
        <v>1.3759999999999999</v>
      </c>
      <c r="AE273" s="54">
        <v>1.476</v>
      </c>
      <c r="AF273" s="54">
        <v>1.5669999999999999</v>
      </c>
      <c r="AG273" s="54">
        <v>1.3129999999999999</v>
      </c>
      <c r="AH273" s="54">
        <v>1.8</v>
      </c>
      <c r="AI273" s="109">
        <v>1.665</v>
      </c>
      <c r="AJ273" s="110">
        <v>2.2999999999999998</v>
      </c>
      <c r="AK273" s="195">
        <f>[1]IO!$EV$223/1000</f>
        <v>2.2721431761480249</v>
      </c>
      <c r="AL273" s="195">
        <f>[2]IO!$EV$223/1000</f>
        <v>2.5490126804737967</v>
      </c>
    </row>
    <row r="274" spans="3:38" x14ac:dyDescent="0.25">
      <c r="C274" s="3" t="s">
        <v>41</v>
      </c>
      <c r="D274" s="54">
        <v>0</v>
      </c>
      <c r="E274" s="54">
        <v>0</v>
      </c>
      <c r="F274" s="54">
        <v>0</v>
      </c>
      <c r="G274" s="54">
        <v>0</v>
      </c>
      <c r="H274" s="54">
        <v>0</v>
      </c>
      <c r="I274" s="54">
        <v>0</v>
      </c>
      <c r="J274" s="54">
        <v>0</v>
      </c>
      <c r="K274" s="54">
        <v>0</v>
      </c>
      <c r="L274" s="54">
        <v>0</v>
      </c>
      <c r="M274" s="54">
        <v>0</v>
      </c>
      <c r="N274" s="54">
        <v>0</v>
      </c>
      <c r="O274" s="54">
        <v>0</v>
      </c>
      <c r="P274" s="54">
        <v>0</v>
      </c>
      <c r="Q274" s="54">
        <v>0</v>
      </c>
      <c r="R274" s="54">
        <v>0</v>
      </c>
      <c r="S274" s="54">
        <v>3.1920000000000002</v>
      </c>
      <c r="T274" s="54">
        <v>2.5990000000000002</v>
      </c>
      <c r="U274" s="54">
        <v>1.6419999999999999</v>
      </c>
      <c r="V274" s="54">
        <v>2.1339999999999999</v>
      </c>
      <c r="W274" s="54">
        <v>2.238</v>
      </c>
      <c r="X274" s="54">
        <v>1.2549999999999999</v>
      </c>
      <c r="Y274" s="54">
        <v>1.226</v>
      </c>
      <c r="Z274" s="54">
        <v>6.1920000000000002</v>
      </c>
      <c r="AA274" s="54">
        <v>3.5329999999999999</v>
      </c>
      <c r="AB274" s="54">
        <v>4.6349999999999998</v>
      </c>
      <c r="AC274" s="54">
        <v>0.80300000000000005</v>
      </c>
      <c r="AD274" s="54">
        <v>1.3759999999999999</v>
      </c>
      <c r="AE274" s="54">
        <v>1.476</v>
      </c>
      <c r="AF274" s="54">
        <v>1.5669999999999999</v>
      </c>
      <c r="AG274" s="54">
        <v>1.3129999999999999</v>
      </c>
      <c r="AH274" s="54">
        <v>1.8</v>
      </c>
      <c r="AI274" s="109">
        <v>1.665</v>
      </c>
      <c r="AJ274" s="110">
        <v>2.2999999999999998</v>
      </c>
      <c r="AK274" s="195">
        <f>[1]CP!$AA$223/1000</f>
        <v>2.2721431761480249</v>
      </c>
      <c r="AL274" s="195">
        <f>[2]CP!$AA$223/1000</f>
        <v>2.5490126804737967</v>
      </c>
    </row>
    <row r="275" spans="3:38" x14ac:dyDescent="0.25">
      <c r="C275" s="3" t="s">
        <v>42</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c r="AB275" s="54">
        <v>0</v>
      </c>
      <c r="AC275" s="54">
        <v>0</v>
      </c>
      <c r="AD275" s="54">
        <v>0</v>
      </c>
      <c r="AE275" s="54">
        <v>0</v>
      </c>
      <c r="AF275" s="54">
        <v>0</v>
      </c>
      <c r="AG275" s="54">
        <v>0</v>
      </c>
      <c r="AH275" s="54">
        <v>0</v>
      </c>
      <c r="AI275" s="109">
        <v>0</v>
      </c>
      <c r="AJ275" s="110">
        <v>0</v>
      </c>
      <c r="AK275" s="195">
        <v>0</v>
      </c>
      <c r="AL275" s="195">
        <v>0</v>
      </c>
    </row>
    <row r="276" spans="3:38" x14ac:dyDescent="0.25">
      <c r="C276" s="3" t="s">
        <v>43</v>
      </c>
      <c r="D276" s="54">
        <v>0</v>
      </c>
      <c r="E276" s="54">
        <v>0</v>
      </c>
      <c r="F276" s="54">
        <v>0</v>
      </c>
      <c r="G276" s="54">
        <v>0</v>
      </c>
      <c r="H276" s="54">
        <v>0</v>
      </c>
      <c r="I276" s="54">
        <v>0</v>
      </c>
      <c r="J276" s="54">
        <v>0</v>
      </c>
      <c r="K276" s="54">
        <v>0</v>
      </c>
      <c r="L276" s="54">
        <v>0</v>
      </c>
      <c r="M276" s="54">
        <v>0</v>
      </c>
      <c r="N276" s="54">
        <v>0</v>
      </c>
      <c r="O276" s="54">
        <v>0</v>
      </c>
      <c r="P276" s="54">
        <v>0</v>
      </c>
      <c r="Q276" s="54">
        <v>0</v>
      </c>
      <c r="R276" s="54">
        <v>0</v>
      </c>
      <c r="S276" s="54">
        <v>0.93400000000000005</v>
      </c>
      <c r="T276" s="54">
        <v>0.84099999999999997</v>
      </c>
      <c r="U276" s="54">
        <v>0.47199999999999998</v>
      </c>
      <c r="V276" s="54">
        <v>0.66300000000000003</v>
      </c>
      <c r="W276" s="54">
        <v>0.70399999999999996</v>
      </c>
      <c r="X276" s="54">
        <v>0.38600000000000001</v>
      </c>
      <c r="Y276" s="54">
        <v>0.309</v>
      </c>
      <c r="Z276" s="54">
        <v>1.413</v>
      </c>
      <c r="AA276" s="54">
        <v>0.73399999999999999</v>
      </c>
      <c r="AB276" s="54">
        <v>1.1479999999999999</v>
      </c>
      <c r="AC276" s="54">
        <v>0.22900000000000001</v>
      </c>
      <c r="AD276" s="54">
        <v>0.36099999999999999</v>
      </c>
      <c r="AE276" s="54">
        <v>0.34499999999999997</v>
      </c>
      <c r="AF276" s="54">
        <v>0.32600000000000001</v>
      </c>
      <c r="AG276" s="54">
        <v>0.22700000000000001</v>
      </c>
      <c r="AH276" s="54">
        <v>0.26500000000000001</v>
      </c>
      <c r="AI276" s="109">
        <v>0.20100000000000001</v>
      </c>
      <c r="AJ276" s="110">
        <v>0.25800000000000001</v>
      </c>
      <c r="AK276" s="195">
        <f>[1]IO!$HL$223/1000</f>
        <v>0.30131067637096198</v>
      </c>
      <c r="AL276" s="195">
        <f>[2]IO!$HL$223/1000</f>
        <v>0.33279760756629923</v>
      </c>
    </row>
    <row r="277" spans="3:38" x14ac:dyDescent="0.25">
      <c r="C277" s="3" t="s">
        <v>44</v>
      </c>
      <c r="D277" s="54">
        <v>0</v>
      </c>
      <c r="E277" s="54">
        <v>0</v>
      </c>
      <c r="F277" s="54">
        <v>0</v>
      </c>
      <c r="G277" s="54">
        <v>0</v>
      </c>
      <c r="H277" s="54">
        <v>0</v>
      </c>
      <c r="I277" s="54">
        <v>0</v>
      </c>
      <c r="J277" s="54">
        <v>0</v>
      </c>
      <c r="K277" s="54">
        <v>0</v>
      </c>
      <c r="L277" s="54">
        <v>0</v>
      </c>
      <c r="M277" s="54">
        <v>0</v>
      </c>
      <c r="N277" s="54">
        <v>0</v>
      </c>
      <c r="O277" s="54">
        <v>0</v>
      </c>
      <c r="P277" s="54">
        <v>0</v>
      </c>
      <c r="Q277" s="54">
        <v>0</v>
      </c>
      <c r="R277" s="54">
        <v>0</v>
      </c>
      <c r="S277" s="54">
        <v>79.861000000000004</v>
      </c>
      <c r="T277" s="54">
        <v>138.18100000000001</v>
      </c>
      <c r="U277" s="54">
        <v>128.39599999999999</v>
      </c>
      <c r="V277" s="54">
        <v>154.15199999999999</v>
      </c>
      <c r="W277" s="54">
        <v>122.19</v>
      </c>
      <c r="X277" s="54">
        <v>50.216999999999999</v>
      </c>
      <c r="Y277" s="54">
        <v>21.385000000000002</v>
      </c>
      <c r="Z277" s="54">
        <v>178.73099999999999</v>
      </c>
      <c r="AA277" s="54">
        <v>204.99600000000001</v>
      </c>
      <c r="AB277" s="54">
        <v>34.408000000000001</v>
      </c>
      <c r="AC277" s="54">
        <v>19.744</v>
      </c>
      <c r="AD277" s="54">
        <v>29.245000000000001</v>
      </c>
      <c r="AE277" s="54">
        <v>23.548999999999999</v>
      </c>
      <c r="AF277" s="54">
        <v>40.241</v>
      </c>
      <c r="AG277" s="54">
        <v>95.284000000000006</v>
      </c>
      <c r="AH277" s="54">
        <v>38.448999999999998</v>
      </c>
      <c r="AI277" s="109">
        <v>95.087000000000003</v>
      </c>
      <c r="AJ277" s="110">
        <v>197.94200000000001</v>
      </c>
      <c r="AK277" s="195">
        <f>[1]IO!$HM$223/1000</f>
        <v>187.43232400165681</v>
      </c>
      <c r="AL277" s="195">
        <f>[2]IO!$HM$223/1000</f>
        <v>190.20112249611182</v>
      </c>
    </row>
    <row r="278" spans="3:38" x14ac:dyDescent="0.25">
      <c r="C278" s="3" t="s">
        <v>309</v>
      </c>
      <c r="D278" s="54">
        <v>0</v>
      </c>
      <c r="E278" s="54">
        <v>0</v>
      </c>
      <c r="F278" s="54">
        <v>0</v>
      </c>
      <c r="G278" s="54">
        <v>0</v>
      </c>
      <c r="H278" s="54">
        <v>0</v>
      </c>
      <c r="I278" s="54">
        <v>0</v>
      </c>
      <c r="J278" s="54">
        <v>0</v>
      </c>
      <c r="K278" s="54">
        <v>0</v>
      </c>
      <c r="L278" s="54">
        <v>0</v>
      </c>
      <c r="M278" s="54">
        <v>0</v>
      </c>
      <c r="N278" s="54">
        <v>0</v>
      </c>
      <c r="O278" s="54">
        <v>0</v>
      </c>
      <c r="P278" s="54">
        <v>0</v>
      </c>
      <c r="Q278" s="54">
        <v>0</v>
      </c>
      <c r="R278" s="54">
        <v>0</v>
      </c>
      <c r="S278" s="54">
        <v>79.861000000000004</v>
      </c>
      <c r="T278" s="54">
        <v>138.18100000000001</v>
      </c>
      <c r="U278" s="54">
        <v>128.39599999999999</v>
      </c>
      <c r="V278" s="54">
        <v>154.15199999999999</v>
      </c>
      <c r="W278" s="54">
        <v>122.19</v>
      </c>
      <c r="X278" s="54">
        <v>50.216999999999999</v>
      </c>
      <c r="Y278" s="54">
        <v>21.385000000000002</v>
      </c>
      <c r="Z278" s="54">
        <v>178.73099999999999</v>
      </c>
      <c r="AA278" s="54">
        <v>204.99600000000001</v>
      </c>
      <c r="AB278" s="54">
        <v>34.408000000000001</v>
      </c>
      <c r="AC278" s="54">
        <v>19.744</v>
      </c>
      <c r="AD278" s="54">
        <v>29.245000000000001</v>
      </c>
      <c r="AE278" s="54">
        <v>23.548999999999999</v>
      </c>
      <c r="AF278" s="54">
        <v>40.241</v>
      </c>
      <c r="AG278" s="54">
        <v>95.284000000000006</v>
      </c>
      <c r="AH278" s="54">
        <v>38.448999999999998</v>
      </c>
      <c r="AI278" s="109">
        <v>95.087000000000003</v>
      </c>
      <c r="AJ278" s="110">
        <v>197.94200000000001</v>
      </c>
      <c r="AK278" s="195">
        <f>[1]IO!$GW$223/1000</f>
        <v>187.43232400165681</v>
      </c>
      <c r="AL278" s="195">
        <f>[2]IO!$GW$223/1000</f>
        <v>190.20112249611182</v>
      </c>
    </row>
    <row r="279" spans="3:38" x14ac:dyDescent="0.25">
      <c r="C279" s="3" t="s">
        <v>310</v>
      </c>
      <c r="D279" s="54">
        <v>0</v>
      </c>
      <c r="E279" s="54">
        <v>0</v>
      </c>
      <c r="F279" s="54">
        <v>0</v>
      </c>
      <c r="G279" s="54">
        <v>0</v>
      </c>
      <c r="H279" s="54">
        <v>0</v>
      </c>
      <c r="I279" s="54">
        <v>0</v>
      </c>
      <c r="J279" s="54">
        <v>0</v>
      </c>
      <c r="K279" s="54">
        <v>0</v>
      </c>
      <c r="L279" s="54">
        <v>0</v>
      </c>
      <c r="M279" s="54">
        <v>0</v>
      </c>
      <c r="N279" s="54">
        <v>0</v>
      </c>
      <c r="O279" s="54">
        <v>0</v>
      </c>
      <c r="P279" s="54">
        <v>0</v>
      </c>
      <c r="Q279" s="54">
        <v>0</v>
      </c>
      <c r="R279" s="54">
        <v>0</v>
      </c>
      <c r="S279" s="54">
        <v>0</v>
      </c>
      <c r="T279" s="54">
        <v>0</v>
      </c>
      <c r="U279" s="54">
        <v>0</v>
      </c>
      <c r="V279" s="54">
        <v>0</v>
      </c>
      <c r="W279" s="54">
        <v>0</v>
      </c>
      <c r="X279" s="54">
        <v>0</v>
      </c>
      <c r="Y279" s="54">
        <v>0</v>
      </c>
      <c r="Z279" s="54">
        <v>0</v>
      </c>
      <c r="AA279" s="54">
        <v>0</v>
      </c>
      <c r="AB279" s="54">
        <v>0</v>
      </c>
      <c r="AC279" s="54">
        <v>0</v>
      </c>
      <c r="AD279" s="54">
        <v>0</v>
      </c>
      <c r="AE279" s="54">
        <v>0</v>
      </c>
      <c r="AF279" s="54">
        <v>0</v>
      </c>
      <c r="AG279" s="54">
        <v>0</v>
      </c>
      <c r="AH279" s="54">
        <v>0</v>
      </c>
      <c r="AI279" s="109">
        <v>0</v>
      </c>
      <c r="AJ279" s="110">
        <v>0</v>
      </c>
      <c r="AK279" s="195">
        <v>0</v>
      </c>
      <c r="AL279" s="195">
        <v>0</v>
      </c>
    </row>
    <row r="280" spans="3:38" x14ac:dyDescent="0.25">
      <c r="C280" s="3" t="s">
        <v>311</v>
      </c>
      <c r="D280" s="54">
        <v>0</v>
      </c>
      <c r="E280" s="54">
        <v>0</v>
      </c>
      <c r="F280" s="54">
        <v>0</v>
      </c>
      <c r="G280" s="54">
        <v>0</v>
      </c>
      <c r="H280" s="54">
        <v>0</v>
      </c>
      <c r="I280" s="54">
        <v>0</v>
      </c>
      <c r="J280" s="54">
        <v>0</v>
      </c>
      <c r="K280" s="54">
        <v>0</v>
      </c>
      <c r="L280" s="54">
        <v>0</v>
      </c>
      <c r="M280" s="54">
        <v>0</v>
      </c>
      <c r="N280" s="54">
        <v>0</v>
      </c>
      <c r="O280" s="54">
        <v>0</v>
      </c>
      <c r="P280" s="54">
        <v>0</v>
      </c>
      <c r="Q280" s="54">
        <v>0</v>
      </c>
      <c r="R280" s="54">
        <v>0</v>
      </c>
      <c r="S280" s="54">
        <v>0</v>
      </c>
      <c r="T280" s="54">
        <v>0</v>
      </c>
      <c r="U280" s="54">
        <v>0</v>
      </c>
      <c r="V280" s="54">
        <v>0</v>
      </c>
      <c r="W280" s="54">
        <v>0</v>
      </c>
      <c r="X280" s="54">
        <v>0</v>
      </c>
      <c r="Y280" s="54">
        <v>0</v>
      </c>
      <c r="Z280" s="54">
        <v>0</v>
      </c>
      <c r="AA280" s="54">
        <v>0</v>
      </c>
      <c r="AB280" s="54">
        <v>0</v>
      </c>
      <c r="AC280" s="54">
        <v>0</v>
      </c>
      <c r="AD280" s="54">
        <v>0</v>
      </c>
      <c r="AE280" s="54">
        <v>0</v>
      </c>
      <c r="AF280" s="54">
        <v>0</v>
      </c>
      <c r="AG280" s="54">
        <v>0</v>
      </c>
      <c r="AH280" s="54">
        <v>0</v>
      </c>
      <c r="AI280" s="109">
        <v>0</v>
      </c>
      <c r="AJ280" s="110">
        <v>0</v>
      </c>
      <c r="AK280" s="195">
        <v>0</v>
      </c>
      <c r="AL280" s="195">
        <v>0</v>
      </c>
    </row>
    <row r="281" spans="3:38" x14ac:dyDescent="0.25">
      <c r="C281" s="3" t="s">
        <v>45</v>
      </c>
      <c r="D281" s="54">
        <v>0</v>
      </c>
      <c r="E281" s="54">
        <v>0</v>
      </c>
      <c r="F281" s="54">
        <v>0</v>
      </c>
      <c r="G281" s="54">
        <v>0</v>
      </c>
      <c r="H281" s="54">
        <v>0</v>
      </c>
      <c r="I281" s="54">
        <v>0</v>
      </c>
      <c r="J281" s="54">
        <v>0</v>
      </c>
      <c r="K281" s="54">
        <v>0</v>
      </c>
      <c r="L281" s="54">
        <v>0</v>
      </c>
      <c r="M281" s="54">
        <v>0</v>
      </c>
      <c r="N281" s="54">
        <v>0</v>
      </c>
      <c r="O281" s="54">
        <v>0</v>
      </c>
      <c r="P281" s="54">
        <v>0</v>
      </c>
      <c r="Q281" s="54">
        <v>0</v>
      </c>
      <c r="R281" s="54">
        <v>0</v>
      </c>
      <c r="S281" s="54">
        <v>0</v>
      </c>
      <c r="T281" s="54">
        <v>0</v>
      </c>
      <c r="U281" s="54">
        <v>0</v>
      </c>
      <c r="V281" s="54">
        <v>0</v>
      </c>
      <c r="W281" s="54">
        <v>0</v>
      </c>
      <c r="X281" s="54">
        <v>0</v>
      </c>
      <c r="Y281" s="54">
        <v>0</v>
      </c>
      <c r="Z281" s="54">
        <v>0</v>
      </c>
      <c r="AA281" s="54">
        <v>0</v>
      </c>
      <c r="AB281" s="54">
        <v>0</v>
      </c>
      <c r="AC281" s="54">
        <v>0</v>
      </c>
      <c r="AD281" s="54">
        <v>0</v>
      </c>
      <c r="AE281" s="54">
        <v>0</v>
      </c>
      <c r="AF281" s="54">
        <v>0</v>
      </c>
      <c r="AG281" s="54">
        <v>0</v>
      </c>
      <c r="AH281" s="54">
        <v>0</v>
      </c>
      <c r="AI281" s="109">
        <v>0</v>
      </c>
      <c r="AJ281" s="110">
        <v>0</v>
      </c>
      <c r="AK281" s="195">
        <v>0</v>
      </c>
      <c r="AL281" s="195">
        <v>0</v>
      </c>
    </row>
    <row r="282" spans="3:38" x14ac:dyDescent="0.25">
      <c r="AI282" s="111"/>
      <c r="AJ282" s="112"/>
      <c r="AK282" s="196"/>
      <c r="AL282" s="196"/>
    </row>
    <row r="283" spans="3:38" x14ac:dyDescent="0.25">
      <c r="AI283" s="111"/>
      <c r="AJ283" s="112"/>
      <c r="AK283" s="196"/>
      <c r="AL283" s="196"/>
    </row>
    <row r="284" spans="3:38" x14ac:dyDescent="0.25">
      <c r="AI284" s="111"/>
      <c r="AJ284" s="112"/>
      <c r="AK284" s="196"/>
      <c r="AL284" s="196"/>
    </row>
    <row r="285" spans="3:38" x14ac:dyDescent="0.25">
      <c r="AI285" s="111"/>
      <c r="AJ285" s="112"/>
      <c r="AK285" s="196"/>
      <c r="AL285" s="196"/>
    </row>
    <row r="286" spans="3:38" x14ac:dyDescent="0.25">
      <c r="AI286" s="111"/>
      <c r="AJ286" s="112"/>
      <c r="AK286" s="196"/>
      <c r="AL286" s="196"/>
    </row>
    <row r="287" spans="3:38" x14ac:dyDescent="0.25">
      <c r="AI287" s="111"/>
      <c r="AJ287" s="112"/>
      <c r="AK287" s="196"/>
      <c r="AL287" s="196"/>
    </row>
    <row r="288" spans="3:38" x14ac:dyDescent="0.25">
      <c r="AI288" s="111"/>
      <c r="AJ288" s="112"/>
      <c r="AK288" s="196"/>
      <c r="AL288" s="196"/>
    </row>
    <row r="289" spans="35:38" x14ac:dyDescent="0.25">
      <c r="AI289" s="111"/>
      <c r="AJ289" s="112"/>
      <c r="AK289" s="196"/>
      <c r="AL289" s="196"/>
    </row>
    <row r="290" spans="35:38" x14ac:dyDescent="0.25">
      <c r="AI290" s="111"/>
      <c r="AJ290" s="112"/>
      <c r="AK290" s="196"/>
      <c r="AL290" s="196"/>
    </row>
    <row r="291" spans="35:38" x14ac:dyDescent="0.25">
      <c r="AI291" s="111"/>
      <c r="AJ291" s="112"/>
      <c r="AK291" s="196"/>
      <c r="AL291" s="196"/>
    </row>
    <row r="292" spans="35:38" x14ac:dyDescent="0.25">
      <c r="AI292" s="111"/>
      <c r="AJ292" s="112"/>
      <c r="AK292" s="196"/>
      <c r="AL292" s="196"/>
    </row>
    <row r="293" spans="35:38" x14ac:dyDescent="0.25">
      <c r="AI293" s="111"/>
      <c r="AJ293" s="112"/>
      <c r="AK293" s="196"/>
      <c r="AL293" s="196"/>
    </row>
    <row r="294" spans="35:38" x14ac:dyDescent="0.25">
      <c r="AI294" s="111"/>
      <c r="AJ294" s="112"/>
      <c r="AK294" s="196"/>
      <c r="AL294" s="196"/>
    </row>
    <row r="295" spans="35:38" x14ac:dyDescent="0.25">
      <c r="AI295" s="111"/>
      <c r="AJ295" s="112"/>
      <c r="AK295" s="196"/>
      <c r="AL295" s="196"/>
    </row>
    <row r="296" spans="35:38" x14ac:dyDescent="0.25">
      <c r="AI296" s="111"/>
      <c r="AJ296" s="112"/>
      <c r="AK296" s="196"/>
      <c r="AL296" s="196"/>
    </row>
    <row r="297" spans="35:38" x14ac:dyDescent="0.25">
      <c r="AI297" s="111"/>
      <c r="AJ297" s="112"/>
      <c r="AK297" s="196"/>
      <c r="AL297" s="196"/>
    </row>
    <row r="298" spans="35:38" x14ac:dyDescent="0.25">
      <c r="AI298" s="111"/>
      <c r="AJ298" s="112"/>
      <c r="AK298" s="196"/>
      <c r="AL298" s="196"/>
    </row>
    <row r="299" spans="35:38" x14ac:dyDescent="0.25">
      <c r="AI299" s="111"/>
      <c r="AJ299" s="112"/>
      <c r="AK299" s="196"/>
      <c r="AL299" s="196"/>
    </row>
    <row r="300" spans="35:38" x14ac:dyDescent="0.25">
      <c r="AI300" s="111"/>
      <c r="AJ300" s="112"/>
      <c r="AK300" s="196"/>
      <c r="AL300" s="196"/>
    </row>
  </sheetData>
  <mergeCells count="21">
    <mergeCell ref="AM23:AO27"/>
    <mergeCell ref="A57:A74"/>
    <mergeCell ref="A75:A88"/>
    <mergeCell ref="A23:A27"/>
    <mergeCell ref="AI22:AJ22"/>
    <mergeCell ref="A48:A50"/>
    <mergeCell ref="A51:A55"/>
    <mergeCell ref="A41:A47"/>
    <mergeCell ref="A29:A35"/>
    <mergeCell ref="A36:A40"/>
    <mergeCell ref="AM91:AM94"/>
    <mergeCell ref="AM119:AM127"/>
    <mergeCell ref="A90:A105"/>
    <mergeCell ref="A107:A113"/>
    <mergeCell ref="A126:B127"/>
    <mergeCell ref="AM3:AO6"/>
    <mergeCell ref="AM8:AO11"/>
    <mergeCell ref="AM13:AO16"/>
    <mergeCell ref="AM18:AO21"/>
    <mergeCell ref="A3:A6"/>
    <mergeCell ref="A18:A21"/>
  </mergeCells>
  <phoneticPr fontId="19" type="noConversion"/>
  <pageMargins left="0.75" right="0.75" top="0.75" bottom="0.5" header="0.5" footer="0.7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D01B-6BB5-4E74-A9C0-9833625C1106}">
  <sheetPr codeName="Sheet21"/>
  <dimension ref="A3:BB238"/>
  <sheetViews>
    <sheetView topLeftCell="A96" zoomScale="60" zoomScaleNormal="60" workbookViewId="0">
      <pane xSplit="4" topLeftCell="E1" activePane="topRight" state="frozen"/>
      <selection activeCell="A37" sqref="A37"/>
      <selection pane="topRight" activeCell="F101" sqref="F101"/>
    </sheetView>
  </sheetViews>
  <sheetFormatPr defaultRowHeight="15" x14ac:dyDescent="0.25"/>
  <cols>
    <col min="1" max="1" width="13.85546875" customWidth="1"/>
    <col min="2" max="2" width="24.140625" bestFit="1" customWidth="1"/>
    <col min="3" max="3" width="43.7109375" customWidth="1"/>
    <col min="4" max="4" width="27.7109375" customWidth="1"/>
    <col min="5" max="27" width="8.7109375" customWidth="1"/>
    <col min="28" max="28" width="2.42578125" customWidth="1"/>
    <col min="29" max="29" width="8.7109375" hidden="1" customWidth="1"/>
  </cols>
  <sheetData>
    <row r="3" spans="1:39" x14ac:dyDescent="0.25">
      <c r="A3" t="s">
        <v>382</v>
      </c>
      <c r="B3" t="s">
        <v>381</v>
      </c>
      <c r="C3" t="s">
        <v>380</v>
      </c>
      <c r="D3" t="s">
        <v>379</v>
      </c>
      <c r="E3">
        <v>1990</v>
      </c>
      <c r="F3">
        <v>1991</v>
      </c>
      <c r="G3">
        <v>1992</v>
      </c>
      <c r="H3">
        <v>1993</v>
      </c>
      <c r="I3">
        <v>1994</v>
      </c>
      <c r="J3">
        <v>1995</v>
      </c>
      <c r="K3">
        <v>1996</v>
      </c>
      <c r="L3">
        <v>1997</v>
      </c>
      <c r="M3">
        <v>1998</v>
      </c>
      <c r="N3">
        <v>1999</v>
      </c>
      <c r="O3">
        <v>2000</v>
      </c>
      <c r="P3">
        <v>2001</v>
      </c>
      <c r="Q3">
        <v>2002</v>
      </c>
      <c r="R3">
        <v>2003</v>
      </c>
      <c r="S3">
        <v>2004</v>
      </c>
      <c r="T3">
        <v>2005</v>
      </c>
      <c r="U3">
        <v>2006</v>
      </c>
      <c r="V3">
        <v>2007</v>
      </c>
      <c r="W3">
        <v>2008</v>
      </c>
      <c r="X3">
        <v>2009</v>
      </c>
      <c r="Y3">
        <v>2010</v>
      </c>
      <c r="Z3">
        <v>2011</v>
      </c>
      <c r="AA3">
        <v>2012</v>
      </c>
      <c r="AB3">
        <v>2013</v>
      </c>
      <c r="AC3">
        <v>2014</v>
      </c>
      <c r="AD3">
        <v>2015</v>
      </c>
      <c r="AE3">
        <v>2016</v>
      </c>
      <c r="AF3">
        <v>2017</v>
      </c>
      <c r="AG3">
        <v>2018</v>
      </c>
      <c r="AH3">
        <v>2019</v>
      </c>
      <c r="AI3">
        <v>2020</v>
      </c>
      <c r="AJ3">
        <v>2021</v>
      </c>
      <c r="AK3">
        <v>2022</v>
      </c>
      <c r="AL3">
        <v>2023</v>
      </c>
      <c r="AM3">
        <v>2024</v>
      </c>
    </row>
    <row r="4" spans="1:39" ht="15" customHeight="1" x14ac:dyDescent="0.25">
      <c r="A4" t="s">
        <v>383</v>
      </c>
      <c r="B4" t="s">
        <v>313</v>
      </c>
      <c r="C4" s="105" t="s">
        <v>378</v>
      </c>
      <c r="D4" t="str">
        <f>NAIO1!C3</f>
        <v>Nybyggeri</v>
      </c>
      <c r="E4" s="28">
        <f>NAIO1!D3</f>
        <v>3.0138539999999998</v>
      </c>
      <c r="F4" s="28">
        <f>NAIO1!E3</f>
        <v>2.7037939999999998</v>
      </c>
      <c r="G4" s="28">
        <f>NAIO1!F3</f>
        <v>2.5398990000000001</v>
      </c>
      <c r="H4" s="28">
        <f>NAIO1!G3</f>
        <v>1.9781439999999999</v>
      </c>
      <c r="I4" s="28">
        <f>NAIO1!H3</f>
        <v>1.9921979999999999</v>
      </c>
      <c r="J4" s="28">
        <f>NAIO1!I3</f>
        <v>2.4952390000000002</v>
      </c>
      <c r="K4" s="28">
        <f>NAIO1!J3</f>
        <v>2.914936</v>
      </c>
      <c r="L4" s="28">
        <f>NAIO1!K3</f>
        <v>3.1842350000000001</v>
      </c>
      <c r="M4" s="28">
        <f>NAIO1!L3</f>
        <v>3.6773220000000002</v>
      </c>
      <c r="N4" s="28">
        <f>NAIO1!M3</f>
        <v>3.1721349999999999</v>
      </c>
      <c r="O4" s="28">
        <f>NAIO1!N3</f>
        <v>3.1669200000000002</v>
      </c>
      <c r="P4" s="28">
        <f>NAIO1!O3</f>
        <v>3.3853800000000001</v>
      </c>
      <c r="Q4" s="28">
        <f>NAIO1!P3</f>
        <v>3.255852</v>
      </c>
      <c r="R4" s="28">
        <f>NAIO1!Q3</f>
        <v>3.6493869999999999</v>
      </c>
      <c r="S4" s="28">
        <f>NAIO1!R3</f>
        <v>3.9613290000000001</v>
      </c>
      <c r="T4" s="28">
        <f>NAIO1!S3</f>
        <v>3.9871129999999999</v>
      </c>
      <c r="U4" s="28">
        <f>NAIO1!T3</f>
        <v>4.4930349999999999</v>
      </c>
      <c r="V4" s="28">
        <f>NAIO1!U3</f>
        <v>4.7858270000000003</v>
      </c>
      <c r="W4" s="28">
        <f>NAIO1!V3</f>
        <v>4.0129549999999998</v>
      </c>
      <c r="X4" s="28">
        <f>NAIO1!W3</f>
        <v>2.450701</v>
      </c>
      <c r="Y4" s="28">
        <f>NAIO1!X3</f>
        <v>2.0250460000000001</v>
      </c>
      <c r="Z4" s="28">
        <f>NAIO1!Y3</f>
        <v>2.4008949999999998</v>
      </c>
      <c r="AA4" s="28">
        <f>NAIO1!Z3</f>
        <v>2.0843699999999998</v>
      </c>
      <c r="AB4" s="28">
        <f>NAIO1!AA3</f>
        <v>1.9532989999999999</v>
      </c>
      <c r="AC4" s="28">
        <f>NAIO1!AB3</f>
        <v>2.113334</v>
      </c>
      <c r="AD4" s="28">
        <f>NAIO1!AC3</f>
        <v>2.097445</v>
      </c>
      <c r="AE4" s="28">
        <f>NAIO1!AD3</f>
        <v>2.3097759999999998</v>
      </c>
      <c r="AF4" s="28">
        <f>NAIO1!AE3</f>
        <v>2.6111689999999999</v>
      </c>
      <c r="AG4" s="28">
        <f>NAIO1!AF3</f>
        <v>2.8061850000000002</v>
      </c>
      <c r="AH4" s="28">
        <f>NAIO1!AG3</f>
        <v>2.8289089999999999</v>
      </c>
      <c r="AI4" s="28">
        <f>NAIO1!AH3</f>
        <v>2.9447169999999998</v>
      </c>
      <c r="AJ4" s="28">
        <f>NAIO1!AI3</f>
        <v>3.0431279999999998</v>
      </c>
      <c r="AK4" s="28">
        <f>NAIO1!AJ3</f>
        <v>3.2067049999999999</v>
      </c>
      <c r="AL4" s="28">
        <f>NAIO1!AK3</f>
        <v>2.9953729999999998</v>
      </c>
      <c r="AM4" s="13">
        <f>NAIO1!AL3</f>
        <v>3.003288</v>
      </c>
    </row>
    <row r="5" spans="1:39" x14ac:dyDescent="0.25">
      <c r="A5" t="s">
        <v>383</v>
      </c>
      <c r="B5" t="s">
        <v>313</v>
      </c>
      <c r="C5" s="105" t="s">
        <v>378</v>
      </c>
      <c r="D5" t="str">
        <f>NAIO1!C4</f>
        <v>Anlægsvirksomhed</v>
      </c>
      <c r="E5" s="28">
        <f>NAIO1!D4</f>
        <v>2.5842070000000001</v>
      </c>
      <c r="F5" s="28">
        <f>NAIO1!E4</f>
        <v>2.6399910000000002</v>
      </c>
      <c r="G5" s="28">
        <f>NAIO1!F4</f>
        <v>2.6871200000000002</v>
      </c>
      <c r="H5" s="28">
        <f>NAIO1!G4</f>
        <v>2.9390170000000002</v>
      </c>
      <c r="I5" s="28">
        <f>NAIO1!H4</f>
        <v>2.6866249999999998</v>
      </c>
      <c r="J5" s="28">
        <f>NAIO1!I4</f>
        <v>2.9804840000000001</v>
      </c>
      <c r="K5" s="28">
        <f>NAIO1!J4</f>
        <v>3.3382860000000001</v>
      </c>
      <c r="L5" s="28">
        <f>NAIO1!K4</f>
        <v>3.0358350000000001</v>
      </c>
      <c r="M5" s="28">
        <f>NAIO1!L4</f>
        <v>3.19536</v>
      </c>
      <c r="N5" s="28">
        <f>NAIO1!M4</f>
        <v>2.3969330000000002</v>
      </c>
      <c r="O5" s="28">
        <f>NAIO1!N4</f>
        <v>2.1553460000000002</v>
      </c>
      <c r="P5" s="28">
        <f>NAIO1!O4</f>
        <v>2.413802</v>
      </c>
      <c r="Q5" s="28">
        <f>NAIO1!P4</f>
        <v>2.3265729999999998</v>
      </c>
      <c r="R5" s="28">
        <f>NAIO1!Q4</f>
        <v>2.5018349999999998</v>
      </c>
      <c r="S5" s="28">
        <f>NAIO1!R4</f>
        <v>2.4575930000000001</v>
      </c>
      <c r="T5" s="28">
        <f>NAIO1!S4</f>
        <v>2.1383760000000001</v>
      </c>
      <c r="U5" s="28">
        <f>NAIO1!T4</f>
        <v>2.26735</v>
      </c>
      <c r="V5" s="28">
        <f>NAIO1!U4</f>
        <v>2.146039</v>
      </c>
      <c r="W5" s="28">
        <f>NAIO1!V4</f>
        <v>2.2074370000000001</v>
      </c>
      <c r="X5" s="28">
        <f>NAIO1!W4</f>
        <v>1.9372309999999999</v>
      </c>
      <c r="Y5" s="28">
        <f>NAIO1!X4</f>
        <v>2.0123389999999999</v>
      </c>
      <c r="Z5" s="28">
        <f>NAIO1!Y4</f>
        <v>2.161165</v>
      </c>
      <c r="AA5" s="28">
        <f>NAIO1!Z4</f>
        <v>2.2578520000000002</v>
      </c>
      <c r="AB5" s="28">
        <f>NAIO1!AA4</f>
        <v>2.365475</v>
      </c>
      <c r="AC5" s="28">
        <f>NAIO1!AB4</f>
        <v>2.3231809999999999</v>
      </c>
      <c r="AD5" s="28">
        <f>NAIO1!AC4</f>
        <v>2.2591939999999999</v>
      </c>
      <c r="AE5" s="28">
        <f>NAIO1!AD4</f>
        <v>2.2091699999999999</v>
      </c>
      <c r="AF5" s="28">
        <f>NAIO1!AE4</f>
        <v>1.9178170000000001</v>
      </c>
      <c r="AG5" s="28">
        <f>NAIO1!AF4</f>
        <v>1.9379789999999999</v>
      </c>
      <c r="AH5" s="28">
        <f>NAIO1!AG4</f>
        <v>2.2568640000000002</v>
      </c>
      <c r="AI5" s="28">
        <f>NAIO1!AH4</f>
        <v>2.4862069999999998</v>
      </c>
      <c r="AJ5" s="28">
        <f>NAIO1!AI4</f>
        <v>2.8278379999999999</v>
      </c>
      <c r="AK5" s="28">
        <f>NAIO1!AJ4</f>
        <v>2.6420379999999999</v>
      </c>
      <c r="AL5" s="28">
        <f>NAIO1!AK4</f>
        <v>2.7445330000000001</v>
      </c>
      <c r="AM5" s="13">
        <f>NAIO1!AL4</f>
        <v>2.983889</v>
      </c>
    </row>
    <row r="6" spans="1:39" x14ac:dyDescent="0.25">
      <c r="A6" t="s">
        <v>383</v>
      </c>
      <c r="B6" t="s">
        <v>313</v>
      </c>
      <c r="C6" s="105" t="s">
        <v>378</v>
      </c>
      <c r="D6" t="str">
        <f>NAIO1!C5</f>
        <v>Prof. rep. og vedl.</v>
      </c>
      <c r="E6" s="28">
        <f>NAIO1!D5</f>
        <v>1.4066669999999999</v>
      </c>
      <c r="F6" s="28">
        <f>NAIO1!E5</f>
        <v>1.496197</v>
      </c>
      <c r="G6" s="28">
        <f>NAIO1!F5</f>
        <v>1.4991939999999999</v>
      </c>
      <c r="H6" s="28">
        <f>NAIO1!G5</f>
        <v>1.3800380000000001</v>
      </c>
      <c r="I6" s="28">
        <f>NAIO1!H5</f>
        <v>1.5338430000000001</v>
      </c>
      <c r="J6" s="28">
        <f>NAIO1!I5</f>
        <v>1.6491</v>
      </c>
      <c r="K6" s="28">
        <f>NAIO1!J5</f>
        <v>1.695171</v>
      </c>
      <c r="L6" s="28">
        <f>NAIO1!K5</f>
        <v>1.6631290000000001</v>
      </c>
      <c r="M6" s="28">
        <f>NAIO1!L5</f>
        <v>1.5319700000000001</v>
      </c>
      <c r="N6" s="28">
        <f>NAIO1!M5</f>
        <v>1.7313229999999999</v>
      </c>
      <c r="O6" s="28">
        <f>NAIO1!N5</f>
        <v>1.999301</v>
      </c>
      <c r="P6" s="28">
        <f>NAIO1!O5</f>
        <v>1.796881</v>
      </c>
      <c r="Q6" s="28">
        <f>NAIO1!P5</f>
        <v>1.686774</v>
      </c>
      <c r="R6" s="28">
        <f>NAIO1!Q5</f>
        <v>1.8680939999999999</v>
      </c>
      <c r="S6" s="28">
        <f>NAIO1!R5</f>
        <v>2.006087</v>
      </c>
      <c r="T6" s="28">
        <f>NAIO1!S5</f>
        <v>2.129699</v>
      </c>
      <c r="U6" s="28">
        <f>NAIO1!T5</f>
        <v>2.418269</v>
      </c>
      <c r="V6" s="28">
        <f>NAIO1!U5</f>
        <v>2.3708429999999998</v>
      </c>
      <c r="W6" s="28">
        <f>NAIO1!V5</f>
        <v>2.0745490000000002</v>
      </c>
      <c r="X6" s="28">
        <f>NAIO1!W5</f>
        <v>1.721487</v>
      </c>
      <c r="Y6" s="28">
        <f>NAIO1!X5</f>
        <v>1.5985579999999999</v>
      </c>
      <c r="Z6" s="28">
        <f>NAIO1!Y5</f>
        <v>1.8445640000000001</v>
      </c>
      <c r="AA6" s="28">
        <f>NAIO1!Z5</f>
        <v>1.692869</v>
      </c>
      <c r="AB6" s="28">
        <f>NAIO1!AA5</f>
        <v>1.7269300000000001</v>
      </c>
      <c r="AC6" s="28">
        <f>NAIO1!AB5</f>
        <v>1.8543190000000001</v>
      </c>
      <c r="AD6" s="28">
        <f>NAIO1!AC5</f>
        <v>1.716426</v>
      </c>
      <c r="AE6" s="28">
        <f>NAIO1!AD5</f>
        <v>1.7642519999999999</v>
      </c>
      <c r="AF6" s="28">
        <f>NAIO1!AE5</f>
        <v>1.755533</v>
      </c>
      <c r="AG6" s="28">
        <f>NAIO1!AF5</f>
        <v>1.8075749999999999</v>
      </c>
      <c r="AH6" s="28">
        <f>NAIO1!AG5</f>
        <v>1.6770320000000001</v>
      </c>
      <c r="AI6" s="28">
        <f>NAIO1!AH5</f>
        <v>1.647637</v>
      </c>
      <c r="AJ6" s="28">
        <f>NAIO1!AI5</f>
        <v>1.8015190000000001</v>
      </c>
      <c r="AK6" s="28">
        <f>NAIO1!AJ5</f>
        <v>1.881586</v>
      </c>
      <c r="AL6" s="28">
        <f>NAIO1!AK5</f>
        <v>1.6918599999999999</v>
      </c>
      <c r="AM6" s="13">
        <f>NAIO1!AL5</f>
        <v>1.635947</v>
      </c>
    </row>
    <row r="7" spans="1:39" x14ac:dyDescent="0.25">
      <c r="A7" t="s">
        <v>383</v>
      </c>
      <c r="B7" t="s">
        <v>313</v>
      </c>
      <c r="C7" s="105" t="s">
        <v>378</v>
      </c>
      <c r="D7" t="str">
        <f>NAIO1!C6</f>
        <v>Gør-det-selv rep. og vedl.</v>
      </c>
      <c r="E7" s="28">
        <f>NAIO1!D6</f>
        <v>0.292215</v>
      </c>
      <c r="F7" s="28">
        <f>NAIO1!E6</f>
        <v>0.30713499999999999</v>
      </c>
      <c r="G7" s="28">
        <f>NAIO1!F6</f>
        <v>0.31325900000000001</v>
      </c>
      <c r="H7" s="28">
        <f>NAIO1!G6</f>
        <v>0.316332</v>
      </c>
      <c r="I7" s="28">
        <f>NAIO1!H6</f>
        <v>0.32392300000000002</v>
      </c>
      <c r="J7" s="28">
        <f>NAIO1!I6</f>
        <v>0.36607699999999999</v>
      </c>
      <c r="K7" s="28">
        <f>NAIO1!J6</f>
        <v>0.41464099999999998</v>
      </c>
      <c r="L7" s="28">
        <f>NAIO1!K6</f>
        <v>0.44190699999999999</v>
      </c>
      <c r="M7" s="28">
        <f>NAIO1!L6</f>
        <v>0.38461600000000001</v>
      </c>
      <c r="N7" s="28">
        <f>NAIO1!M6</f>
        <v>0.49584699999999998</v>
      </c>
      <c r="O7" s="28">
        <f>NAIO1!N6</f>
        <v>0.73303000000000007</v>
      </c>
      <c r="P7" s="28">
        <f>NAIO1!O6</f>
        <v>0.55311099999999991</v>
      </c>
      <c r="Q7" s="28">
        <f>NAIO1!P6</f>
        <v>0.54268300000000003</v>
      </c>
      <c r="R7" s="28">
        <f>NAIO1!Q6</f>
        <v>0.73843499999999995</v>
      </c>
      <c r="S7" s="28">
        <f>NAIO1!R6</f>
        <v>0.68915300000000002</v>
      </c>
      <c r="T7" s="28">
        <f>NAIO1!S6</f>
        <v>0.86276400000000009</v>
      </c>
      <c r="U7" s="28">
        <f>NAIO1!T6</f>
        <v>1.23445</v>
      </c>
      <c r="V7" s="28">
        <f>NAIO1!U6</f>
        <v>1.0043629999999999</v>
      </c>
      <c r="W7" s="28">
        <f>NAIO1!V6</f>
        <v>0.754942</v>
      </c>
      <c r="X7" s="28">
        <f>NAIO1!W6</f>
        <v>0.58514299999999997</v>
      </c>
      <c r="Y7" s="28">
        <f>NAIO1!X6</f>
        <v>0.55884099999999992</v>
      </c>
      <c r="Z7" s="28">
        <f>NAIO1!Y6</f>
        <v>0.63844499999999993</v>
      </c>
      <c r="AA7" s="28">
        <f>NAIO1!Z6</f>
        <v>0.57070600000000005</v>
      </c>
      <c r="AB7" s="28">
        <f>NAIO1!AA6</f>
        <v>0.472939</v>
      </c>
      <c r="AC7" s="28">
        <f>NAIO1!AB6</f>
        <v>0.38522800000000001</v>
      </c>
      <c r="AD7" s="28">
        <f>NAIO1!AC6</f>
        <v>0.35853400000000002</v>
      </c>
      <c r="AE7" s="28">
        <f>NAIO1!AD6</f>
        <v>0.43097800000000003</v>
      </c>
      <c r="AF7" s="28">
        <f>NAIO1!AE6</f>
        <v>0.45892500000000003</v>
      </c>
      <c r="AG7" s="28">
        <f>NAIO1!AF6</f>
        <v>0.49108800000000002</v>
      </c>
      <c r="AH7" s="28">
        <f>NAIO1!AG6</f>
        <v>0.46912700000000002</v>
      </c>
      <c r="AI7" s="28">
        <f>NAIO1!AH6</f>
        <v>0.401528</v>
      </c>
      <c r="AJ7" s="28">
        <f>NAIO1!AI6</f>
        <v>0.62592000000000003</v>
      </c>
      <c r="AK7" s="28">
        <f>NAIO1!AJ6</f>
        <v>0.69901400000000002</v>
      </c>
      <c r="AL7" s="28">
        <f>NAIO1!AK6</f>
        <v>0.58097100000000002</v>
      </c>
      <c r="AM7" s="13">
        <f>NAIO1!AL6</f>
        <v>0.55554599999999998</v>
      </c>
    </row>
    <row r="8" spans="1:39" x14ac:dyDescent="0.25">
      <c r="A8" t="s">
        <v>383</v>
      </c>
      <c r="B8" t="s">
        <v>374</v>
      </c>
      <c r="C8" s="105" t="s">
        <v>378</v>
      </c>
      <c r="D8" t="str">
        <f>D4</f>
        <v>Nybyggeri</v>
      </c>
      <c r="E8" s="28">
        <f>NAIO1!D18</f>
        <v>0</v>
      </c>
      <c r="F8" s="28">
        <f>NAIO1!E18</f>
        <v>0</v>
      </c>
      <c r="G8" s="28">
        <f>NAIO1!F18</f>
        <v>0</v>
      </c>
      <c r="H8" s="28">
        <f>NAIO1!G18</f>
        <v>0</v>
      </c>
      <c r="I8" s="28">
        <f>NAIO1!H18</f>
        <v>1.0455525571901687E-3</v>
      </c>
      <c r="J8" s="28">
        <f>NAIO1!I18</f>
        <v>2.6273158338331591E-3</v>
      </c>
      <c r="K8" s="28">
        <f>NAIO1!J18</f>
        <v>0</v>
      </c>
      <c r="L8" s="28">
        <f>NAIO1!K18</f>
        <v>4.2339603692102595E-4</v>
      </c>
      <c r="M8" s="28">
        <f>NAIO1!L18</f>
        <v>3.6007052857686136E-4</v>
      </c>
      <c r="N8" s="28">
        <f>NAIO1!M18</f>
        <v>9.9587420343805817E-4</v>
      </c>
      <c r="O8" s="28">
        <f>NAIO1!N18</f>
        <v>7.4307824509358257E-4</v>
      </c>
      <c r="P8" s="28">
        <f>NAIO1!O18</f>
        <v>6.2048765868022166E-4</v>
      </c>
      <c r="Q8" s="28">
        <f>NAIO1!P18</f>
        <v>9.056136383970815E-4</v>
      </c>
      <c r="R8" s="28">
        <f>NAIO1!Q18</f>
        <v>7.555110084408505E-4</v>
      </c>
      <c r="S8" s="28">
        <f>NAIO1!R18</f>
        <v>2.985940417621686E-4</v>
      </c>
      <c r="T8" s="28">
        <f>NAIO1!S18</f>
        <v>0</v>
      </c>
      <c r="U8" s="28">
        <f>NAIO1!T18</f>
        <v>0</v>
      </c>
      <c r="V8" s="28">
        <f>NAIO1!U18</f>
        <v>0</v>
      </c>
      <c r="W8" s="28">
        <f>NAIO1!V18</f>
        <v>0</v>
      </c>
      <c r="X8" s="28">
        <f>NAIO1!W18</f>
        <v>3.7128202772920463E-4</v>
      </c>
      <c r="Y8" s="28">
        <f>NAIO1!X18</f>
        <v>4.9477285593522459E-4</v>
      </c>
      <c r="Z8" s="28">
        <f>NAIO1!Y18</f>
        <v>2.5589555129963389E-4</v>
      </c>
      <c r="AA8" s="28">
        <f>NAIO1!Z18</f>
        <v>2.6986299871780198E-4</v>
      </c>
      <c r="AB8" s="28">
        <f>NAIO1!AA18</f>
        <v>3.0256889325355589E-4</v>
      </c>
      <c r="AC8" s="28">
        <f>NAIO1!AB18</f>
        <v>7.4552764412019214E-4</v>
      </c>
      <c r="AD8" s="28">
        <f>NAIO1!AC18</f>
        <v>9.1488871802702183E-4</v>
      </c>
      <c r="AE8" s="28">
        <f>NAIO1!AD18</f>
        <v>7.4295697250498661E-4</v>
      </c>
      <c r="AF8" s="28">
        <f>NAIO1!AE18</f>
        <v>1.1553356390600464E-3</v>
      </c>
      <c r="AG8" s="28">
        <f>NAIO1!AF18</f>
        <v>1.5199803308854818E-3</v>
      </c>
      <c r="AH8" s="28">
        <f>NAIO1!AG18</f>
        <v>2.5988344569453692E-4</v>
      </c>
      <c r="AI8" s="28">
        <f>NAIO1!AH18</f>
        <v>2.5240658479858195E-4</v>
      </c>
      <c r="AJ8" s="28">
        <f>NAIO1!AI18</f>
        <v>1.2551895270053004E-4</v>
      </c>
      <c r="AK8" s="28">
        <f>NAIO1!AJ18</f>
        <v>6.9736521517479263E-6</v>
      </c>
      <c r="AL8" s="28">
        <f>NAIO1!AK18</f>
        <v>7.6748183644591333E-6</v>
      </c>
      <c r="AM8" s="13">
        <f>NAIO1!AL18</f>
        <v>8.8100056650941689E-6</v>
      </c>
    </row>
    <row r="9" spans="1:39" x14ac:dyDescent="0.25">
      <c r="A9" t="s">
        <v>383</v>
      </c>
      <c r="B9" t="s">
        <v>374</v>
      </c>
      <c r="C9" s="105" t="s">
        <v>378</v>
      </c>
      <c r="D9" t="str">
        <f t="shared" ref="D9:D15" si="0">D5</f>
        <v>Anlægsvirksomhed</v>
      </c>
      <c r="E9" s="28">
        <f>NAIO1!D19</f>
        <v>0.87639438473114462</v>
      </c>
      <c r="F9" s="28">
        <f>NAIO1!E19</f>
        <v>0.79207658203154885</v>
      </c>
      <c r="G9" s="28">
        <f>NAIO1!F19</f>
        <v>0.74222149751706412</v>
      </c>
      <c r="H9" s="28">
        <f>NAIO1!G19</f>
        <v>0.64202437473796647</v>
      </c>
      <c r="I9" s="28">
        <f>NAIO1!H19</f>
        <v>0.69900747757311932</v>
      </c>
      <c r="J9" s="28">
        <f>NAIO1!I19</f>
        <v>0.71040368359333206</v>
      </c>
      <c r="K9" s="28">
        <f>NAIO1!J19</f>
        <v>0.74999860680864328</v>
      </c>
      <c r="L9" s="28">
        <f>NAIO1!K19</f>
        <v>0.71542459536868952</v>
      </c>
      <c r="M9" s="28">
        <f>NAIO1!L19</f>
        <v>0.72724254257836185</v>
      </c>
      <c r="N9" s="28">
        <f>NAIO1!M19</f>
        <v>0.68483018495141479</v>
      </c>
      <c r="O9" s="28">
        <f>NAIO1!N19</f>
        <v>0.72607109273625969</v>
      </c>
      <c r="P9" s="28">
        <f>NAIO1!O19</f>
        <v>0.84242047894834093</v>
      </c>
      <c r="Q9" s="28">
        <f>NAIO1!P19</f>
        <v>0.85890849216248899</v>
      </c>
      <c r="R9" s="28">
        <f>NAIO1!Q19</f>
        <v>1.0295880801892223</v>
      </c>
      <c r="S9" s="28">
        <f>NAIO1!R19</f>
        <v>1.0654280867620147</v>
      </c>
      <c r="T9" s="28">
        <f>NAIO1!S19</f>
        <v>1.1551677242764748</v>
      </c>
      <c r="U9" s="28">
        <f>NAIO1!T19</f>
        <v>1.0327325096061546</v>
      </c>
      <c r="V9" s="28">
        <f>NAIO1!U19</f>
        <v>1.0303020744741636</v>
      </c>
      <c r="W9" s="28">
        <f>NAIO1!V19</f>
        <v>0.93887434552535021</v>
      </c>
      <c r="X9" s="28">
        <f>NAIO1!W19</f>
        <v>0.90468387894227353</v>
      </c>
      <c r="Y9" s="28">
        <f>NAIO1!X19</f>
        <v>0.94044361348928596</v>
      </c>
      <c r="Z9" s="28">
        <f>NAIO1!Y19</f>
        <v>0.80817615682658495</v>
      </c>
      <c r="AA9" s="28">
        <f>NAIO1!Z19</f>
        <v>0.73067034213981219</v>
      </c>
      <c r="AB9" s="28">
        <f>NAIO1!AA19</f>
        <v>0.63593122757426934</v>
      </c>
      <c r="AC9" s="28">
        <f>NAIO1!AB19</f>
        <v>0.63408280769533543</v>
      </c>
      <c r="AD9" s="28">
        <f>NAIO1!AC19</f>
        <v>0.55170894261786818</v>
      </c>
      <c r="AE9" s="28">
        <f>NAIO1!AD19</f>
        <v>0.57213779814651511</v>
      </c>
      <c r="AF9" s="28">
        <f>NAIO1!AE19</f>
        <v>0.56492159453700852</v>
      </c>
      <c r="AG9" s="28">
        <f>NAIO1!AF19</f>
        <v>0.7441640586255539</v>
      </c>
      <c r="AH9" s="28">
        <f>NAIO1!AG19</f>
        <v>0.83777910981564419</v>
      </c>
      <c r="AI9" s="28">
        <f>NAIO1!AH19</f>
        <v>0.69009022607874315</v>
      </c>
      <c r="AJ9" s="28">
        <f>NAIO1!AI19</f>
        <v>0.62334398856839224</v>
      </c>
      <c r="AK9" s="28">
        <f>NAIO1!AJ19</f>
        <v>0.66455352368466569</v>
      </c>
      <c r="AL9" s="28">
        <f>NAIO1!AK19</f>
        <v>0.57991418486301605</v>
      </c>
      <c r="AM9" s="13">
        <f>NAIO1!AL19</f>
        <v>0.57211031324903627</v>
      </c>
    </row>
    <row r="10" spans="1:39" x14ac:dyDescent="0.25">
      <c r="A10" t="s">
        <v>383</v>
      </c>
      <c r="B10" t="s">
        <v>374</v>
      </c>
      <c r="C10" s="105" t="s">
        <v>378</v>
      </c>
      <c r="D10" t="str">
        <f t="shared" si="0"/>
        <v>Prof. rep. og vedl.</v>
      </c>
      <c r="E10" s="28">
        <f>NAIO1!D20</f>
        <v>0.74347411846756151</v>
      </c>
      <c r="F10" s="28">
        <f>NAIO1!E20</f>
        <v>0.82777100940215564</v>
      </c>
      <c r="G10" s="28">
        <f>NAIO1!F20</f>
        <v>0.84763937178501492</v>
      </c>
      <c r="H10" s="28">
        <f>NAIO1!G20</f>
        <v>0.90025032626582679</v>
      </c>
      <c r="I10" s="28">
        <f>NAIO1!H20</f>
        <v>0.97056635762895238</v>
      </c>
      <c r="J10" s="28">
        <f>NAIO1!I20</f>
        <v>1.0009808306863248</v>
      </c>
      <c r="K10" s="28">
        <f>NAIO1!J20</f>
        <v>1.0568795982160397</v>
      </c>
      <c r="L10" s="28">
        <f>NAIO1!K20</f>
        <v>1.0560110068810975</v>
      </c>
      <c r="M10" s="28">
        <f>NAIO1!L20</f>
        <v>1.0775120334174575</v>
      </c>
      <c r="N10" s="28">
        <f>NAIO1!M20</f>
        <v>1.1031607733425863</v>
      </c>
      <c r="O10" s="28">
        <f>NAIO1!N20</f>
        <v>0.935058479054243</v>
      </c>
      <c r="P10" s="28">
        <f>NAIO1!O20</f>
        <v>1.0218344546955624</v>
      </c>
      <c r="Q10" s="28">
        <f>NAIO1!P20</f>
        <v>1.0576763011178334</v>
      </c>
      <c r="R10" s="28">
        <f>NAIO1!Q20</f>
        <v>1.1415350896915579</v>
      </c>
      <c r="S10" s="28">
        <f>NAIO1!R20</f>
        <v>1.1908407225488764</v>
      </c>
      <c r="T10" s="28">
        <f>NAIO1!S20</f>
        <v>1.0550409751729775</v>
      </c>
      <c r="U10" s="28">
        <f>NAIO1!T20</f>
        <v>1.2814849331046123</v>
      </c>
      <c r="V10" s="28">
        <f>NAIO1!U20</f>
        <v>1.3711533662164326</v>
      </c>
      <c r="W10" s="28">
        <f>NAIO1!V20</f>
        <v>1.1274166560456778</v>
      </c>
      <c r="X10" s="28">
        <f>NAIO1!W20</f>
        <v>1.045220012952518</v>
      </c>
      <c r="Y10" s="28">
        <f>NAIO1!X20</f>
        <v>1.1241374548234189</v>
      </c>
      <c r="Z10" s="28">
        <f>NAIO1!Y20</f>
        <v>1.1577901174266758</v>
      </c>
      <c r="AA10" s="28">
        <f>NAIO1!Z20</f>
        <v>1.0970924604318624</v>
      </c>
      <c r="AB10" s="28">
        <f>NAIO1!AA20</f>
        <v>1.0948215854220738</v>
      </c>
      <c r="AC10" s="28">
        <f>NAIO1!AB20</f>
        <v>1.0943073521083426</v>
      </c>
      <c r="AD10" s="28">
        <f>NAIO1!AC20</f>
        <v>1.015700868166413</v>
      </c>
      <c r="AE10" s="28">
        <f>NAIO1!AD20</f>
        <v>1.0693605954958527</v>
      </c>
      <c r="AF10" s="28">
        <f>NAIO1!AE20</f>
        <v>1.0468359974671149</v>
      </c>
      <c r="AG10" s="28">
        <f>NAIO1!AF20</f>
        <v>1.0439324240029249</v>
      </c>
      <c r="AH10" s="28">
        <f>NAIO1!AG20</f>
        <v>0.97422171125835044</v>
      </c>
      <c r="AI10" s="28">
        <f>NAIO1!AH20</f>
        <v>1.0186928834798927</v>
      </c>
      <c r="AJ10" s="28">
        <f>NAIO1!AI20</f>
        <v>1.0686769199448636</v>
      </c>
      <c r="AK10" s="28">
        <f>NAIO1!AJ20</f>
        <v>1.1535732724553418</v>
      </c>
      <c r="AL10" s="28">
        <f>NAIO1!AK20</f>
        <v>1.2063361691799888</v>
      </c>
      <c r="AM10" s="13">
        <f>NAIO1!AL20</f>
        <v>1.2759231229893431</v>
      </c>
    </row>
    <row r="11" spans="1:39" x14ac:dyDescent="0.25">
      <c r="A11" t="s">
        <v>383</v>
      </c>
      <c r="B11" t="s">
        <v>374</v>
      </c>
      <c r="C11" s="105" t="s">
        <v>378</v>
      </c>
      <c r="D11" t="str">
        <f t="shared" si="0"/>
        <v>Gør-det-selv rep. og vedl.</v>
      </c>
      <c r="E11" s="28">
        <f>NAIO1!D21</f>
        <v>0.60804894733668735</v>
      </c>
      <c r="F11" s="28">
        <f>NAIO1!E21</f>
        <v>0.71205254082734393</v>
      </c>
      <c r="G11" s="28">
        <f>NAIO1!F21</f>
        <v>0.79524806713158702</v>
      </c>
      <c r="H11" s="28">
        <f>NAIO1!G21</f>
        <v>0.93967540027245844</v>
      </c>
      <c r="I11" s="28">
        <f>NAIO1!H21</f>
        <v>1.0226088102087985</v>
      </c>
      <c r="J11" s="28">
        <f>NAIO1!I21</f>
        <v>1.1670822651257158</v>
      </c>
      <c r="K11" s="28">
        <f>NAIO1!J21</f>
        <v>1.3150059481583143</v>
      </c>
      <c r="L11" s="28">
        <f>NAIO1!K21</f>
        <v>1.2669015111987736</v>
      </c>
      <c r="M11" s="28">
        <f>NAIO1!L21</f>
        <v>1.296907133817532</v>
      </c>
      <c r="N11" s="28">
        <f>NAIO1!M21</f>
        <v>1.4221876541093712</v>
      </c>
      <c r="O11" s="28">
        <f>NAIO1!N21</f>
        <v>1.2328309784383693</v>
      </c>
      <c r="P11" s="28">
        <f>NAIO1!O21</f>
        <v>1.2468270109966695</v>
      </c>
      <c r="Q11" s="28">
        <f>NAIO1!P21</f>
        <v>1.3493164053564486</v>
      </c>
      <c r="R11" s="28">
        <f>NAIO1!Q21</f>
        <v>1.4372310102019605</v>
      </c>
      <c r="S11" s="28">
        <f>NAIO1!R21</f>
        <v>1.5026859935635613</v>
      </c>
      <c r="T11" s="28">
        <f>NAIO1!S21</f>
        <v>1.4379248226069452</v>
      </c>
      <c r="U11" s="28">
        <f>NAIO1!T21</f>
        <v>1.4531268884108806</v>
      </c>
      <c r="V11" s="28">
        <f>NAIO1!U21</f>
        <v>1.4332199685477931</v>
      </c>
      <c r="W11" s="28">
        <f>NAIO1!V21</f>
        <v>1.3650609611711222</v>
      </c>
      <c r="X11" s="28">
        <f>NAIO1!W21</f>
        <v>1.2887159542416493</v>
      </c>
      <c r="Y11" s="28">
        <f>NAIO1!X21</f>
        <v>1.2846300746463493</v>
      </c>
      <c r="Z11" s="28">
        <f>NAIO1!Y21</f>
        <v>1.4102853503741726</v>
      </c>
      <c r="AA11" s="28">
        <f>NAIO1!Z21</f>
        <v>1.4157443206550773</v>
      </c>
      <c r="AB11" s="28">
        <f>NAIO1!AA21</f>
        <v>1.5002881122113123</v>
      </c>
      <c r="AC11" s="28">
        <f>NAIO1!AB21</f>
        <v>1.4316767594913138</v>
      </c>
      <c r="AD11" s="28">
        <f>NAIO1!AC21</f>
        <v>1.2859305102992882</v>
      </c>
      <c r="AE11" s="28">
        <f>NAIO1!AD21</f>
        <v>1.3503331039981754</v>
      </c>
      <c r="AF11" s="28">
        <f>NAIO1!AE21</f>
        <v>1.4120013531905511</v>
      </c>
      <c r="AG11" s="28">
        <f>NAIO1!AF21</f>
        <v>1.4822776515264411</v>
      </c>
      <c r="AH11" s="28">
        <f>NAIO1!AG21</f>
        <v>1.4906416908278168</v>
      </c>
      <c r="AI11" s="28">
        <f>NAIO1!AH21</f>
        <v>1.4977162706850278</v>
      </c>
      <c r="AJ11" s="28">
        <f>NAIO1!AI21</f>
        <v>1.6896473159381924</v>
      </c>
      <c r="AK11" s="28">
        <f>NAIO1!AJ21</f>
        <v>1.6108513981943233</v>
      </c>
      <c r="AL11" s="28">
        <f>NAIO1!AK21</f>
        <v>1.5807243904103832</v>
      </c>
      <c r="AM11" s="13">
        <f>NAIO1!AL21</f>
        <v>1.6980262773205159</v>
      </c>
    </row>
    <row r="12" spans="1:39" ht="15" customHeight="1" x14ac:dyDescent="0.25">
      <c r="A12" t="s">
        <v>383</v>
      </c>
      <c r="B12" t="s">
        <v>375</v>
      </c>
      <c r="C12" s="105" t="s">
        <v>378</v>
      </c>
      <c r="D12" t="str">
        <f t="shared" si="0"/>
        <v>Nybyggeri</v>
      </c>
      <c r="E12" s="28">
        <f>NAIO1!D23</f>
        <v>3.0138539999999998</v>
      </c>
      <c r="F12" s="28">
        <f>NAIO1!E23</f>
        <v>2.7037939999999998</v>
      </c>
      <c r="G12" s="28">
        <f>NAIO1!F23</f>
        <v>2.5398990000000001</v>
      </c>
      <c r="H12" s="28">
        <f>NAIO1!G23</f>
        <v>1.9781439999999999</v>
      </c>
      <c r="I12" s="28">
        <f>NAIO1!H23</f>
        <v>1.9932435525571901</v>
      </c>
      <c r="J12" s="28">
        <f>NAIO1!I23</f>
        <v>2.4978663158338335</v>
      </c>
      <c r="K12" s="28">
        <f>NAIO1!J23</f>
        <v>2.914936</v>
      </c>
      <c r="L12" s="28">
        <f>NAIO1!K23</f>
        <v>3.1846583960369212</v>
      </c>
      <c r="M12" s="28">
        <f>NAIO1!L23</f>
        <v>3.6776820705285771</v>
      </c>
      <c r="N12" s="28">
        <f>NAIO1!M23</f>
        <v>3.1731308742034381</v>
      </c>
      <c r="O12" s="28">
        <f>NAIO1!N23</f>
        <v>3.1676630782450936</v>
      </c>
      <c r="P12" s="28">
        <f>NAIO1!O23</f>
        <v>3.3860004876586802</v>
      </c>
      <c r="Q12" s="28">
        <f>NAIO1!P23</f>
        <v>3.2567576136383969</v>
      </c>
      <c r="R12" s="28">
        <f>NAIO1!Q23</f>
        <v>3.6501425110084407</v>
      </c>
      <c r="S12" s="28">
        <f>NAIO1!R23</f>
        <v>3.9616275940417625</v>
      </c>
      <c r="T12" s="28">
        <f>NAIO1!S23</f>
        <v>3.9871129999999999</v>
      </c>
      <c r="U12" s="28">
        <f>NAIO1!T23</f>
        <v>4.4930349999999999</v>
      </c>
      <c r="V12" s="28">
        <f>NAIO1!U23</f>
        <v>4.7858270000000003</v>
      </c>
      <c r="W12" s="28">
        <f>NAIO1!V23</f>
        <v>4.0129549999999998</v>
      </c>
      <c r="X12" s="28">
        <f>NAIO1!W23</f>
        <v>2.4510722820277291</v>
      </c>
      <c r="Y12" s="28">
        <f>NAIO1!X23</f>
        <v>2.0255407728559351</v>
      </c>
      <c r="Z12" s="28">
        <f>NAIO1!Y23</f>
        <v>2.4011508955512992</v>
      </c>
      <c r="AA12" s="28">
        <f>NAIO1!Z23</f>
        <v>2.0846398629987175</v>
      </c>
      <c r="AB12" s="28">
        <f>NAIO1!AA23</f>
        <v>1.9536015688932535</v>
      </c>
      <c r="AC12" s="28">
        <f>NAIO1!AB23</f>
        <v>2.1140795276441202</v>
      </c>
      <c r="AD12" s="28">
        <f>NAIO1!AC23</f>
        <v>2.098359888718027</v>
      </c>
      <c r="AE12" s="28">
        <f>NAIO1!AD23</f>
        <v>2.3105189569725049</v>
      </c>
      <c r="AF12" s="28">
        <f>NAIO1!AE23</f>
        <v>2.6123243356390597</v>
      </c>
      <c r="AG12" s="28">
        <f>NAIO1!AF23</f>
        <v>2.8077049803308856</v>
      </c>
      <c r="AH12" s="28">
        <f>NAIO1!AG23</f>
        <v>2.8291688834456945</v>
      </c>
      <c r="AI12" s="28">
        <f>NAIO1!AH23</f>
        <v>2.9449694065847982</v>
      </c>
      <c r="AJ12" s="28">
        <f>NAIO1!AI23</f>
        <v>3.0432535189527004</v>
      </c>
      <c r="AK12" s="28">
        <f>NAIO1!AJ23</f>
        <v>3.2067119736521517</v>
      </c>
      <c r="AL12" s="28">
        <f>NAIO1!AK23</f>
        <v>2.9953806748183642</v>
      </c>
      <c r="AM12" s="13">
        <f>NAIO1!AL23</f>
        <v>3.003296810005665</v>
      </c>
    </row>
    <row r="13" spans="1:39" x14ac:dyDescent="0.25">
      <c r="A13" t="s">
        <v>383</v>
      </c>
      <c r="B13" t="s">
        <v>375</v>
      </c>
      <c r="C13" s="105" t="s">
        <v>378</v>
      </c>
      <c r="D13" t="str">
        <f t="shared" si="0"/>
        <v>Anlægsvirksomhed</v>
      </c>
      <c r="E13" s="28">
        <f>NAIO1!D24</f>
        <v>3.4606013847311448</v>
      </c>
      <c r="F13" s="28">
        <f>NAIO1!E24</f>
        <v>3.4320675820315492</v>
      </c>
      <c r="G13" s="28">
        <f>NAIO1!F24</f>
        <v>3.4293414975170644</v>
      </c>
      <c r="H13" s="28">
        <f>NAIO1!G24</f>
        <v>3.5810413747379668</v>
      </c>
      <c r="I13" s="28">
        <f>NAIO1!H24</f>
        <v>3.385632477573119</v>
      </c>
      <c r="J13" s="28">
        <f>NAIO1!I24</f>
        <v>3.6908876835933322</v>
      </c>
      <c r="K13" s="28">
        <f>NAIO1!J24</f>
        <v>4.0882846068086431</v>
      </c>
      <c r="L13" s="28">
        <f>NAIO1!K24</f>
        <v>3.7512595953686896</v>
      </c>
      <c r="M13" s="28">
        <f>NAIO1!L24</f>
        <v>3.9226025425783617</v>
      </c>
      <c r="N13" s="28">
        <f>NAIO1!M24</f>
        <v>3.0817631849514151</v>
      </c>
      <c r="O13" s="28">
        <f>NAIO1!N24</f>
        <v>2.8814170927362599</v>
      </c>
      <c r="P13" s="28">
        <f>NAIO1!O24</f>
        <v>3.2562224789483407</v>
      </c>
      <c r="Q13" s="28">
        <f>NAIO1!P24</f>
        <v>3.1854814921624888</v>
      </c>
      <c r="R13" s="28">
        <f>NAIO1!Q24</f>
        <v>3.5314230801892221</v>
      </c>
      <c r="S13" s="28">
        <f>NAIO1!R24</f>
        <v>3.5230210867620149</v>
      </c>
      <c r="T13" s="28">
        <f>NAIO1!S24</f>
        <v>3.2935437242764749</v>
      </c>
      <c r="U13" s="28">
        <f>NAIO1!T24</f>
        <v>3.3000825096061543</v>
      </c>
      <c r="V13" s="28">
        <f>NAIO1!U24</f>
        <v>3.1763410744741636</v>
      </c>
      <c r="W13" s="28">
        <f>NAIO1!V24</f>
        <v>3.1463113455253504</v>
      </c>
      <c r="X13" s="28">
        <f>NAIO1!W24</f>
        <v>2.8419148789422737</v>
      </c>
      <c r="Y13" s="28">
        <f>NAIO1!X24</f>
        <v>2.9527826134892861</v>
      </c>
      <c r="Z13" s="28">
        <f>NAIO1!Y24</f>
        <v>2.9693411568265851</v>
      </c>
      <c r="AA13" s="28">
        <f>NAIO1!Z24</f>
        <v>2.9885223421398122</v>
      </c>
      <c r="AB13" s="28">
        <f>NAIO1!AA24</f>
        <v>3.0014062275742694</v>
      </c>
      <c r="AC13" s="28">
        <f>NAIO1!AB24</f>
        <v>2.9572638076953353</v>
      </c>
      <c r="AD13" s="28">
        <f>NAIO1!AC24</f>
        <v>2.8109029426178682</v>
      </c>
      <c r="AE13" s="28">
        <f>NAIO1!AD24</f>
        <v>2.7813077981465151</v>
      </c>
      <c r="AF13" s="28">
        <f>NAIO1!AE24</f>
        <v>2.4827385945370084</v>
      </c>
      <c r="AG13" s="28">
        <f>NAIO1!AF24</f>
        <v>2.6821430586255537</v>
      </c>
      <c r="AH13" s="28">
        <f>NAIO1!AG24</f>
        <v>3.0946431098156442</v>
      </c>
      <c r="AI13" s="28">
        <f>NAIO1!AH24</f>
        <v>3.1762972260787432</v>
      </c>
      <c r="AJ13" s="28">
        <f>NAIO1!AI24</f>
        <v>3.4511819885683921</v>
      </c>
      <c r="AK13" s="28">
        <f>NAIO1!AJ24</f>
        <v>3.3065915236846655</v>
      </c>
      <c r="AL13" s="28">
        <f>NAIO1!AK24</f>
        <v>3.3244471848630162</v>
      </c>
      <c r="AM13" s="13">
        <f>NAIO1!AL24</f>
        <v>3.5559993132490364</v>
      </c>
    </row>
    <row r="14" spans="1:39" x14ac:dyDescent="0.25">
      <c r="A14" t="s">
        <v>383</v>
      </c>
      <c r="B14" t="s">
        <v>375</v>
      </c>
      <c r="C14" s="105" t="s">
        <v>378</v>
      </c>
      <c r="D14" t="str">
        <f t="shared" si="0"/>
        <v>Prof. rep. og vedl.</v>
      </c>
      <c r="E14" s="28">
        <f>NAIO1!D25</f>
        <v>2.1501411184675616</v>
      </c>
      <c r="F14" s="28">
        <f>NAIO1!E25</f>
        <v>2.3239680094021558</v>
      </c>
      <c r="G14" s="28">
        <f>NAIO1!F25</f>
        <v>2.3468333717850149</v>
      </c>
      <c r="H14" s="28">
        <f>NAIO1!G25</f>
        <v>2.2802883262658269</v>
      </c>
      <c r="I14" s="28">
        <f>NAIO1!H25</f>
        <v>2.5044093576289526</v>
      </c>
      <c r="J14" s="28">
        <f>NAIO1!I25</f>
        <v>2.6500808306863251</v>
      </c>
      <c r="K14" s="28">
        <f>NAIO1!J25</f>
        <v>2.7520505982160399</v>
      </c>
      <c r="L14" s="28">
        <f>NAIO1!K25</f>
        <v>2.7191400068810978</v>
      </c>
      <c r="M14" s="28">
        <f>NAIO1!L25</f>
        <v>2.6094820334174575</v>
      </c>
      <c r="N14" s="28">
        <f>NAIO1!M25</f>
        <v>2.8344837733425861</v>
      </c>
      <c r="O14" s="28">
        <f>NAIO1!N25</f>
        <v>2.9343594790542431</v>
      </c>
      <c r="P14" s="28">
        <f>NAIO1!O25</f>
        <v>2.8187154546955622</v>
      </c>
      <c r="Q14" s="28">
        <f>NAIO1!P25</f>
        <v>2.7444503011178334</v>
      </c>
      <c r="R14" s="28">
        <f>NAIO1!Q25</f>
        <v>3.0096290896915576</v>
      </c>
      <c r="S14" s="28">
        <f>NAIO1!R25</f>
        <v>3.1969277225488764</v>
      </c>
      <c r="T14" s="28">
        <f>NAIO1!S25</f>
        <v>3.1847399751729775</v>
      </c>
      <c r="U14" s="28">
        <f>NAIO1!T25</f>
        <v>3.6997539331046125</v>
      </c>
      <c r="V14" s="28">
        <f>NAIO1!U25</f>
        <v>3.7419963662164326</v>
      </c>
      <c r="W14" s="28">
        <f>NAIO1!V25</f>
        <v>3.2019656560456777</v>
      </c>
      <c r="X14" s="28">
        <f>NAIO1!W25</f>
        <v>2.766707012952518</v>
      </c>
      <c r="Y14" s="28">
        <f>NAIO1!X25</f>
        <v>2.7226954548234188</v>
      </c>
      <c r="Z14" s="28">
        <f>NAIO1!Y25</f>
        <v>3.0023541174266759</v>
      </c>
      <c r="AA14" s="28">
        <f>NAIO1!Z25</f>
        <v>2.7899614604318623</v>
      </c>
      <c r="AB14" s="28">
        <f>NAIO1!AA25</f>
        <v>2.8217515854220738</v>
      </c>
      <c r="AC14" s="28">
        <f>NAIO1!AB25</f>
        <v>2.9486263521083425</v>
      </c>
      <c r="AD14" s="28">
        <f>NAIO1!AC25</f>
        <v>2.732126868166413</v>
      </c>
      <c r="AE14" s="28">
        <f>NAIO1!AD25</f>
        <v>2.8336125954958526</v>
      </c>
      <c r="AF14" s="28">
        <f>NAIO1!AE25</f>
        <v>2.8023689974671147</v>
      </c>
      <c r="AG14" s="28">
        <f>NAIO1!AF25</f>
        <v>2.851507424002925</v>
      </c>
      <c r="AH14" s="28">
        <f>NAIO1!AG25</f>
        <v>2.6512537112583505</v>
      </c>
      <c r="AI14" s="28">
        <f>NAIO1!AH25</f>
        <v>2.666329883479893</v>
      </c>
      <c r="AJ14" s="28">
        <f>NAIO1!AI25</f>
        <v>2.8701959199448637</v>
      </c>
      <c r="AK14" s="28">
        <f>NAIO1!AJ25</f>
        <v>3.035159272455342</v>
      </c>
      <c r="AL14" s="28">
        <f>NAIO1!AK25</f>
        <v>2.8981961691799887</v>
      </c>
      <c r="AM14" s="13">
        <f>NAIO1!AL25</f>
        <v>2.9118701229893431</v>
      </c>
    </row>
    <row r="15" spans="1:39" s="14" customFormat="1" x14ac:dyDescent="0.25">
      <c r="A15" t="s">
        <v>383</v>
      </c>
      <c r="B15" t="s">
        <v>375</v>
      </c>
      <c r="C15" s="105" t="s">
        <v>378</v>
      </c>
      <c r="D15" s="14" t="str">
        <f t="shared" si="0"/>
        <v>Gør-det-selv rep. og vedl.</v>
      </c>
      <c r="E15" s="28">
        <f>NAIO1!D26</f>
        <v>0.90026394733668735</v>
      </c>
      <c r="F15" s="28">
        <f>NAIO1!E26</f>
        <v>1.0191875408273439</v>
      </c>
      <c r="G15" s="28">
        <f>NAIO1!F26</f>
        <v>1.1085070671315871</v>
      </c>
      <c r="H15" s="28">
        <f>NAIO1!G26</f>
        <v>1.2560074002724584</v>
      </c>
      <c r="I15" s="28">
        <f>NAIO1!H26</f>
        <v>1.3465318102087984</v>
      </c>
      <c r="J15" s="28">
        <f>NAIO1!I26</f>
        <v>1.5331592651257158</v>
      </c>
      <c r="K15" s="28">
        <f>NAIO1!J26</f>
        <v>1.7296469481583143</v>
      </c>
      <c r="L15" s="28">
        <f>NAIO1!K26</f>
        <v>1.7088085111987736</v>
      </c>
      <c r="M15" s="28">
        <f>NAIO1!L26</f>
        <v>1.681523133817532</v>
      </c>
      <c r="N15" s="28">
        <f>NAIO1!M26</f>
        <v>1.9180346541093711</v>
      </c>
      <c r="O15" s="28">
        <f>NAIO1!N26</f>
        <v>1.9658609784383694</v>
      </c>
      <c r="P15" s="28">
        <f>NAIO1!O26</f>
        <v>1.7999380109966694</v>
      </c>
      <c r="Q15" s="28">
        <f>NAIO1!P26</f>
        <v>1.8919994053564486</v>
      </c>
      <c r="R15" s="28">
        <f>NAIO1!Q26</f>
        <v>2.1756660102019607</v>
      </c>
      <c r="S15" s="28">
        <f>NAIO1!R26</f>
        <v>2.1918389935635614</v>
      </c>
      <c r="T15" s="28">
        <f>NAIO1!S26</f>
        <v>2.3006888226069453</v>
      </c>
      <c r="U15" s="28">
        <f>NAIO1!T26</f>
        <v>2.6875768884108808</v>
      </c>
      <c r="V15" s="28">
        <f>NAIO1!U26</f>
        <v>2.437582968547793</v>
      </c>
      <c r="W15" s="28">
        <f>NAIO1!V26</f>
        <v>2.1200029611711222</v>
      </c>
      <c r="X15" s="28">
        <f>NAIO1!W26</f>
        <v>1.8738589542416493</v>
      </c>
      <c r="Y15" s="28">
        <f>NAIO1!X26</f>
        <v>1.8434710746463492</v>
      </c>
      <c r="Z15" s="28">
        <f>NAIO1!Y26</f>
        <v>2.0487303503741723</v>
      </c>
      <c r="AA15" s="28">
        <f>NAIO1!Z26</f>
        <v>1.9864503206550772</v>
      </c>
      <c r="AB15" s="28">
        <f>NAIO1!AA26</f>
        <v>1.9732271122113123</v>
      </c>
      <c r="AC15" s="28">
        <f>NAIO1!AB26</f>
        <v>1.8169047594913139</v>
      </c>
      <c r="AD15" s="28">
        <f>NAIO1!AC26</f>
        <v>1.6444645102992883</v>
      </c>
      <c r="AE15" s="28">
        <f>NAIO1!AD26</f>
        <v>1.7813111039981755</v>
      </c>
      <c r="AF15" s="28">
        <f>NAIO1!AE26</f>
        <v>1.8709263531905511</v>
      </c>
      <c r="AG15" s="28">
        <f>NAIO1!AF26</f>
        <v>1.9733656515264411</v>
      </c>
      <c r="AH15" s="28">
        <f>NAIO1!AG26</f>
        <v>1.9597686908278169</v>
      </c>
      <c r="AI15" s="28">
        <f>NAIO1!AH26</f>
        <v>1.8992442706850277</v>
      </c>
      <c r="AJ15" s="28">
        <f>NAIO1!AI26</f>
        <v>2.3155673159381926</v>
      </c>
      <c r="AK15" s="28">
        <f>NAIO1!AJ26</f>
        <v>2.3098653981943231</v>
      </c>
      <c r="AL15" s="28">
        <f>NAIO1!AK26</f>
        <v>2.1616953904103831</v>
      </c>
      <c r="AM15" s="13">
        <f>NAIO1!AL26</f>
        <v>2.253572277320516</v>
      </c>
    </row>
    <row r="16" spans="1:39" s="61" customFormat="1" x14ac:dyDescent="0.25">
      <c r="A16" s="61" t="s">
        <v>383</v>
      </c>
      <c r="B16" s="61" t="s">
        <v>313</v>
      </c>
      <c r="C16" s="107" t="s">
        <v>376</v>
      </c>
      <c r="D16" s="61" t="str">
        <f t="shared" ref="D16:D22" si="1">D30</f>
        <v>Nybyggeri, boligbyggeri</v>
      </c>
      <c r="E16" s="108">
        <f>NAIO1!D29</f>
        <v>1.2841822225894468</v>
      </c>
      <c r="F16" s="108">
        <f>NAIO1!E29</f>
        <v>1.0710865764312882</v>
      </c>
      <c r="G16" s="108">
        <f>NAIO1!F29</f>
        <v>1.0059117914825442</v>
      </c>
      <c r="H16" s="108">
        <f>NAIO1!G29</f>
        <v>0.80210874149845912</v>
      </c>
      <c r="I16" s="108">
        <f>NAIO1!H29</f>
        <v>0.85739658726146606</v>
      </c>
      <c r="J16" s="108">
        <f>NAIO1!I29</f>
        <v>1.0705098786091281</v>
      </c>
      <c r="K16" s="108">
        <f>NAIO1!J29</f>
        <v>1.2194845525732585</v>
      </c>
      <c r="L16" s="108">
        <f>NAIO1!K29</f>
        <v>1.3905164299454364</v>
      </c>
      <c r="M16" s="108">
        <f>NAIO1!L29</f>
        <v>1.6006416031193222</v>
      </c>
      <c r="N16" s="108">
        <f>NAIO1!M29</f>
        <v>1.3712929856071179</v>
      </c>
      <c r="O16" s="108">
        <f>NAIO1!N29</f>
        <v>1.2164043864005509</v>
      </c>
      <c r="P16" s="108">
        <f>NAIO1!O29</f>
        <v>1.2804696231391561</v>
      </c>
      <c r="Q16" s="108">
        <f>NAIO1!P29</f>
        <v>1.3572619359731211</v>
      </c>
      <c r="R16" s="108">
        <f>NAIO1!Q29</f>
        <v>1.7059881316292902</v>
      </c>
      <c r="S16" s="108">
        <f>NAIO1!R29</f>
        <v>1.9537868946240922</v>
      </c>
      <c r="T16" s="108">
        <f>NAIO1!S29</f>
        <v>2.0801541395684837</v>
      </c>
      <c r="U16" s="108">
        <f>NAIO1!T29</f>
        <v>2.4235441860523164</v>
      </c>
      <c r="V16" s="108">
        <f>NAIO1!U29</f>
        <v>2.4094796338845463</v>
      </c>
      <c r="W16" s="108">
        <f>NAIO1!V29</f>
        <v>1.6768127728757196</v>
      </c>
      <c r="X16" s="108">
        <f>NAIO1!W29</f>
        <v>0.8454564599008495</v>
      </c>
      <c r="Y16" s="108">
        <f>NAIO1!X29</f>
        <v>0.72902423800937866</v>
      </c>
      <c r="Z16" s="108">
        <f>NAIO1!Y29</f>
        <v>1.0083545393887201</v>
      </c>
      <c r="AA16" s="108">
        <f>NAIO1!Z29</f>
        <v>0.76432226813810045</v>
      </c>
      <c r="AB16" s="108">
        <f>NAIO1!AA29</f>
        <v>0.65432734720892383</v>
      </c>
      <c r="AC16" s="108">
        <f>NAIO1!AB29</f>
        <v>0.68344908038766794</v>
      </c>
      <c r="AD16" s="108">
        <f>NAIO1!AC29</f>
        <v>0.80094810683129902</v>
      </c>
      <c r="AE16" s="108">
        <f>NAIO1!AD29</f>
        <v>0.82824291287979823</v>
      </c>
      <c r="AF16" s="108">
        <f>NAIO1!AE29</f>
        <v>1.0484190018915938</v>
      </c>
      <c r="AG16" s="108">
        <f>NAIO1!AF29</f>
        <v>1.156187473249892</v>
      </c>
      <c r="AH16" s="108">
        <f>NAIO1!AG29</f>
        <v>1.1830025407558451</v>
      </c>
      <c r="AI16" s="45">
        <f>NAIO1!AH29</f>
        <v>1.4761442089046837</v>
      </c>
      <c r="AJ16" s="108">
        <f>NAIO1!AI29</f>
        <v>1.4675874595566407</v>
      </c>
      <c r="AK16" s="108">
        <f>NAIO1!AJ29</f>
        <v>1.2834967258518728</v>
      </c>
      <c r="AL16" s="45">
        <f>NAIO1!AK29</f>
        <v>1.1200094229692452</v>
      </c>
      <c r="AM16" s="45">
        <f>NAIO1!AL29</f>
        <v>0.99970417136892864</v>
      </c>
    </row>
    <row r="17" spans="1:39" s="14" customFormat="1" x14ac:dyDescent="0.25">
      <c r="A17" s="14" t="s">
        <v>383</v>
      </c>
      <c r="B17" s="14" t="s">
        <v>313</v>
      </c>
      <c r="C17" s="39" t="s">
        <v>376</v>
      </c>
      <c r="D17" s="14" t="str">
        <f t="shared" si="1"/>
        <v>Nybyggeri, øvrigt byggeri</v>
      </c>
      <c r="E17" s="28">
        <f>NAIO1!D30</f>
        <v>1.729671777410553</v>
      </c>
      <c r="F17" s="28">
        <f>NAIO1!E30</f>
        <v>1.6327074235687116</v>
      </c>
      <c r="G17" s="28">
        <f>NAIO1!F30</f>
        <v>1.533987208517456</v>
      </c>
      <c r="H17" s="28">
        <f>NAIO1!G30</f>
        <v>1.1760352585015408</v>
      </c>
      <c r="I17" s="28">
        <f>NAIO1!H30</f>
        <v>1.1358469652957242</v>
      </c>
      <c r="J17" s="28">
        <f>NAIO1!I30</f>
        <v>1.4273564372247054</v>
      </c>
      <c r="K17" s="28">
        <f>NAIO1!J30</f>
        <v>1.6954514474267415</v>
      </c>
      <c r="L17" s="28">
        <f>NAIO1!K30</f>
        <v>1.7941419660914848</v>
      </c>
      <c r="M17" s="28">
        <f>NAIO1!L30</f>
        <v>2.0770404674092546</v>
      </c>
      <c r="N17" s="28">
        <f>NAIO1!M30</f>
        <v>1.8018378885963202</v>
      </c>
      <c r="O17" s="28">
        <f>NAIO1!N30</f>
        <v>1.9512586918445427</v>
      </c>
      <c r="P17" s="28">
        <f>NAIO1!O30</f>
        <v>2.1055308645195243</v>
      </c>
      <c r="Q17" s="28">
        <f>NAIO1!P30</f>
        <v>1.8994956776652758</v>
      </c>
      <c r="R17" s="28">
        <f>NAIO1!Q30</f>
        <v>1.9441543793791505</v>
      </c>
      <c r="S17" s="28">
        <f>NAIO1!R30</f>
        <v>2.0078406994176703</v>
      </c>
      <c r="T17" s="28">
        <f>NAIO1!S30</f>
        <v>1.9069588604315162</v>
      </c>
      <c r="U17" s="28">
        <f>NAIO1!T30</f>
        <v>2.0694908139476835</v>
      </c>
      <c r="V17" s="28">
        <f>NAIO1!U30</f>
        <v>2.3763473661154539</v>
      </c>
      <c r="W17" s="28">
        <f>NAIO1!V30</f>
        <v>2.33614222712428</v>
      </c>
      <c r="X17" s="28">
        <f>NAIO1!W30</f>
        <v>1.6056158221268797</v>
      </c>
      <c r="Y17" s="28">
        <f>NAIO1!X30</f>
        <v>1.2965165348465564</v>
      </c>
      <c r="Z17" s="28">
        <f>NAIO1!Y30</f>
        <v>1.3927963561625791</v>
      </c>
      <c r="AA17" s="28">
        <f>NAIO1!Z30</f>
        <v>1.3203175948606169</v>
      </c>
      <c r="AB17" s="28">
        <f>NAIO1!AA30</f>
        <v>1.2992742216843296</v>
      </c>
      <c r="AC17" s="28">
        <f>NAIO1!AB30</f>
        <v>1.4306304472564522</v>
      </c>
      <c r="AD17" s="28">
        <f>NAIO1!AC30</f>
        <v>1.2974117818867281</v>
      </c>
      <c r="AE17" s="28">
        <f>NAIO1!AD30</f>
        <v>1.4822760440927065</v>
      </c>
      <c r="AF17" s="28">
        <f>NAIO1!AE30</f>
        <v>1.563905333747466</v>
      </c>
      <c r="AG17" s="28">
        <f>NAIO1!AF30</f>
        <v>1.6515175070809935</v>
      </c>
      <c r="AH17" s="28">
        <f>NAIO1!AG30</f>
        <v>1.6461663426898494</v>
      </c>
      <c r="AI17" s="13">
        <f>NAIO1!AH30</f>
        <v>1.4688251976801145</v>
      </c>
      <c r="AJ17" s="28">
        <f>NAIO1!AI30</f>
        <v>1.5756660593960596</v>
      </c>
      <c r="AK17" s="28">
        <f>NAIO1!AJ30</f>
        <v>1.9232152478002789</v>
      </c>
      <c r="AL17" s="13">
        <f>NAIO1!AK30</f>
        <v>1.875371251849119</v>
      </c>
      <c r="AM17" s="13">
        <f>NAIO1!AL30</f>
        <v>2.0035926386367362</v>
      </c>
    </row>
    <row r="18" spans="1:39" s="14" customFormat="1" x14ac:dyDescent="0.25">
      <c r="A18" s="14" t="s">
        <v>383</v>
      </c>
      <c r="B18" s="14" t="s">
        <v>313</v>
      </c>
      <c r="C18" s="39" t="s">
        <v>376</v>
      </c>
      <c r="D18" s="14" t="str">
        <f t="shared" si="1"/>
        <v>R&amp;V, prof, boligbyggeri</v>
      </c>
      <c r="E18" s="28">
        <f>NAIO1!D32</f>
        <v>0.97366084428199806</v>
      </c>
      <c r="F18" s="28">
        <f>NAIO1!E32</f>
        <v>1.0324961755281532</v>
      </c>
      <c r="G18" s="28">
        <f>NAIO1!F32</f>
        <v>1.0045534660567832</v>
      </c>
      <c r="H18" s="28">
        <f>NAIO1!G32</f>
        <v>1.0162776997100407</v>
      </c>
      <c r="I18" s="28">
        <f>NAIO1!H32</f>
        <v>1.1647390482784208</v>
      </c>
      <c r="J18" s="28">
        <f>NAIO1!I32</f>
        <v>1.1985016586883224</v>
      </c>
      <c r="K18" s="28">
        <f>NAIO1!J32</f>
        <v>1.1828446683974516</v>
      </c>
      <c r="L18" s="28">
        <f>NAIO1!K32</f>
        <v>1.0919565830424653</v>
      </c>
      <c r="M18" s="28">
        <f>NAIO1!L32</f>
        <v>1.0169090563411647</v>
      </c>
      <c r="N18" s="28">
        <f>NAIO1!M32</f>
        <v>1.1150428487934601</v>
      </c>
      <c r="O18" s="28">
        <f>NAIO1!N32</f>
        <v>1.2702842609013705</v>
      </c>
      <c r="P18" s="28">
        <f>NAIO1!O32</f>
        <v>1.1248027413175827</v>
      </c>
      <c r="Q18" s="28">
        <f>NAIO1!P32</f>
        <v>1.1385614564741362</v>
      </c>
      <c r="R18" s="28">
        <f>NAIO1!Q32</f>
        <v>1.3291220380359909</v>
      </c>
      <c r="S18" s="28">
        <f>NAIO1!R32</f>
        <v>1.4761879178449469</v>
      </c>
      <c r="T18" s="28">
        <f>NAIO1!S32</f>
        <v>1.6175349229668217</v>
      </c>
      <c r="U18" s="28">
        <f>NAIO1!T32</f>
        <v>1.7283772717784407</v>
      </c>
      <c r="V18" s="28">
        <f>NAIO1!U32</f>
        <v>1.6852005373336856</v>
      </c>
      <c r="W18" s="28">
        <f>NAIO1!V32</f>
        <v>1.416634572324845</v>
      </c>
      <c r="X18" s="28">
        <f>NAIO1!W32</f>
        <v>1.2476823175383238</v>
      </c>
      <c r="Y18" s="28">
        <f>NAIO1!X32</f>
        <v>1.213656826199883</v>
      </c>
      <c r="Z18" s="28">
        <f>NAIO1!Y32</f>
        <v>1.4646213257271143</v>
      </c>
      <c r="AA18" s="28">
        <f>NAIO1!Z32</f>
        <v>1.3553412110677485</v>
      </c>
      <c r="AB18" s="28">
        <f>NAIO1!AA32</f>
        <v>1.3221653053237465</v>
      </c>
      <c r="AC18" s="28">
        <f>NAIO1!AB32</f>
        <v>1.4072487080004552</v>
      </c>
      <c r="AD18" s="28">
        <f>NAIO1!AC32</f>
        <v>1.2351954114976784</v>
      </c>
      <c r="AE18" s="28">
        <f>NAIO1!AD32</f>
        <v>1.2664934653099258</v>
      </c>
      <c r="AF18" s="28">
        <f>NAIO1!AE32</f>
        <v>1.305816107548033</v>
      </c>
      <c r="AG18" s="28">
        <f>NAIO1!AF32</f>
        <v>1.3390568214322227</v>
      </c>
      <c r="AH18" s="28">
        <f>NAIO1!AG32</f>
        <v>1.3344389694946919</v>
      </c>
      <c r="AI18" s="106">
        <f>NAIO1!AH32</f>
        <v>1.287685561086656</v>
      </c>
      <c r="AJ18" s="28">
        <f>NAIO1!AI32</f>
        <v>1.4710438817151508</v>
      </c>
      <c r="AK18" s="28">
        <f>NAIO1!AJ32</f>
        <v>1.5866062413274156</v>
      </c>
      <c r="AL18" s="106">
        <f>NAIO1!AK32</f>
        <v>1.3996171243207054</v>
      </c>
      <c r="AM18" s="13">
        <f>NAIO1!AL32</f>
        <v>1.3114822124421237</v>
      </c>
    </row>
    <row r="19" spans="1:39" s="14" customFormat="1" x14ac:dyDescent="0.25">
      <c r="A19" s="14" t="s">
        <v>383</v>
      </c>
      <c r="B19" s="14" t="s">
        <v>313</v>
      </c>
      <c r="C19" s="39" t="s">
        <v>376</v>
      </c>
      <c r="D19" s="14" t="str">
        <f t="shared" si="1"/>
        <v>R&amp;V, prof, øvrigt byggeri</v>
      </c>
      <c r="E19" s="28">
        <f>NAIO1!D33</f>
        <v>0.43300615571800199</v>
      </c>
      <c r="F19" s="28">
        <f>NAIO1!E33</f>
        <v>0.46370082447184691</v>
      </c>
      <c r="G19" s="28">
        <f>NAIO1!F33</f>
        <v>0.49464053394321689</v>
      </c>
      <c r="H19" s="28">
        <f>NAIO1!G33</f>
        <v>0.36376030028995926</v>
      </c>
      <c r="I19" s="28">
        <f>NAIO1!H33</f>
        <v>0.3691039517215795</v>
      </c>
      <c r="J19" s="28">
        <f>NAIO1!I33</f>
        <v>0.4505983413116772</v>
      </c>
      <c r="K19" s="28">
        <f>NAIO1!J33</f>
        <v>0.51232633160254826</v>
      </c>
      <c r="L19" s="28">
        <f>NAIO1!K33</f>
        <v>0.57117241695753473</v>
      </c>
      <c r="M19" s="28">
        <f>NAIO1!L33</f>
        <v>0.51506094365883526</v>
      </c>
      <c r="N19" s="28">
        <f>NAIO1!M33</f>
        <v>0.61628015120653967</v>
      </c>
      <c r="O19" s="28">
        <f>NAIO1!N33</f>
        <v>0.7290167390986293</v>
      </c>
      <c r="P19" s="28">
        <f>NAIO1!O33</f>
        <v>0.67207825868241722</v>
      </c>
      <c r="Q19" s="28">
        <f>NAIO1!P33</f>
        <v>0.54821254352586379</v>
      </c>
      <c r="R19" s="28">
        <f>NAIO1!Q33</f>
        <v>0.53897196196400898</v>
      </c>
      <c r="S19" s="28">
        <f>NAIO1!R33</f>
        <v>0.5298990821550531</v>
      </c>
      <c r="T19" s="28">
        <f>NAIO1!S33</f>
        <v>0.51216407703317857</v>
      </c>
      <c r="U19" s="28">
        <f>NAIO1!T33</f>
        <v>0.68989172822155886</v>
      </c>
      <c r="V19" s="28">
        <f>NAIO1!U33</f>
        <v>0.68564246266631457</v>
      </c>
      <c r="W19" s="28">
        <f>NAIO1!V33</f>
        <v>0.65791442767515518</v>
      </c>
      <c r="X19" s="28">
        <f>NAIO1!W33</f>
        <v>0.47380468246167629</v>
      </c>
      <c r="Y19" s="28">
        <f>NAIO1!X33</f>
        <v>0.38490117380011712</v>
      </c>
      <c r="Z19" s="28">
        <f>NAIO1!Y33</f>
        <v>0.37994267427288581</v>
      </c>
      <c r="AA19" s="28">
        <f>NAIO1!Z33</f>
        <v>0.3375277889322516</v>
      </c>
      <c r="AB19" s="28">
        <f>NAIO1!AA33</f>
        <v>0.40476469467625326</v>
      </c>
      <c r="AC19" s="28">
        <f>NAIO1!AB33</f>
        <v>0.4470702919995449</v>
      </c>
      <c r="AD19" s="28">
        <f>NAIO1!AC33</f>
        <v>0.48123058850232153</v>
      </c>
      <c r="AE19" s="28">
        <f>NAIO1!AD33</f>
        <v>0.49775853469007431</v>
      </c>
      <c r="AF19" s="28">
        <f>NAIO1!AE33</f>
        <v>0.449716892451967</v>
      </c>
      <c r="AG19" s="28">
        <f>NAIO1!AF33</f>
        <v>0.46851817856777694</v>
      </c>
      <c r="AH19" s="28">
        <f>NAIO1!AG33</f>
        <v>0.34259303050530793</v>
      </c>
      <c r="AI19" s="106">
        <f>NAIO1!AH33</f>
        <v>0.35995143891334397</v>
      </c>
      <c r="AJ19" s="28">
        <f>NAIO1!AI33</f>
        <v>0.33047511828484905</v>
      </c>
      <c r="AK19" s="28">
        <f>NAIO1!AJ33</f>
        <v>0.2949797586725843</v>
      </c>
      <c r="AL19" s="106">
        <f>NAIO1!AK33</f>
        <v>0.2922428756792943</v>
      </c>
      <c r="AM19" s="13">
        <f>NAIO1!AL33</f>
        <v>0.32446478755787639</v>
      </c>
    </row>
    <row r="20" spans="1:39" s="14" customFormat="1" x14ac:dyDescent="0.25">
      <c r="A20" s="14" t="s">
        <v>383</v>
      </c>
      <c r="B20" s="14" t="s">
        <v>313</v>
      </c>
      <c r="C20" s="39" t="s">
        <v>376</v>
      </c>
      <c r="D20" s="14" t="str">
        <f t="shared" si="1"/>
        <v>R&amp;V, gør-det-selv, boligbyggeri</v>
      </c>
      <c r="E20" s="28">
        <f>NAIO1!D34</f>
        <v>0.28675381729567456</v>
      </c>
      <c r="F20" s="28">
        <f>NAIO1!E34</f>
        <v>0.29891403433782987</v>
      </c>
      <c r="G20" s="28">
        <f>NAIO1!F34</f>
        <v>0.30385282564101496</v>
      </c>
      <c r="H20" s="28">
        <f>NAIO1!G34</f>
        <v>0.30522887703630874</v>
      </c>
      <c r="I20" s="28">
        <f>NAIO1!H34</f>
        <v>0.31206215580994051</v>
      </c>
      <c r="J20" s="28">
        <f>NAIO1!I34</f>
        <v>0.35394708795048196</v>
      </c>
      <c r="K20" s="28">
        <f>NAIO1!J34</f>
        <v>0.40174466999044778</v>
      </c>
      <c r="L20" s="28">
        <f>NAIO1!K34</f>
        <v>0.43057644381442561</v>
      </c>
      <c r="M20" s="28">
        <f>NAIO1!L34</f>
        <v>0.37234363631330869</v>
      </c>
      <c r="N20" s="28">
        <f>NAIO1!M34</f>
        <v>0.48479568340199941</v>
      </c>
      <c r="O20" s="28">
        <f>NAIO1!N34</f>
        <v>0.72183669286606356</v>
      </c>
      <c r="P20" s="28">
        <f>NAIO1!O34</f>
        <v>0.54143721878959084</v>
      </c>
      <c r="Q20" s="28">
        <f>NAIO1!P34</f>
        <v>0.53179475044404267</v>
      </c>
      <c r="R20" s="28">
        <f>NAIO1!Q34</f>
        <v>0.72637381301743442</v>
      </c>
      <c r="S20" s="28">
        <f>NAIO1!R34</f>
        <v>0.67581075738811802</v>
      </c>
      <c r="T20" s="28">
        <f>NAIO1!S34</f>
        <v>0.84918405204342251</v>
      </c>
      <c r="U20" s="28">
        <f>NAIO1!T34</f>
        <v>1.2201334205366761</v>
      </c>
      <c r="V20" s="28">
        <f>NAIO1!U34</f>
        <v>0.99187734292055973</v>
      </c>
      <c r="W20" s="28">
        <f>NAIO1!V34</f>
        <v>0.74201120425876166</v>
      </c>
      <c r="X20" s="28">
        <f>NAIO1!W34</f>
        <v>0.57350222328907963</v>
      </c>
      <c r="Y20" s="28">
        <f>NAIO1!X34</f>
        <v>0.54854522827487895</v>
      </c>
      <c r="Z20" s="28">
        <f>NAIO1!Y34</f>
        <v>0.62845531111571684</v>
      </c>
      <c r="AA20" s="28">
        <f>NAIO1!Z34</f>
        <v>0.56084964929367886</v>
      </c>
      <c r="AB20" s="28">
        <f>NAIO1!AA34</f>
        <v>0.46271542606847804</v>
      </c>
      <c r="AC20" s="28">
        <f>NAIO1!AB34</f>
        <v>0.3747396935369991</v>
      </c>
      <c r="AD20" s="28">
        <f>NAIO1!AC34</f>
        <v>0.34931968617019016</v>
      </c>
      <c r="AE20" s="28">
        <f>NAIO1!AD34</f>
        <v>0.42231719438143545</v>
      </c>
      <c r="AF20" s="28">
        <f>NAIO1!AE34</f>
        <v>0.45057094847136103</v>
      </c>
      <c r="AG20" s="28">
        <f>NAIO1!AF34</f>
        <v>0.48240291268931151</v>
      </c>
      <c r="AH20" s="28">
        <f>NAIO1!AG34</f>
        <v>0.46157002990212842</v>
      </c>
      <c r="AI20" s="106">
        <f>NAIO1!AH34</f>
        <v>0.39452077353089993</v>
      </c>
      <c r="AJ20" s="28">
        <f>NAIO1!AI34</f>
        <v>0.61902641943964321</v>
      </c>
      <c r="AK20" s="28">
        <f>NAIO1!AJ34</f>
        <v>0.69276773049114104</v>
      </c>
      <c r="AL20" s="106">
        <f>NAIO1!AK34</f>
        <v>0.57460331647827745</v>
      </c>
      <c r="AM20" s="13">
        <f>NAIO1!AL34</f>
        <v>0.5489939090761925</v>
      </c>
    </row>
    <row r="21" spans="1:39" s="14" customFormat="1" x14ac:dyDescent="0.25">
      <c r="A21" s="14" t="s">
        <v>383</v>
      </c>
      <c r="B21" s="14" t="s">
        <v>313</v>
      </c>
      <c r="C21" s="39" t="s">
        <v>376</v>
      </c>
      <c r="D21" s="14" t="str">
        <f t="shared" si="1"/>
        <v>R&amp;V, gør-det-selv, øvrigt byggeri</v>
      </c>
      <c r="E21" s="28">
        <f>NAIO1!D35</f>
        <v>5.4611827043254497E-3</v>
      </c>
      <c r="F21" s="28">
        <f>NAIO1!E35</f>
        <v>8.2209656621701644E-3</v>
      </c>
      <c r="G21" s="28">
        <f>NAIO1!F35</f>
        <v>9.4061743589851175E-3</v>
      </c>
      <c r="H21" s="28">
        <f>NAIO1!G35</f>
        <v>1.1103122963691186E-2</v>
      </c>
      <c r="I21" s="28">
        <f>NAIO1!H35</f>
        <v>1.1860844190059514E-2</v>
      </c>
      <c r="J21" s="28">
        <f>NAIO1!I35</f>
        <v>1.2129912049518058E-2</v>
      </c>
      <c r="K21" s="28">
        <f>NAIO1!J35</f>
        <v>1.2896330009552195E-2</v>
      </c>
      <c r="L21" s="28">
        <f>NAIO1!K35</f>
        <v>1.1330556185574412E-2</v>
      </c>
      <c r="M21" s="28">
        <f>NAIO1!L35</f>
        <v>1.2272363686691327E-2</v>
      </c>
      <c r="N21" s="28">
        <f>NAIO1!M35</f>
        <v>1.1051316598000642E-2</v>
      </c>
      <c r="O21" s="28">
        <f>NAIO1!N35</f>
        <v>1.1193307133936473E-2</v>
      </c>
      <c r="P21" s="28">
        <f>NAIO1!O35</f>
        <v>1.1673781210409063E-2</v>
      </c>
      <c r="Q21" s="28">
        <f>NAIO1!P35</f>
        <v>1.0888249555957311E-2</v>
      </c>
      <c r="R21" s="28">
        <f>NAIO1!Q35</f>
        <v>1.2061186982565513E-2</v>
      </c>
      <c r="S21" s="28">
        <f>NAIO1!R35</f>
        <v>1.3342242611881886E-2</v>
      </c>
      <c r="T21" s="28">
        <f>NAIO1!S35</f>
        <v>1.3579947956577677E-2</v>
      </c>
      <c r="U21" s="28">
        <f>NAIO1!T35</f>
        <v>1.4316579463323955E-2</v>
      </c>
      <c r="V21" s="28">
        <f>NAIO1!U35</f>
        <v>1.2485657079440313E-2</v>
      </c>
      <c r="W21" s="28">
        <f>NAIO1!V35</f>
        <v>1.2930795741238352E-2</v>
      </c>
      <c r="X21" s="28">
        <f>NAIO1!W35</f>
        <v>1.1640776710920338E-2</v>
      </c>
      <c r="Y21" s="28">
        <f>NAIO1!X35</f>
        <v>1.0295771725120939E-2</v>
      </c>
      <c r="Z21" s="28">
        <f>NAIO1!Y35</f>
        <v>9.9896888842831311E-3</v>
      </c>
      <c r="AA21" s="28">
        <f>NAIO1!Z35</f>
        <v>9.8563507063211334E-3</v>
      </c>
      <c r="AB21" s="28">
        <f>NAIO1!AA35</f>
        <v>1.0223573931522031E-2</v>
      </c>
      <c r="AC21" s="28">
        <f>NAIO1!AB35</f>
        <v>1.0488306463000968E-2</v>
      </c>
      <c r="AD21" s="28">
        <f>NAIO1!AC35</f>
        <v>9.2143138298098858E-3</v>
      </c>
      <c r="AE21" s="28">
        <f>NAIO1!AD35</f>
        <v>8.66080561856453E-3</v>
      </c>
      <c r="AF21" s="28">
        <f>NAIO1!AE35</f>
        <v>8.3540515286390539E-3</v>
      </c>
      <c r="AG21" s="28">
        <f>NAIO1!AF35</f>
        <v>8.6850873106885315E-3</v>
      </c>
      <c r="AH21" s="28">
        <f>NAIO1!AG35</f>
        <v>7.5569700978716054E-3</v>
      </c>
      <c r="AI21" s="106">
        <f>NAIO1!AH35</f>
        <v>7.0072264691000159E-3</v>
      </c>
      <c r="AJ21" s="28">
        <f>NAIO1!AI35</f>
        <v>6.8935805603568909E-3</v>
      </c>
      <c r="AK21" s="28">
        <f>NAIO1!AJ35</f>
        <v>6.2462695088588852E-3</v>
      </c>
      <c r="AL21" s="106">
        <f>NAIO1!AK35</f>
        <v>6.367683521722527E-3</v>
      </c>
      <c r="AM21" s="13">
        <f>NAIO1!AL35</f>
        <v>6.5520909238073891E-3</v>
      </c>
    </row>
    <row r="22" spans="1:39" s="14" customFormat="1" x14ac:dyDescent="0.25">
      <c r="A22" s="14" t="s">
        <v>383</v>
      </c>
      <c r="B22" s="14" t="s">
        <v>313</v>
      </c>
      <c r="C22" s="39" t="s">
        <v>376</v>
      </c>
      <c r="D22" s="14" t="str">
        <f t="shared" si="1"/>
        <v>Anlægsvirksomhed</v>
      </c>
      <c r="E22" s="28">
        <f>NAIO1!D31</f>
        <v>2.5842070000000001</v>
      </c>
      <c r="F22" s="28">
        <f>NAIO1!E31</f>
        <v>2.6399910000000002</v>
      </c>
      <c r="G22" s="28">
        <f>NAIO1!F31</f>
        <v>2.6871200000000002</v>
      </c>
      <c r="H22" s="28">
        <f>NAIO1!G31</f>
        <v>2.9390170000000002</v>
      </c>
      <c r="I22" s="28">
        <f>NAIO1!H31</f>
        <v>2.6866249999999998</v>
      </c>
      <c r="J22" s="28">
        <f>NAIO1!I31</f>
        <v>2.9804840000000001</v>
      </c>
      <c r="K22" s="28">
        <f>NAIO1!J31</f>
        <v>3.3382860000000001</v>
      </c>
      <c r="L22" s="28">
        <f>NAIO1!K31</f>
        <v>3.0358350000000001</v>
      </c>
      <c r="M22" s="28">
        <f>NAIO1!L31</f>
        <v>3.19536</v>
      </c>
      <c r="N22" s="28">
        <f>NAIO1!M31</f>
        <v>2.3969330000000002</v>
      </c>
      <c r="O22" s="28">
        <f>NAIO1!N31</f>
        <v>2.1553460000000002</v>
      </c>
      <c r="P22" s="28">
        <f>NAIO1!O31</f>
        <v>2.413802</v>
      </c>
      <c r="Q22" s="28">
        <f>NAIO1!P31</f>
        <v>2.3265729999999998</v>
      </c>
      <c r="R22" s="28">
        <f>NAIO1!Q31</f>
        <v>2.5018349999999998</v>
      </c>
      <c r="S22" s="28">
        <f>NAIO1!R31</f>
        <v>2.4575930000000001</v>
      </c>
      <c r="T22" s="28">
        <f>NAIO1!S31</f>
        <v>2.1383760000000001</v>
      </c>
      <c r="U22" s="28">
        <f>NAIO1!T31</f>
        <v>2.26735</v>
      </c>
      <c r="V22" s="28">
        <f>NAIO1!U31</f>
        <v>2.146039</v>
      </c>
      <c r="W22" s="28">
        <f>NAIO1!V31</f>
        <v>2.2074370000000001</v>
      </c>
      <c r="X22" s="28">
        <f>NAIO1!W31</f>
        <v>1.9372309999999999</v>
      </c>
      <c r="Y22" s="28">
        <f>NAIO1!X31</f>
        <v>2.0123389999999999</v>
      </c>
      <c r="Z22" s="28">
        <f>NAIO1!Y31</f>
        <v>2.161165</v>
      </c>
      <c r="AA22" s="28">
        <f>NAIO1!Z31</f>
        <v>2.2578520000000002</v>
      </c>
      <c r="AB22" s="28">
        <f>NAIO1!AA31</f>
        <v>2.365475</v>
      </c>
      <c r="AC22" s="28">
        <f>NAIO1!AB31</f>
        <v>2.3231809999999999</v>
      </c>
      <c r="AD22" s="28">
        <f>NAIO1!AC31</f>
        <v>2.2591939999999999</v>
      </c>
      <c r="AE22" s="28">
        <f>NAIO1!AD31</f>
        <v>2.2091699999999999</v>
      </c>
      <c r="AF22" s="28">
        <f>NAIO1!AE31</f>
        <v>1.9178170000000001</v>
      </c>
      <c r="AG22" s="28">
        <f>NAIO1!AF31</f>
        <v>1.9379789999999999</v>
      </c>
      <c r="AH22" s="28">
        <f>NAIO1!AG31</f>
        <v>2.2568640000000002</v>
      </c>
      <c r="AI22" s="13">
        <f>NAIO1!AH31</f>
        <v>2.4862069999999998</v>
      </c>
      <c r="AJ22" s="28">
        <f>NAIO1!AI31</f>
        <v>2.8278379999999999</v>
      </c>
      <c r="AK22" s="28">
        <f>NAIO1!AJ31</f>
        <v>2.6420379999999999</v>
      </c>
      <c r="AL22" s="13">
        <f>NAIO1!AK31</f>
        <v>2.7445330000000001</v>
      </c>
      <c r="AM22" s="13">
        <f>NAIO1!AL31</f>
        <v>2.983889</v>
      </c>
    </row>
    <row r="23" spans="1:39" s="14" customFormat="1" x14ac:dyDescent="0.25">
      <c r="A23" s="14" t="s">
        <v>383</v>
      </c>
      <c r="B23" s="14" t="s">
        <v>374</v>
      </c>
      <c r="C23" s="39" t="s">
        <v>376</v>
      </c>
      <c r="D23" s="14" t="str">
        <f t="shared" ref="D23:D29" si="2">D30</f>
        <v>Nybyggeri, boligbyggeri</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13">
        <v>0</v>
      </c>
    </row>
    <row r="24" spans="1:39" s="14" customFormat="1" x14ac:dyDescent="0.25">
      <c r="A24" s="14" t="s">
        <v>383</v>
      </c>
      <c r="B24" s="14" t="s">
        <v>374</v>
      </c>
      <c r="C24" s="39" t="s">
        <v>376</v>
      </c>
      <c r="D24" s="14" t="str">
        <f t="shared" si="2"/>
        <v>Nybyggeri, øvrigt byggeri</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8">
        <v>0</v>
      </c>
      <c r="AA24" s="28">
        <v>0</v>
      </c>
      <c r="AB24" s="28">
        <v>0</v>
      </c>
      <c r="AC24" s="28">
        <v>0</v>
      </c>
      <c r="AD24" s="28">
        <v>0</v>
      </c>
      <c r="AE24" s="28">
        <v>0</v>
      </c>
      <c r="AF24" s="28">
        <v>0</v>
      </c>
      <c r="AG24" s="28">
        <v>0</v>
      </c>
      <c r="AH24" s="28">
        <v>0</v>
      </c>
      <c r="AI24" s="28">
        <v>0</v>
      </c>
      <c r="AJ24" s="28">
        <v>0</v>
      </c>
      <c r="AK24" s="28">
        <v>0</v>
      </c>
      <c r="AL24" s="28">
        <v>0</v>
      </c>
      <c r="AM24" s="13">
        <v>0</v>
      </c>
    </row>
    <row r="25" spans="1:39" s="14" customFormat="1" x14ac:dyDescent="0.25">
      <c r="A25" s="14" t="s">
        <v>383</v>
      </c>
      <c r="B25" s="14" t="s">
        <v>374</v>
      </c>
      <c r="C25" s="39" t="s">
        <v>376</v>
      </c>
      <c r="D25" s="14" t="str">
        <f t="shared" si="2"/>
        <v>R&amp;V, prof, boligbyggeri</v>
      </c>
      <c r="E25" s="28">
        <f>NAIO1!D36</f>
        <v>0.44851092606066872</v>
      </c>
      <c r="F25" s="28">
        <f>NAIO1!E36</f>
        <v>0.48186565428304423</v>
      </c>
      <c r="G25" s="28">
        <f>NAIO1!F36</f>
        <v>0.46799242492091148</v>
      </c>
      <c r="H25" s="28">
        <f>NAIO1!G36</f>
        <v>0.47994204216808944</v>
      </c>
      <c r="I25" s="28">
        <f>NAIO1!H36</f>
        <v>0.51113332089144392</v>
      </c>
      <c r="J25" s="28">
        <f>NAIO1!I36</f>
        <v>0.44376983803815068</v>
      </c>
      <c r="K25" s="28">
        <f>NAIO1!J36</f>
        <v>0.489626390576263</v>
      </c>
      <c r="L25" s="28">
        <f>NAIO1!K36</f>
        <v>0.54649479123150402</v>
      </c>
      <c r="M25" s="28">
        <f>NAIO1!L36</f>
        <v>0.50555888118898362</v>
      </c>
      <c r="N25" s="28">
        <f>NAIO1!M36</f>
        <v>0.50273741955570261</v>
      </c>
      <c r="O25" s="28">
        <f>NAIO1!N36</f>
        <v>0.41009931435806984</v>
      </c>
      <c r="P25" s="28">
        <f>NAIO1!O36</f>
        <v>0.43709707302374057</v>
      </c>
      <c r="Q25" s="28">
        <f>NAIO1!P36</f>
        <v>0.4543397039049526</v>
      </c>
      <c r="R25" s="28">
        <f>NAIO1!Q36</f>
        <v>0.48053630013353577</v>
      </c>
      <c r="S25" s="28">
        <f>NAIO1!R36</f>
        <v>0.51373237172491015</v>
      </c>
      <c r="T25" s="28">
        <f>NAIO1!S36</f>
        <v>0.45254582418332556</v>
      </c>
      <c r="U25" s="28">
        <f>NAIO1!T36</f>
        <v>0.58959994271989702</v>
      </c>
      <c r="V25" s="28">
        <f>NAIO1!U36</f>
        <v>0.64928778833794742</v>
      </c>
      <c r="W25" s="28">
        <f>NAIO1!V36</f>
        <v>0.54899066199761493</v>
      </c>
      <c r="X25" s="28">
        <f>NAIO1!W36</f>
        <v>0.47990203358214123</v>
      </c>
      <c r="Y25" s="28">
        <f>NAIO1!X36</f>
        <v>0.51737056545352811</v>
      </c>
      <c r="Z25" s="28">
        <f>NAIO1!Y36</f>
        <v>0.51216594360116929</v>
      </c>
      <c r="AA25" s="28">
        <f>NAIO1!Z36</f>
        <v>0.47217515763599366</v>
      </c>
      <c r="AB25" s="28">
        <f>NAIO1!AA36</f>
        <v>0.47453201291838526</v>
      </c>
      <c r="AC25" s="28">
        <f>NAIO1!AB36</f>
        <v>0.45214304535265654</v>
      </c>
      <c r="AD25" s="28">
        <f>NAIO1!AC36</f>
        <v>0.44581135871566219</v>
      </c>
      <c r="AE25" s="28">
        <f>NAIO1!AD36</f>
        <v>0.45704456275644306</v>
      </c>
      <c r="AF25" s="28">
        <f>NAIO1!AE36</f>
        <v>0.42669147819072134</v>
      </c>
      <c r="AG25" s="28">
        <f>NAIO1!AF36</f>
        <v>0.40848379072762669</v>
      </c>
      <c r="AH25" s="28">
        <f>NAIO1!AG36</f>
        <v>0.36741744300389872</v>
      </c>
      <c r="AI25" s="13">
        <f>NAIO1!AH36</f>
        <v>0.36591737854617107</v>
      </c>
      <c r="AJ25" s="28">
        <f>NAIO1!AI36</f>
        <v>0.33383358144551623</v>
      </c>
      <c r="AK25" s="28">
        <f>NAIO1!AJ36</f>
        <v>0.31815879262312086</v>
      </c>
      <c r="AL25" s="13">
        <f>NAIO1!AK36</f>
        <v>0.34000960633499416</v>
      </c>
      <c r="AM25" s="13">
        <f>NAIO1!AL36</f>
        <v>0.35794535722168708</v>
      </c>
    </row>
    <row r="26" spans="1:39" s="14" customFormat="1" x14ac:dyDescent="0.25">
      <c r="A26" s="14" t="s">
        <v>383</v>
      </c>
      <c r="B26" s="14" t="s">
        <v>374</v>
      </c>
      <c r="C26" s="39" t="s">
        <v>376</v>
      </c>
      <c r="D26" s="14" t="str">
        <f t="shared" si="2"/>
        <v>R&amp;V, prof, øvrigt byggeri</v>
      </c>
      <c r="E26" s="28">
        <f>NAIO1!D37</f>
        <v>0.29496319240689284</v>
      </c>
      <c r="F26" s="28">
        <f>NAIO1!E37</f>
        <v>0.34590535511911136</v>
      </c>
      <c r="G26" s="28">
        <f>NAIO1!F37</f>
        <v>0.37964694686410333</v>
      </c>
      <c r="H26" s="28">
        <f>NAIO1!G37</f>
        <v>0.42030828409773724</v>
      </c>
      <c r="I26" s="28">
        <f>NAIO1!H37</f>
        <v>0.45943303673750846</v>
      </c>
      <c r="J26" s="28">
        <f>NAIO1!I37</f>
        <v>0.55721099264817409</v>
      </c>
      <c r="K26" s="28">
        <f>NAIO1!J37</f>
        <v>0.5672532076397766</v>
      </c>
      <c r="L26" s="28">
        <f>NAIO1!K37</f>
        <v>0.50951621564959348</v>
      </c>
      <c r="M26" s="28">
        <f>NAIO1!L37</f>
        <v>0.57195315222847409</v>
      </c>
      <c r="N26" s="28">
        <f>NAIO1!M37</f>
        <v>0.60042335378688372</v>
      </c>
      <c r="O26" s="28">
        <f>NAIO1!N37</f>
        <v>0.52495916469617321</v>
      </c>
      <c r="P26" s="28">
        <f>NAIO1!O37</f>
        <v>0.58473738167182199</v>
      </c>
      <c r="Q26" s="28">
        <f>NAIO1!P37</f>
        <v>0.6033365972128808</v>
      </c>
      <c r="R26" s="28">
        <f>NAIO1!Q37</f>
        <v>0.66099878955802227</v>
      </c>
      <c r="S26" s="28">
        <f>NAIO1!R37</f>
        <v>0.67710835082396603</v>
      </c>
      <c r="T26" s="28">
        <f>NAIO1!S37</f>
        <v>0.60249515098965167</v>
      </c>
      <c r="U26" s="28">
        <f>NAIO1!T37</f>
        <v>0.6918849903847154</v>
      </c>
      <c r="V26" s="28">
        <f>NAIO1!U37</f>
        <v>0.72186557787848538</v>
      </c>
      <c r="W26" s="28">
        <f>NAIO1!V37</f>
        <v>0.57842599404806272</v>
      </c>
      <c r="X26" s="28">
        <f>NAIO1!W37</f>
        <v>0.56531797937037664</v>
      </c>
      <c r="Y26" s="28">
        <f>NAIO1!X37</f>
        <v>0.60676688936989076</v>
      </c>
      <c r="Z26" s="28">
        <f>NAIO1!Y37</f>
        <v>0.64562417382550663</v>
      </c>
      <c r="AA26" s="28">
        <f>NAIO1!Z37</f>
        <v>0.62491730279586866</v>
      </c>
      <c r="AB26" s="28">
        <f>NAIO1!AA37</f>
        <v>0.62028957250368832</v>
      </c>
      <c r="AC26" s="28">
        <f>NAIO1!AB37</f>
        <v>0.64216430675568603</v>
      </c>
      <c r="AD26" s="28">
        <f>NAIO1!AC37</f>
        <v>0.5698895094507509</v>
      </c>
      <c r="AE26" s="28">
        <f>NAIO1!AD37</f>
        <v>0.61231603273940971</v>
      </c>
      <c r="AF26" s="28">
        <f>NAIO1!AE37</f>
        <v>0.62014451927639358</v>
      </c>
      <c r="AG26" s="28">
        <f>NAIO1!AF37</f>
        <v>0.63544863327529799</v>
      </c>
      <c r="AH26" s="28">
        <f>NAIO1!AG37</f>
        <v>0.60680426825445166</v>
      </c>
      <c r="AI26" s="13">
        <f>NAIO1!AH37</f>
        <v>0.65277550493372127</v>
      </c>
      <c r="AJ26" s="28">
        <f>NAIO1!AI37</f>
        <v>0.73484333849934735</v>
      </c>
      <c r="AK26" s="28">
        <f>NAIO1!AJ37</f>
        <v>0.83541447983222095</v>
      </c>
      <c r="AL26" s="13">
        <f>NAIO1!AK37</f>
        <v>0.86632656284499454</v>
      </c>
      <c r="AM26" s="13">
        <f>NAIO1!AL37</f>
        <v>0.91797776576765577</v>
      </c>
    </row>
    <row r="27" spans="1:39" s="14" customFormat="1" x14ac:dyDescent="0.25">
      <c r="A27" s="14" t="s">
        <v>383</v>
      </c>
      <c r="B27" s="14" t="s">
        <v>374</v>
      </c>
      <c r="C27" s="39" t="s">
        <v>376</v>
      </c>
      <c r="D27" s="14" t="str">
        <f t="shared" si="2"/>
        <v>R&amp;V, gør-det-selv, boligbyggeri</v>
      </c>
      <c r="E27" s="28">
        <f>NAIO1!D38</f>
        <v>0.34371256629821378</v>
      </c>
      <c r="F27" s="28">
        <f>NAIO1!E38</f>
        <v>0.39253895158839719</v>
      </c>
      <c r="G27" s="28">
        <f>NAIO1!F38</f>
        <v>0.41701153505124344</v>
      </c>
      <c r="H27" s="28">
        <f>NAIO1!G38</f>
        <v>0.47879609008076451</v>
      </c>
      <c r="I27" s="28">
        <f>NAIO1!H38</f>
        <v>0.5172832937738846</v>
      </c>
      <c r="J27" s="28">
        <f>NAIO1!I38</f>
        <v>0.48812269462564606</v>
      </c>
      <c r="K27" s="28">
        <f>NAIO1!J38</f>
        <v>0.58023606339826417</v>
      </c>
      <c r="L27" s="28">
        <f>NAIO1!K38</f>
        <v>0.63618037703280483</v>
      </c>
      <c r="M27" s="28">
        <f>NAIO1!L38</f>
        <v>0.58962916488699135</v>
      </c>
      <c r="N27" s="28">
        <f>NAIO1!M38</f>
        <v>0.62755946708783772</v>
      </c>
      <c r="O27" s="28">
        <f>NAIO1!N38</f>
        <v>0.51888489374840607</v>
      </c>
      <c r="P27" s="28">
        <f>NAIO1!O38</f>
        <v>0.51334920583311505</v>
      </c>
      <c r="Q27" s="28">
        <f>NAIO1!P38</f>
        <v>0.5585983194736206</v>
      </c>
      <c r="R27" s="28">
        <f>NAIO1!Q38</f>
        <v>0.58048017639728067</v>
      </c>
      <c r="S27" s="28">
        <f>NAIO1!R38</f>
        <v>0.62134429415411585</v>
      </c>
      <c r="T27" s="28">
        <f>NAIO1!S38</f>
        <v>0.59012759261411873</v>
      </c>
      <c r="U27" s="28">
        <f>NAIO1!T38</f>
        <v>0.64785967208007089</v>
      </c>
      <c r="V27" s="28">
        <f>NAIO1!U38</f>
        <v>0.65917385794514138</v>
      </c>
      <c r="W27" s="28">
        <f>NAIO1!V38</f>
        <v>0.64770593884090222</v>
      </c>
      <c r="X27" s="28">
        <f>NAIO1!W38</f>
        <v>0.57470028676068841</v>
      </c>
      <c r="Y27" s="28">
        <f>NAIO1!X38</f>
        <v>0.57514565199064338</v>
      </c>
      <c r="Z27" s="28">
        <f>NAIO1!Y38</f>
        <v>0.60568883421502195</v>
      </c>
      <c r="AA27" s="28">
        <f>NAIO1!Z38</f>
        <v>0.59550740499951449</v>
      </c>
      <c r="AB27" s="28">
        <f>NAIO1!AA38</f>
        <v>0.6363866459198908</v>
      </c>
      <c r="AC27" s="28">
        <f>NAIO1!AB38</f>
        <v>0.57958006367188397</v>
      </c>
      <c r="AD27" s="28">
        <f>NAIO1!AC38</f>
        <v>0.55502474612841202</v>
      </c>
      <c r="AE27" s="28">
        <f>NAIO1!AD38</f>
        <v>0.56763427039201531</v>
      </c>
      <c r="AF27" s="28">
        <f>NAIO1!AE38</f>
        <v>0.56451013369040881</v>
      </c>
      <c r="AG27" s="28">
        <f>NAIO1!AF38</f>
        <v>0.56929392592287864</v>
      </c>
      <c r="AH27" s="28">
        <f>NAIO1!AG38</f>
        <v>0.55041659937335086</v>
      </c>
      <c r="AI27" s="13">
        <f>NAIO1!AH38</f>
        <v>0.52619367953756746</v>
      </c>
      <c r="AJ27" s="28">
        <f>NAIO1!AI38</f>
        <v>0.51737897312507286</v>
      </c>
      <c r="AK27" s="28">
        <f>NAIO1!AJ38</f>
        <v>0.43563827495142315</v>
      </c>
      <c r="AL27" s="13">
        <f>NAIO1!AK38</f>
        <v>0.43686720524331168</v>
      </c>
      <c r="AM27" s="13">
        <f>NAIO1!AL38</f>
        <v>0.46707858522936962</v>
      </c>
    </row>
    <row r="28" spans="1:39" s="14" customFormat="1" x14ac:dyDescent="0.25">
      <c r="A28" s="14" t="s">
        <v>383</v>
      </c>
      <c r="B28" s="14" t="s">
        <v>374</v>
      </c>
      <c r="C28" s="39" t="s">
        <v>376</v>
      </c>
      <c r="D28" s="14" t="str">
        <f t="shared" si="2"/>
        <v>R&amp;V, gør-det-selv, øvrigt byggeri</v>
      </c>
      <c r="E28" s="28">
        <f>NAIO1!D39</f>
        <v>0.26433638103847351</v>
      </c>
      <c r="F28" s="28">
        <f>NAIO1!E39</f>
        <v>0.31951358923894674</v>
      </c>
      <c r="G28" s="28">
        <f>NAIO1!F39</f>
        <v>0.37823653208034352</v>
      </c>
      <c r="H28" s="28">
        <f>NAIO1!G39</f>
        <v>0.46087931019169392</v>
      </c>
      <c r="I28" s="28">
        <f>NAIO1!H39</f>
        <v>0.50532551643491397</v>
      </c>
      <c r="J28" s="28">
        <f>NAIO1!I39</f>
        <v>0.67895957050006994</v>
      </c>
      <c r="K28" s="28">
        <f>NAIO1!J39</f>
        <v>0.73476988476005034</v>
      </c>
      <c r="L28" s="28">
        <f>NAIO1!K39</f>
        <v>0.63072113416596876</v>
      </c>
      <c r="M28" s="28">
        <f>NAIO1!L39</f>
        <v>0.70727796893054062</v>
      </c>
      <c r="N28" s="28">
        <f>NAIO1!M39</f>
        <v>0.79462818702153348</v>
      </c>
      <c r="O28" s="28">
        <f>NAIO1!N39</f>
        <v>0.71394608468996335</v>
      </c>
      <c r="P28" s="28">
        <f>NAIO1!O39</f>
        <v>0.73347780516355443</v>
      </c>
      <c r="Q28" s="28">
        <f>NAIO1!P39</f>
        <v>0.79071808588282788</v>
      </c>
      <c r="R28" s="28">
        <f>NAIO1!Q39</f>
        <v>0.85675083380468009</v>
      </c>
      <c r="S28" s="28">
        <f>NAIO1!R39</f>
        <v>0.8813416994094454</v>
      </c>
      <c r="T28" s="28">
        <f>NAIO1!S39</f>
        <v>0.84779722999282614</v>
      </c>
      <c r="U28" s="28">
        <f>NAIO1!T39</f>
        <v>0.80526721633080955</v>
      </c>
      <c r="V28" s="28">
        <f>NAIO1!U39</f>
        <v>0.77404611060265172</v>
      </c>
      <c r="W28" s="28">
        <f>NAIO1!V39</f>
        <v>0.71735502233021997</v>
      </c>
      <c r="X28" s="28">
        <f>NAIO1!W39</f>
        <v>0.71401566748096079</v>
      </c>
      <c r="Y28" s="28">
        <f>NAIO1!X39</f>
        <v>0.70948442265570588</v>
      </c>
      <c r="Z28" s="28">
        <f>NAIO1!Y39</f>
        <v>0.80459651615915051</v>
      </c>
      <c r="AA28" s="28">
        <f>NAIO1!Z39</f>
        <v>0.82023691565556278</v>
      </c>
      <c r="AB28" s="28">
        <f>NAIO1!AA39</f>
        <v>0.86390146629142128</v>
      </c>
      <c r="AC28" s="28">
        <f>NAIO1!AB39</f>
        <v>0.85209669581942959</v>
      </c>
      <c r="AD28" s="28">
        <f>NAIO1!AC39</f>
        <v>0.73090576417087627</v>
      </c>
      <c r="AE28" s="28">
        <f>NAIO1!AD39</f>
        <v>0.7826988336061601</v>
      </c>
      <c r="AF28" s="28">
        <f>NAIO1!AE39</f>
        <v>0.84749121950014228</v>
      </c>
      <c r="AG28" s="28">
        <f>NAIO1!AF39</f>
        <v>0.91298372560356222</v>
      </c>
      <c r="AH28" s="28">
        <f>NAIO1!AG39</f>
        <v>0.94022509145446576</v>
      </c>
      <c r="AI28" s="13">
        <f>NAIO1!AH39</f>
        <v>0.97152259114745987</v>
      </c>
      <c r="AJ28" s="28">
        <f>NAIO1!AI39</f>
        <v>1.1722683428131195</v>
      </c>
      <c r="AK28" s="28">
        <f>NAIO1!AJ39</f>
        <v>1.1752131232428999</v>
      </c>
      <c r="AL28" s="13">
        <f>NAIO1!AK39</f>
        <v>1.1438571851670716</v>
      </c>
      <c r="AM28" s="13">
        <f>NAIO1!AL39</f>
        <v>1.230947692091146</v>
      </c>
    </row>
    <row r="29" spans="1:39" s="6" customFormat="1" x14ac:dyDescent="0.25">
      <c r="A29" s="14" t="s">
        <v>383</v>
      </c>
      <c r="B29" s="14" t="s">
        <v>374</v>
      </c>
      <c r="C29" s="39" t="s">
        <v>376</v>
      </c>
      <c r="D29" s="14" t="str">
        <f t="shared" si="2"/>
        <v>Anlægsvirksomhed</v>
      </c>
      <c r="E29" s="38">
        <f>NAIO1!D40</f>
        <v>0.87639438473114462</v>
      </c>
      <c r="F29" s="38">
        <f>NAIO1!E40</f>
        <v>0.79207658203154885</v>
      </c>
      <c r="G29" s="38">
        <f>NAIO1!F40</f>
        <v>0.74222149751706412</v>
      </c>
      <c r="H29" s="38">
        <f>NAIO1!G40</f>
        <v>0.64202437473796647</v>
      </c>
      <c r="I29" s="38">
        <f>NAIO1!H40</f>
        <v>0.69900747757311932</v>
      </c>
      <c r="J29" s="38">
        <f>NAIO1!I40</f>
        <v>0.71040368359333206</v>
      </c>
      <c r="K29" s="38">
        <f>NAIO1!J40</f>
        <v>0.74999860680864328</v>
      </c>
      <c r="L29" s="38">
        <f>NAIO1!K40</f>
        <v>0.71542459536868952</v>
      </c>
      <c r="M29" s="38">
        <f>NAIO1!L40</f>
        <v>0.72724254257836185</v>
      </c>
      <c r="N29" s="38">
        <f>NAIO1!M40</f>
        <v>0.68483018495141479</v>
      </c>
      <c r="O29" s="38">
        <f>NAIO1!N40</f>
        <v>0.72607109273625969</v>
      </c>
      <c r="P29" s="38">
        <f>NAIO1!O40</f>
        <v>0.84242047894834093</v>
      </c>
      <c r="Q29" s="38">
        <f>NAIO1!P40</f>
        <v>0.85890849216248899</v>
      </c>
      <c r="R29" s="38">
        <f>NAIO1!Q40</f>
        <v>1.0295880801892223</v>
      </c>
      <c r="S29" s="38">
        <f>NAIO1!R40</f>
        <v>1.0654280867620147</v>
      </c>
      <c r="T29" s="38">
        <f>NAIO1!S40</f>
        <v>1.1551677242764748</v>
      </c>
      <c r="U29" s="38">
        <f>NAIO1!T40</f>
        <v>1.0327325096061546</v>
      </c>
      <c r="V29" s="38">
        <f>NAIO1!U40</f>
        <v>1.0303020744741636</v>
      </c>
      <c r="W29" s="38">
        <f>NAIO1!V40</f>
        <v>0.93887434552535021</v>
      </c>
      <c r="X29" s="38">
        <f>NAIO1!W40</f>
        <v>0.90468387894227353</v>
      </c>
      <c r="Y29" s="38">
        <f>NAIO1!X40</f>
        <v>0.94044361348928596</v>
      </c>
      <c r="Z29" s="38">
        <f>NAIO1!Y40</f>
        <v>0.80817615682658495</v>
      </c>
      <c r="AA29" s="38">
        <f>NAIO1!Z40</f>
        <v>0.73067034213981219</v>
      </c>
      <c r="AB29" s="38">
        <f>NAIO1!AA40</f>
        <v>0.63593122757426934</v>
      </c>
      <c r="AC29" s="38">
        <f>NAIO1!AB40</f>
        <v>0.63408280769533543</v>
      </c>
      <c r="AD29" s="38">
        <f>NAIO1!AC40</f>
        <v>0.55170894261786818</v>
      </c>
      <c r="AE29" s="38">
        <f>NAIO1!AD40</f>
        <v>0.57213779814651511</v>
      </c>
      <c r="AF29" s="38">
        <f>NAIO1!AE40</f>
        <v>0.56492159453700852</v>
      </c>
      <c r="AG29" s="38">
        <f>NAIO1!AF40</f>
        <v>0.7441640586255539</v>
      </c>
      <c r="AH29" s="38">
        <f>NAIO1!AG40</f>
        <v>0.83777910981564419</v>
      </c>
      <c r="AI29" s="7">
        <f>NAIO1!AH40</f>
        <v>0.69009022607874315</v>
      </c>
      <c r="AJ29" s="38">
        <f>NAIO1!AI40</f>
        <v>0.62334398856839224</v>
      </c>
      <c r="AK29" s="38">
        <f>NAIO1!AJ40</f>
        <v>0.66455352368466569</v>
      </c>
      <c r="AL29" s="7">
        <f>NAIO1!AK40</f>
        <v>0.57991418486301605</v>
      </c>
      <c r="AM29" s="7">
        <f>NAIO1!AL40</f>
        <v>0.57211031324903627</v>
      </c>
    </row>
    <row r="30" spans="1:39" s="14" customFormat="1" x14ac:dyDescent="0.25">
      <c r="A30" s="14" t="s">
        <v>383</v>
      </c>
      <c r="B30" s="14" t="s">
        <v>375</v>
      </c>
      <c r="C30" s="39" t="s">
        <v>376</v>
      </c>
      <c r="D30" s="14" t="str">
        <f>NAIO1!C43</f>
        <v>Nybyggeri, boligbyggeri</v>
      </c>
      <c r="E30" s="28">
        <f>NAIO1!D43</f>
        <v>1.2841822225894468</v>
      </c>
      <c r="F30" s="28">
        <f>NAIO1!E43</f>
        <v>1.0710865764312882</v>
      </c>
      <c r="G30" s="28">
        <f>NAIO1!F43</f>
        <v>1.0059117914825442</v>
      </c>
      <c r="H30" s="28">
        <f>NAIO1!G43</f>
        <v>0.80210874149845912</v>
      </c>
      <c r="I30" s="28">
        <f>NAIO1!H43</f>
        <v>0.85739658726146606</v>
      </c>
      <c r="J30" s="28">
        <f>NAIO1!I43</f>
        <v>1.0705098786091281</v>
      </c>
      <c r="K30" s="28">
        <f>NAIO1!J43</f>
        <v>1.2194845525732585</v>
      </c>
      <c r="L30" s="28">
        <f>NAIO1!K43</f>
        <v>1.3905164299454364</v>
      </c>
      <c r="M30" s="28">
        <f>NAIO1!L43</f>
        <v>1.6006416031193222</v>
      </c>
      <c r="N30" s="28">
        <f>NAIO1!M43</f>
        <v>1.3712929856071179</v>
      </c>
      <c r="O30" s="28">
        <f>NAIO1!N43</f>
        <v>1.2164043864005509</v>
      </c>
      <c r="P30" s="28">
        <f>NAIO1!O43</f>
        <v>1.2804696231391561</v>
      </c>
      <c r="Q30" s="28">
        <f>NAIO1!P43</f>
        <v>1.3572619359731211</v>
      </c>
      <c r="R30" s="28">
        <f>NAIO1!Q43</f>
        <v>1.7059881316292902</v>
      </c>
      <c r="S30" s="28">
        <f>NAIO1!R43</f>
        <v>1.9537868946240922</v>
      </c>
      <c r="T30" s="28">
        <f>NAIO1!S43</f>
        <v>2.0801541395684837</v>
      </c>
      <c r="U30" s="28">
        <f>NAIO1!T43</f>
        <v>2.4235441860523164</v>
      </c>
      <c r="V30" s="28">
        <f>NAIO1!U43</f>
        <v>2.4094796338845463</v>
      </c>
      <c r="W30" s="28">
        <f>NAIO1!V43</f>
        <v>1.6768127728757196</v>
      </c>
      <c r="X30" s="28">
        <f>NAIO1!W43</f>
        <v>0.8454564599008495</v>
      </c>
      <c r="Y30" s="28">
        <f>NAIO1!X43</f>
        <v>0.72902423800937866</v>
      </c>
      <c r="Z30" s="28">
        <f>NAIO1!Y43</f>
        <v>1.0083545393887201</v>
      </c>
      <c r="AA30" s="28">
        <f>NAIO1!Z43</f>
        <v>0.76432226813810045</v>
      </c>
      <c r="AB30" s="28">
        <f>NAIO1!AA43</f>
        <v>0.65432734720892383</v>
      </c>
      <c r="AC30" s="28">
        <f>NAIO1!AB43</f>
        <v>0.68344908038766794</v>
      </c>
      <c r="AD30" s="28">
        <f>NAIO1!AC43</f>
        <v>0.80094810683129902</v>
      </c>
      <c r="AE30" s="28">
        <f>NAIO1!AD43</f>
        <v>0.82824291287979823</v>
      </c>
      <c r="AF30" s="28">
        <f>NAIO1!AE43</f>
        <v>1.0484190018915938</v>
      </c>
      <c r="AG30" s="28">
        <f>NAIO1!AF43</f>
        <v>1.156187473249892</v>
      </c>
      <c r="AH30" s="28">
        <f>NAIO1!AG43</f>
        <v>1.1830025407558451</v>
      </c>
      <c r="AI30" s="13">
        <f>NAIO1!AH43</f>
        <v>1.4761442089046837</v>
      </c>
      <c r="AJ30" s="28">
        <f>NAIO1!AI43</f>
        <v>1.4675874595566407</v>
      </c>
      <c r="AK30" s="28">
        <f>NAIO1!AJ43</f>
        <v>1.2834967258518728</v>
      </c>
      <c r="AL30" s="13">
        <f>NAIO1!AK43</f>
        <v>1.1200094229692452</v>
      </c>
      <c r="AM30" s="13">
        <f>NAIO1!AL43</f>
        <v>0.99970417136892864</v>
      </c>
    </row>
    <row r="31" spans="1:39" s="14" customFormat="1" x14ac:dyDescent="0.25">
      <c r="A31" s="14" t="s">
        <v>383</v>
      </c>
      <c r="B31" s="14" t="s">
        <v>375</v>
      </c>
      <c r="C31" s="39" t="s">
        <v>376</v>
      </c>
      <c r="D31" s="14" t="str">
        <f>NAIO1!C44</f>
        <v>Nybyggeri, øvrigt byggeri</v>
      </c>
      <c r="E31" s="28">
        <f>NAIO1!D44</f>
        <v>1.729671777410553</v>
      </c>
      <c r="F31" s="28">
        <f>NAIO1!E44</f>
        <v>1.6327074235687116</v>
      </c>
      <c r="G31" s="28">
        <f>NAIO1!F44</f>
        <v>1.533987208517456</v>
      </c>
      <c r="H31" s="28">
        <f>NAIO1!G44</f>
        <v>1.1760352585015408</v>
      </c>
      <c r="I31" s="28">
        <f>NAIO1!H44</f>
        <v>1.1358469652957242</v>
      </c>
      <c r="J31" s="28">
        <f>NAIO1!I44</f>
        <v>1.4273564372247054</v>
      </c>
      <c r="K31" s="28">
        <f>NAIO1!J44</f>
        <v>1.6954514474267415</v>
      </c>
      <c r="L31" s="28">
        <f>NAIO1!K44</f>
        <v>1.7941419660914848</v>
      </c>
      <c r="M31" s="28">
        <f>NAIO1!L44</f>
        <v>2.0770404674092546</v>
      </c>
      <c r="N31" s="28">
        <f>NAIO1!M44</f>
        <v>1.8018378885963202</v>
      </c>
      <c r="O31" s="28">
        <f>NAIO1!N44</f>
        <v>1.9512586918445427</v>
      </c>
      <c r="P31" s="28">
        <f>NAIO1!O44</f>
        <v>2.1055308645195243</v>
      </c>
      <c r="Q31" s="28">
        <f>NAIO1!P44</f>
        <v>1.8994956776652758</v>
      </c>
      <c r="R31" s="28">
        <f>NAIO1!Q44</f>
        <v>1.9441543793791505</v>
      </c>
      <c r="S31" s="28">
        <f>NAIO1!R44</f>
        <v>2.0078406994176703</v>
      </c>
      <c r="T31" s="28">
        <f>NAIO1!S44</f>
        <v>1.9069588604315162</v>
      </c>
      <c r="U31" s="28">
        <f>NAIO1!T44</f>
        <v>2.0694908139476835</v>
      </c>
      <c r="V31" s="28">
        <f>NAIO1!U44</f>
        <v>2.3763473661154539</v>
      </c>
      <c r="W31" s="28">
        <f>NAIO1!V44</f>
        <v>2.33614222712428</v>
      </c>
      <c r="X31" s="28">
        <f>NAIO1!W44</f>
        <v>1.6056158221268797</v>
      </c>
      <c r="Y31" s="28">
        <f>NAIO1!X44</f>
        <v>1.2965165348465564</v>
      </c>
      <c r="Z31" s="28">
        <f>NAIO1!Y44</f>
        <v>1.3927963561625791</v>
      </c>
      <c r="AA31" s="28">
        <f>NAIO1!Z44</f>
        <v>1.3203175948606169</v>
      </c>
      <c r="AB31" s="28">
        <f>NAIO1!AA44</f>
        <v>1.2992742216843296</v>
      </c>
      <c r="AC31" s="28">
        <f>NAIO1!AB44</f>
        <v>1.4306304472564522</v>
      </c>
      <c r="AD31" s="28">
        <f>NAIO1!AC44</f>
        <v>1.2974117818867281</v>
      </c>
      <c r="AE31" s="28">
        <f>NAIO1!AD44</f>
        <v>1.4822760440927065</v>
      </c>
      <c r="AF31" s="28">
        <f>NAIO1!AE44</f>
        <v>1.563905333747466</v>
      </c>
      <c r="AG31" s="28">
        <f>NAIO1!AF44</f>
        <v>1.6515175070809935</v>
      </c>
      <c r="AH31" s="28">
        <f>NAIO1!AG44</f>
        <v>1.6461663426898494</v>
      </c>
      <c r="AI31" s="13">
        <f>NAIO1!AH44</f>
        <v>1.4688251976801145</v>
      </c>
      <c r="AJ31" s="28">
        <f>NAIO1!AI44</f>
        <v>1.5756660593960596</v>
      </c>
      <c r="AK31" s="28">
        <f>NAIO1!AJ44</f>
        <v>1.9232152478002789</v>
      </c>
      <c r="AL31" s="13">
        <f>NAIO1!AK44</f>
        <v>1.875371251849119</v>
      </c>
      <c r="AM31" s="13">
        <f>NAIO1!AL44</f>
        <v>2.0035926386367362</v>
      </c>
    </row>
    <row r="32" spans="1:39" s="14" customFormat="1" x14ac:dyDescent="0.25">
      <c r="A32" s="14" t="s">
        <v>383</v>
      </c>
      <c r="B32" s="14" t="s">
        <v>375</v>
      </c>
      <c r="C32" s="39" t="s">
        <v>376</v>
      </c>
      <c r="D32" s="14" t="str">
        <f>NAIO1!C42</f>
        <v>R&amp;V, prof, boligbyggeri</v>
      </c>
      <c r="E32" s="28">
        <f>NAIO1!D42</f>
        <v>1.4221717703426668</v>
      </c>
      <c r="F32" s="28">
        <f>NAIO1!E42</f>
        <v>1.5143618298111974</v>
      </c>
      <c r="G32" s="28">
        <f>NAIO1!F42</f>
        <v>1.4725458909776945</v>
      </c>
      <c r="H32" s="28">
        <f>NAIO1!G42</f>
        <v>1.49621974187813</v>
      </c>
      <c r="I32" s="28">
        <f>NAIO1!H42</f>
        <v>1.6758723691698649</v>
      </c>
      <c r="J32" s="28">
        <f>NAIO1!I42</f>
        <v>1.6422714967264733</v>
      </c>
      <c r="K32" s="28">
        <f>NAIO1!J42</f>
        <v>1.6724710589737146</v>
      </c>
      <c r="L32" s="28">
        <f>NAIO1!K42</f>
        <v>1.6384513742739695</v>
      </c>
      <c r="M32" s="28">
        <f>NAIO1!L42</f>
        <v>1.5224679375301482</v>
      </c>
      <c r="N32" s="28">
        <f>NAIO1!M42</f>
        <v>1.6177802683491627</v>
      </c>
      <c r="O32" s="28">
        <f>NAIO1!N42</f>
        <v>1.6803835752594405</v>
      </c>
      <c r="P32" s="28">
        <f>NAIO1!O42</f>
        <v>1.5618998143413234</v>
      </c>
      <c r="Q32" s="28">
        <f>NAIO1!P42</f>
        <v>1.5929011603790886</v>
      </c>
      <c r="R32" s="28">
        <f>NAIO1!Q42</f>
        <v>1.8096583381695268</v>
      </c>
      <c r="S32" s="28">
        <f>NAIO1!R42</f>
        <v>1.9899202895698571</v>
      </c>
      <c r="T32" s="28">
        <f>NAIO1!S42</f>
        <v>2.0700807471501474</v>
      </c>
      <c r="U32" s="28">
        <f>NAIO1!T42</f>
        <v>2.3179772144983382</v>
      </c>
      <c r="V32" s="28">
        <f>NAIO1!U42</f>
        <v>2.3344883256716327</v>
      </c>
      <c r="W32" s="28">
        <f>NAIO1!V42</f>
        <v>1.9656252343224598</v>
      </c>
      <c r="X32" s="28">
        <f>NAIO1!W42</f>
        <v>1.7275843511204649</v>
      </c>
      <c r="Y32" s="28">
        <f>NAIO1!X42</f>
        <v>1.7310273916534109</v>
      </c>
      <c r="Z32" s="28">
        <f>NAIO1!Y42</f>
        <v>1.9767872693282829</v>
      </c>
      <c r="AA32" s="28">
        <f>NAIO1!Z42</f>
        <v>1.8275163687037423</v>
      </c>
      <c r="AB32" s="28">
        <f>NAIO1!AA42</f>
        <v>1.7966973182421317</v>
      </c>
      <c r="AC32" s="28">
        <f>NAIO1!AB42</f>
        <v>1.8593917533531119</v>
      </c>
      <c r="AD32" s="28">
        <f>NAIO1!AC42</f>
        <v>1.6810067702133407</v>
      </c>
      <c r="AE32" s="28">
        <f>NAIO1!AD42</f>
        <v>1.723538028066369</v>
      </c>
      <c r="AF32" s="28">
        <f>NAIO1!AE42</f>
        <v>1.7325075857387544</v>
      </c>
      <c r="AG32" s="28">
        <f>NAIO1!AF42</f>
        <v>1.7475406121598493</v>
      </c>
      <c r="AH32" s="28">
        <f>NAIO1!AG42</f>
        <v>1.7018564124985909</v>
      </c>
      <c r="AI32" s="13">
        <f>NAIO1!AH42</f>
        <v>1.6536029396328269</v>
      </c>
      <c r="AJ32" s="28">
        <f>NAIO1!AI42</f>
        <v>1.8048774631606668</v>
      </c>
      <c r="AK32" s="28">
        <f>NAIO1!AJ42</f>
        <v>1.9047650339505364</v>
      </c>
      <c r="AL32" s="13">
        <f>NAIO1!AK42</f>
        <v>1.7396267306556996</v>
      </c>
      <c r="AM32" s="13">
        <f>NAIO1!AL42</f>
        <v>1.6694275696638108</v>
      </c>
    </row>
    <row r="33" spans="1:40" s="14" customFormat="1" x14ac:dyDescent="0.25">
      <c r="A33" s="14" t="s">
        <v>383</v>
      </c>
      <c r="B33" s="14" t="s">
        <v>375</v>
      </c>
      <c r="C33" s="39" t="s">
        <v>376</v>
      </c>
      <c r="D33" s="14" t="str">
        <f>NAIO1!C46</f>
        <v>R&amp;V, prof, øvrigt byggeri</v>
      </c>
      <c r="E33" s="28">
        <f>NAIO1!D46</f>
        <v>0.72796934812489478</v>
      </c>
      <c r="F33" s="28">
        <f>NAIO1!E46</f>
        <v>0.80960617959095837</v>
      </c>
      <c r="G33" s="28">
        <f>NAIO1!F46</f>
        <v>0.87428748080732044</v>
      </c>
      <c r="H33" s="28">
        <f>NAIO1!G46</f>
        <v>0.78406858438769689</v>
      </c>
      <c r="I33" s="28">
        <f>NAIO1!H46</f>
        <v>0.82853698845908763</v>
      </c>
      <c r="J33" s="28">
        <f>NAIO1!I46</f>
        <v>1.0078093339598517</v>
      </c>
      <c r="K33" s="28">
        <f>NAIO1!J46</f>
        <v>1.0795795392423253</v>
      </c>
      <c r="L33" s="28">
        <f>NAIO1!K46</f>
        <v>1.0806886326071283</v>
      </c>
      <c r="M33" s="28">
        <f>NAIO1!L46</f>
        <v>1.0870140958873094</v>
      </c>
      <c r="N33" s="28">
        <f>NAIO1!M46</f>
        <v>1.2167035049934234</v>
      </c>
      <c r="O33" s="28">
        <f>NAIO1!N46</f>
        <v>1.2539759037948026</v>
      </c>
      <c r="P33" s="28">
        <f>NAIO1!O46</f>
        <v>1.2568156403542388</v>
      </c>
      <c r="Q33" s="28">
        <f>NAIO1!P46</f>
        <v>1.1515491407387448</v>
      </c>
      <c r="R33" s="28">
        <f>NAIO1!Q46</f>
        <v>1.1999707515220308</v>
      </c>
      <c r="S33" s="28">
        <f>NAIO1!R46</f>
        <v>1.2070074329790192</v>
      </c>
      <c r="T33" s="28">
        <f>NAIO1!S46</f>
        <v>1.11465922802283</v>
      </c>
      <c r="U33" s="28">
        <f>NAIO1!T46</f>
        <v>1.3817767186062744</v>
      </c>
      <c r="V33" s="28">
        <f>NAIO1!U46</f>
        <v>1.4075080405447999</v>
      </c>
      <c r="W33" s="28">
        <f>NAIO1!V46</f>
        <v>1.2363404217232179</v>
      </c>
      <c r="X33" s="28">
        <f>NAIO1!W46</f>
        <v>1.039122661832053</v>
      </c>
      <c r="Y33" s="28">
        <f>NAIO1!X46</f>
        <v>0.99166806317000789</v>
      </c>
      <c r="Z33" s="28">
        <f>NAIO1!Y46</f>
        <v>1.025566848098393</v>
      </c>
      <c r="AA33" s="28">
        <f>NAIO1!Z46</f>
        <v>0.96244509172811998</v>
      </c>
      <c r="AB33" s="28">
        <f>NAIO1!AA46</f>
        <v>1.0250542671799421</v>
      </c>
      <c r="AC33" s="28">
        <f>NAIO1!AB46</f>
        <v>1.0892345987552305</v>
      </c>
      <c r="AD33" s="28">
        <f>NAIO1!AC46</f>
        <v>1.0511200979530724</v>
      </c>
      <c r="AE33" s="28">
        <f>NAIO1!AD46</f>
        <v>1.1100745674294836</v>
      </c>
      <c r="AF33" s="28">
        <f>NAIO1!AE46</f>
        <v>1.0698614117283602</v>
      </c>
      <c r="AG33" s="28">
        <f>NAIO1!AF46</f>
        <v>1.1039668118430757</v>
      </c>
      <c r="AH33" s="28">
        <f>NAIO1!AG46</f>
        <v>0.94939729875975964</v>
      </c>
      <c r="AI33" s="13">
        <f>NAIO1!AH46</f>
        <v>1.0127269438470661</v>
      </c>
      <c r="AJ33" s="28">
        <f>NAIO1!AI46</f>
        <v>1.0653184567841969</v>
      </c>
      <c r="AK33" s="28">
        <f>NAIO1!AJ46</f>
        <v>1.1303942385048056</v>
      </c>
      <c r="AL33" s="13">
        <f>NAIO1!AK46</f>
        <v>1.1585694385242891</v>
      </c>
      <c r="AM33" s="13">
        <f>NAIO1!AL46</f>
        <v>1.2424425533255323</v>
      </c>
    </row>
    <row r="34" spans="1:40" s="14" customFormat="1" x14ac:dyDescent="0.25">
      <c r="A34" s="14" t="s">
        <v>383</v>
      </c>
      <c r="B34" s="14" t="s">
        <v>375</v>
      </c>
      <c r="C34" s="39" t="s">
        <v>376</v>
      </c>
      <c r="D34" s="14" t="str">
        <f>NAIO1!C41</f>
        <v>R&amp;V, gør-det-selv, boligbyggeri</v>
      </c>
      <c r="E34" s="28">
        <f>NAIO1!D41</f>
        <v>0.6304663835938884</v>
      </c>
      <c r="F34" s="28">
        <f>NAIO1!E41</f>
        <v>0.69145298592622717</v>
      </c>
      <c r="G34" s="28">
        <f>NAIO1!F41</f>
        <v>0.72086436069225823</v>
      </c>
      <c r="H34" s="28">
        <f>NAIO1!G41</f>
        <v>0.78402496711707315</v>
      </c>
      <c r="I34" s="28">
        <f>NAIO1!H41</f>
        <v>0.82934544958382517</v>
      </c>
      <c r="J34" s="28">
        <f>NAIO1!I41</f>
        <v>0.84206978257612786</v>
      </c>
      <c r="K34" s="28">
        <f>NAIO1!J41</f>
        <v>0.98198073338871184</v>
      </c>
      <c r="L34" s="28">
        <f>NAIO1!K41</f>
        <v>1.0667568208472302</v>
      </c>
      <c r="M34" s="28">
        <f>NAIO1!L41</f>
        <v>0.96197280120030004</v>
      </c>
      <c r="N34" s="28">
        <f>NAIO1!M41</f>
        <v>1.1123551504898368</v>
      </c>
      <c r="O34" s="28">
        <f>NAIO1!N41</f>
        <v>1.2407215866144699</v>
      </c>
      <c r="P34" s="28">
        <f>NAIO1!O41</f>
        <v>1.0547864246227059</v>
      </c>
      <c r="Q34" s="28">
        <f>NAIO1!P41</f>
        <v>1.0903930699176634</v>
      </c>
      <c r="R34" s="28">
        <f>NAIO1!Q41</f>
        <v>1.3068539894147151</v>
      </c>
      <c r="S34" s="28">
        <f>NAIO1!R41</f>
        <v>1.2971550515422339</v>
      </c>
      <c r="T34" s="28">
        <f>NAIO1!S41</f>
        <v>1.4393116446575414</v>
      </c>
      <c r="U34" s="28">
        <f>NAIO1!T41</f>
        <v>1.867993092616747</v>
      </c>
      <c r="V34" s="28">
        <f>NAIO1!U41</f>
        <v>1.6510512008657012</v>
      </c>
      <c r="W34" s="28">
        <f>NAIO1!V41</f>
        <v>1.3897171430996642</v>
      </c>
      <c r="X34" s="28">
        <f>NAIO1!W41</f>
        <v>1.1482025100497681</v>
      </c>
      <c r="Y34" s="28">
        <f>NAIO1!X41</f>
        <v>1.1236908802655223</v>
      </c>
      <c r="Z34" s="28">
        <f>NAIO1!Y41</f>
        <v>1.2341441453307389</v>
      </c>
      <c r="AA34" s="28">
        <f>NAIO1!Z41</f>
        <v>1.1563570542931934</v>
      </c>
      <c r="AB34" s="28">
        <f>NAIO1!AA41</f>
        <v>1.0991020719883686</v>
      </c>
      <c r="AC34" s="28">
        <f>NAIO1!AB41</f>
        <v>0.95431975720888307</v>
      </c>
      <c r="AD34" s="28">
        <f>NAIO1!AC41</f>
        <v>0.90434443229860217</v>
      </c>
      <c r="AE34" s="28">
        <f>NAIO1!AD41</f>
        <v>0.98995146477345086</v>
      </c>
      <c r="AF34" s="28">
        <f>NAIO1!AE41</f>
        <v>1.01508108216177</v>
      </c>
      <c r="AG34" s="28">
        <f>NAIO1!AF41</f>
        <v>1.0516968386121901</v>
      </c>
      <c r="AH34" s="28">
        <f>NAIO1!AG41</f>
        <v>1.0119866292754793</v>
      </c>
      <c r="AI34" s="13">
        <f>NAIO1!AH41</f>
        <v>0.92071445306846733</v>
      </c>
      <c r="AJ34" s="28">
        <f>NAIO1!AI41</f>
        <v>1.1364053925647162</v>
      </c>
      <c r="AK34" s="28">
        <f>NAIO1!AJ41</f>
        <v>1.128406005442564</v>
      </c>
      <c r="AL34" s="13">
        <f>NAIO1!AK41</f>
        <v>1.0114705217215891</v>
      </c>
      <c r="AM34" s="13">
        <f>NAIO1!AL41</f>
        <v>1.0160724943055623</v>
      </c>
    </row>
    <row r="35" spans="1:40" s="14" customFormat="1" x14ac:dyDescent="0.25">
      <c r="A35" s="14" t="s">
        <v>383</v>
      </c>
      <c r="B35" s="14" t="s">
        <v>375</v>
      </c>
      <c r="C35" s="39" t="s">
        <v>376</v>
      </c>
      <c r="D35" s="14" t="str">
        <f>NAIO1!C45</f>
        <v>R&amp;V, gør-det-selv, øvrigt byggeri</v>
      </c>
      <c r="E35" s="28">
        <f>NAIO1!D45</f>
        <v>0.26979756374279895</v>
      </c>
      <c r="F35" s="28">
        <f>NAIO1!E45</f>
        <v>0.32773455490111669</v>
      </c>
      <c r="G35" s="28">
        <f>NAIO1!F45</f>
        <v>0.38764270643932885</v>
      </c>
      <c r="H35" s="28">
        <f>NAIO1!G45</f>
        <v>0.47198243315538524</v>
      </c>
      <c r="I35" s="28">
        <f>NAIO1!H45</f>
        <v>0.51718636062497325</v>
      </c>
      <c r="J35" s="28">
        <f>NAIO1!I45</f>
        <v>0.69108948254958791</v>
      </c>
      <c r="K35" s="28">
        <f>NAIO1!J45</f>
        <v>0.74766621476960249</v>
      </c>
      <c r="L35" s="28">
        <f>NAIO1!K45</f>
        <v>0.64205169035154341</v>
      </c>
      <c r="M35" s="28">
        <f>NAIO1!L45</f>
        <v>0.719550332617232</v>
      </c>
      <c r="N35" s="28">
        <f>NAIO1!M45</f>
        <v>0.80567950361953433</v>
      </c>
      <c r="O35" s="28">
        <f>NAIO1!N45</f>
        <v>0.72513939182389953</v>
      </c>
      <c r="P35" s="28">
        <f>NAIO1!O45</f>
        <v>0.7451515863739635</v>
      </c>
      <c r="Q35" s="28">
        <f>NAIO1!P45</f>
        <v>0.80160633543878523</v>
      </c>
      <c r="R35" s="28">
        <f>NAIO1!Q45</f>
        <v>0.86881202078724562</v>
      </c>
      <c r="S35" s="28">
        <f>NAIO1!R45</f>
        <v>0.89468394202132751</v>
      </c>
      <c r="T35" s="28">
        <f>NAIO1!S45</f>
        <v>0.86137717794940394</v>
      </c>
      <c r="U35" s="28">
        <f>NAIO1!T45</f>
        <v>0.81958379579413387</v>
      </c>
      <c r="V35" s="28">
        <f>NAIO1!U45</f>
        <v>0.78653176768209176</v>
      </c>
      <c r="W35" s="28">
        <f>NAIO1!V45</f>
        <v>0.73028581807145798</v>
      </c>
      <c r="X35" s="28">
        <f>NAIO1!W45</f>
        <v>0.72565644419188113</v>
      </c>
      <c r="Y35" s="28">
        <f>NAIO1!X45</f>
        <v>0.71978019438082685</v>
      </c>
      <c r="Z35" s="28">
        <f>NAIO1!Y45</f>
        <v>0.81458620504343338</v>
      </c>
      <c r="AA35" s="28">
        <f>NAIO1!Z45</f>
        <v>0.83009326636188385</v>
      </c>
      <c r="AB35" s="28">
        <f>NAIO1!AA45</f>
        <v>0.87412504022294368</v>
      </c>
      <c r="AC35" s="28">
        <f>NAIO1!AB45</f>
        <v>0.86258500228243085</v>
      </c>
      <c r="AD35" s="28">
        <f>NAIO1!AC45</f>
        <v>0.74012007800068613</v>
      </c>
      <c r="AE35" s="28">
        <f>NAIO1!AD45</f>
        <v>0.79135963922472463</v>
      </c>
      <c r="AF35" s="28">
        <f>NAIO1!AE45</f>
        <v>0.85584527102878116</v>
      </c>
      <c r="AG35" s="28">
        <f>NAIO1!AF45</f>
        <v>0.92166881291425096</v>
      </c>
      <c r="AH35" s="28">
        <f>NAIO1!AG45</f>
        <v>0.94778206155233757</v>
      </c>
      <c r="AI35" s="13">
        <f>NAIO1!AH45</f>
        <v>0.97852981761656033</v>
      </c>
      <c r="AJ35" s="28">
        <f>NAIO1!AI45</f>
        <v>1.1791619233734765</v>
      </c>
      <c r="AK35" s="28">
        <f>NAIO1!AJ45</f>
        <v>1.1814593927517592</v>
      </c>
      <c r="AL35" s="13">
        <f>NAIO1!AK45</f>
        <v>1.1502248686887939</v>
      </c>
      <c r="AM35" s="13">
        <f>NAIO1!AL45</f>
        <v>1.2374997830149537</v>
      </c>
    </row>
    <row r="36" spans="1:40" s="6" customFormat="1" x14ac:dyDescent="0.25">
      <c r="A36" s="6" t="s">
        <v>383</v>
      </c>
      <c r="B36" s="6" t="s">
        <v>375</v>
      </c>
      <c r="C36" s="40" t="s">
        <v>376</v>
      </c>
      <c r="D36" s="6" t="str">
        <f>NAIO1!C47</f>
        <v>Anlægsvirksomhed</v>
      </c>
      <c r="E36" s="38">
        <f>NAIO1!D47</f>
        <v>3.4606013847311448</v>
      </c>
      <c r="F36" s="38">
        <f>NAIO1!E47</f>
        <v>3.4320675820315492</v>
      </c>
      <c r="G36" s="38">
        <f>NAIO1!F47</f>
        <v>3.4293414975170644</v>
      </c>
      <c r="H36" s="38">
        <f>NAIO1!G47</f>
        <v>3.5810413747379668</v>
      </c>
      <c r="I36" s="38">
        <f>NAIO1!H47</f>
        <v>3.385632477573119</v>
      </c>
      <c r="J36" s="38">
        <f>NAIO1!I47</f>
        <v>3.6908876835933322</v>
      </c>
      <c r="K36" s="38">
        <f>NAIO1!J47</f>
        <v>4.0882846068086431</v>
      </c>
      <c r="L36" s="38">
        <f>NAIO1!K47</f>
        <v>3.7512595953686896</v>
      </c>
      <c r="M36" s="38">
        <f>NAIO1!L47</f>
        <v>3.9226025425783617</v>
      </c>
      <c r="N36" s="38">
        <f>NAIO1!M47</f>
        <v>3.0817631849514151</v>
      </c>
      <c r="O36" s="38">
        <f>NAIO1!N47</f>
        <v>2.8814170927362599</v>
      </c>
      <c r="P36" s="38">
        <f>NAIO1!O47</f>
        <v>3.2562224789483407</v>
      </c>
      <c r="Q36" s="38">
        <f>NAIO1!P47</f>
        <v>3.1854814921624888</v>
      </c>
      <c r="R36" s="38">
        <f>NAIO1!Q47</f>
        <v>3.5314230801892221</v>
      </c>
      <c r="S36" s="38">
        <f>NAIO1!R47</f>
        <v>3.5230210867620149</v>
      </c>
      <c r="T36" s="38">
        <f>NAIO1!S47</f>
        <v>3.2935437242764749</v>
      </c>
      <c r="U36" s="38">
        <f>NAIO1!T47</f>
        <v>3.3000825096061543</v>
      </c>
      <c r="V36" s="38">
        <f>NAIO1!U47</f>
        <v>3.1763410744741636</v>
      </c>
      <c r="W36" s="38">
        <f>NAIO1!V47</f>
        <v>3.1463113455253504</v>
      </c>
      <c r="X36" s="38">
        <f>NAIO1!W47</f>
        <v>2.8419148789422737</v>
      </c>
      <c r="Y36" s="38">
        <f>NAIO1!X47</f>
        <v>2.9527826134892861</v>
      </c>
      <c r="Z36" s="38">
        <f>NAIO1!Y47</f>
        <v>2.9693411568265851</v>
      </c>
      <c r="AA36" s="38">
        <f>NAIO1!Z47</f>
        <v>2.9885223421398122</v>
      </c>
      <c r="AB36" s="38">
        <f>NAIO1!AA47</f>
        <v>3.0014062275742694</v>
      </c>
      <c r="AC36" s="38">
        <f>NAIO1!AB47</f>
        <v>2.9572638076953353</v>
      </c>
      <c r="AD36" s="38">
        <f>NAIO1!AC47</f>
        <v>2.8109029426178682</v>
      </c>
      <c r="AE36" s="38">
        <f>NAIO1!AD47</f>
        <v>2.7813077981465151</v>
      </c>
      <c r="AF36" s="38">
        <f>NAIO1!AE47</f>
        <v>2.4827385945370084</v>
      </c>
      <c r="AG36" s="38">
        <f>NAIO1!AF47</f>
        <v>2.6821430586255537</v>
      </c>
      <c r="AH36" s="38">
        <f>NAIO1!AG47</f>
        <v>3.0946431098156442</v>
      </c>
      <c r="AI36" s="7">
        <f>NAIO1!AH47</f>
        <v>3.1762972260787432</v>
      </c>
      <c r="AJ36" s="38">
        <f>NAIO1!AI47</f>
        <v>3.4511819885683921</v>
      </c>
      <c r="AK36" s="38">
        <f>NAIO1!AJ47</f>
        <v>3.3065915236846655</v>
      </c>
      <c r="AL36" s="7">
        <f>NAIO1!AK47</f>
        <v>3.3244471848630162</v>
      </c>
      <c r="AM36" s="7">
        <f>NAIO1!AL47</f>
        <v>3.5559993132490364</v>
      </c>
    </row>
    <row r="37" spans="1:40" s="61" customFormat="1" ht="15" customHeight="1" x14ac:dyDescent="0.25">
      <c r="A37" s="61" t="s">
        <v>383</v>
      </c>
      <c r="B37" s="61" t="s">
        <v>375</v>
      </c>
      <c r="C37" s="107" t="s">
        <v>377</v>
      </c>
      <c r="D37" s="14" t="str">
        <f>NAIO1!C48</f>
        <v>Boligbyggeri i alt</v>
      </c>
      <c r="E37" s="108">
        <f>NAIO1!D48</f>
        <v>3.3368203765260018</v>
      </c>
      <c r="F37" s="108">
        <f>NAIO1!E48</f>
        <v>3.2769013921687127</v>
      </c>
      <c r="G37" s="108">
        <f>NAIO1!F48</f>
        <v>3.1993220431524967</v>
      </c>
      <c r="H37" s="108">
        <f>NAIO1!G48</f>
        <v>3.0823534504936623</v>
      </c>
      <c r="I37" s="108">
        <f>NAIO1!H48</f>
        <v>3.3626144060151564</v>
      </c>
      <c r="J37" s="108">
        <f>NAIO1!I48</f>
        <v>3.5548511579117292</v>
      </c>
      <c r="K37" s="108">
        <f>NAIO1!J48</f>
        <v>3.873936344935685</v>
      </c>
      <c r="L37" s="108">
        <f>NAIO1!K48</f>
        <v>4.0957246250666364</v>
      </c>
      <c r="M37" s="108">
        <f>NAIO1!L48</f>
        <v>4.0850823418497706</v>
      </c>
      <c r="N37" s="108">
        <f>NAIO1!M48</f>
        <v>4.1014284044461178</v>
      </c>
      <c r="O37" s="108">
        <f>NAIO1!N48</f>
        <v>4.1375095482744619</v>
      </c>
      <c r="P37" s="108">
        <f>NAIO1!O48</f>
        <v>3.8971558621031859</v>
      </c>
      <c r="Q37" s="108">
        <f>NAIO1!P48</f>
        <v>4.040556166269873</v>
      </c>
      <c r="R37" s="108">
        <f>NAIO1!Q48</f>
        <v>4.8225004592135319</v>
      </c>
      <c r="S37" s="108">
        <f>NAIO1!R48</f>
        <v>5.2408622357361834</v>
      </c>
      <c r="T37" s="108">
        <f>NAIO1!S48</f>
        <v>5.5895465313761719</v>
      </c>
      <c r="U37" s="108">
        <f>NAIO1!T48</f>
        <v>6.609514493167401</v>
      </c>
      <c r="V37" s="108">
        <f>NAIO1!U48</f>
        <v>6.3950191604218798</v>
      </c>
      <c r="W37" s="108">
        <f>NAIO1!V48</f>
        <v>5.0321551502978439</v>
      </c>
      <c r="X37" s="108">
        <f>NAIO1!W48</f>
        <v>3.7212433210710825</v>
      </c>
      <c r="Y37" s="108">
        <f>NAIO1!X48</f>
        <v>3.583742509928312</v>
      </c>
      <c r="Z37" s="108">
        <f>NAIO1!Y48</f>
        <v>4.2192859540477414</v>
      </c>
      <c r="AA37" s="108">
        <f>NAIO1!Z48</f>
        <v>3.7481956911350363</v>
      </c>
      <c r="AB37" s="108">
        <f>NAIO1!AA48</f>
        <v>3.5501267374394243</v>
      </c>
      <c r="AC37" s="108">
        <f>NAIO1!AB48</f>
        <v>3.497160590949663</v>
      </c>
      <c r="AD37" s="108">
        <f>NAIO1!AC48</f>
        <v>3.3862993093432419</v>
      </c>
      <c r="AE37" s="108">
        <f>NAIO1!AD48</f>
        <v>3.541732405719618</v>
      </c>
      <c r="AF37" s="108">
        <f>NAIO1!AE48</f>
        <v>3.7960076697921181</v>
      </c>
      <c r="AG37" s="108">
        <f>NAIO1!AF48</f>
        <v>3.9554249240219317</v>
      </c>
      <c r="AH37" s="108">
        <f>NAIO1!AG48</f>
        <v>3.8968455825299153</v>
      </c>
      <c r="AI37" s="45">
        <f>NAIO1!AH48</f>
        <v>4.0504616016059778</v>
      </c>
      <c r="AJ37" s="108">
        <f>NAIO1!AI48</f>
        <v>4.4088703152820239</v>
      </c>
      <c r="AK37" s="108">
        <f>NAIO1!AJ48</f>
        <v>4.3166677652449739</v>
      </c>
      <c r="AL37" s="45">
        <f>NAIO1!AK48</f>
        <v>3.8711066753465335</v>
      </c>
      <c r="AM37" s="45">
        <f>NAIO1!AL48</f>
        <v>3.6852042353383019</v>
      </c>
    </row>
    <row r="38" spans="1:40" s="14" customFormat="1" x14ac:dyDescent="0.25">
      <c r="A38" s="14" t="s">
        <v>383</v>
      </c>
      <c r="B38" s="14" t="s">
        <v>375</v>
      </c>
      <c r="C38" s="39" t="s">
        <v>377</v>
      </c>
      <c r="D38" s="14" t="str">
        <f>NAIO1!C49</f>
        <v>Øvrigt byggeri i alt</v>
      </c>
      <c r="E38" s="28">
        <f>NAIO1!D49</f>
        <v>2.7274386892782467</v>
      </c>
      <c r="F38" s="28">
        <f>NAIO1!E49</f>
        <v>2.7700481580607867</v>
      </c>
      <c r="G38" s="28">
        <f>NAIO1!F49</f>
        <v>2.7959173957641053</v>
      </c>
      <c r="H38" s="28">
        <f>NAIO1!G49</f>
        <v>2.4320862760446227</v>
      </c>
      <c r="I38" s="28">
        <f>NAIO1!H49</f>
        <v>2.4815703143797849</v>
      </c>
      <c r="J38" s="28">
        <f>NAIO1!I49</f>
        <v>3.1262552537341453</v>
      </c>
      <c r="K38" s="28">
        <f>NAIO1!J49</f>
        <v>3.5226972014386693</v>
      </c>
      <c r="L38" s="28">
        <f>NAIO1!K49</f>
        <v>3.5168822890501565</v>
      </c>
      <c r="M38" s="28">
        <f>NAIO1!L49</f>
        <v>3.8836048959137957</v>
      </c>
      <c r="N38" s="28">
        <f>NAIO1!M49</f>
        <v>3.8242208972092779</v>
      </c>
      <c r="O38" s="28">
        <f>NAIO1!N49</f>
        <v>3.9303739874632448</v>
      </c>
      <c r="P38" s="28">
        <f>NAIO1!O49</f>
        <v>4.1074980912477264</v>
      </c>
      <c r="Q38" s="28">
        <f>NAIO1!P49</f>
        <v>3.8526511538428059</v>
      </c>
      <c r="R38" s="28">
        <f>NAIO1!Q49</f>
        <v>4.0129371516884271</v>
      </c>
      <c r="S38" s="28">
        <f>NAIO1!R49</f>
        <v>4.1095320744180164</v>
      </c>
      <c r="T38" s="28">
        <f>NAIO1!S49</f>
        <v>3.8829952664037504</v>
      </c>
      <c r="U38" s="28">
        <f>NAIO1!T49</f>
        <v>4.2708513283480922</v>
      </c>
      <c r="V38" s="28">
        <f>NAIO1!U49</f>
        <v>4.5703871743423452</v>
      </c>
      <c r="W38" s="28">
        <f>NAIO1!V49</f>
        <v>4.3027684669189554</v>
      </c>
      <c r="X38" s="28">
        <f>NAIO1!W49</f>
        <v>3.3703949281508141</v>
      </c>
      <c r="Y38" s="28">
        <f>NAIO1!X49</f>
        <v>3.0079647923973907</v>
      </c>
      <c r="Z38" s="28">
        <f>NAIO1!Y49</f>
        <v>3.2329494093044051</v>
      </c>
      <c r="AA38" s="28">
        <f>NAIO1!Z49</f>
        <v>3.1128559529506208</v>
      </c>
      <c r="AB38" s="28">
        <f>NAIO1!AA49</f>
        <v>3.1984535290872156</v>
      </c>
      <c r="AC38" s="28">
        <f>NAIO1!AB49</f>
        <v>3.3824500482941136</v>
      </c>
      <c r="AD38" s="28">
        <f>NAIO1!AC49</f>
        <v>3.0886519578404865</v>
      </c>
      <c r="AE38" s="28">
        <f>NAIO1!AD49</f>
        <v>3.3837102507469146</v>
      </c>
      <c r="AF38" s="28">
        <f>NAIO1!AE49</f>
        <v>3.4896120165046076</v>
      </c>
      <c r="AG38" s="28">
        <f>NAIO1!AF49</f>
        <v>3.6771531318383199</v>
      </c>
      <c r="AH38" s="28">
        <f>NAIO1!AG49</f>
        <v>3.5433457030019468</v>
      </c>
      <c r="AI38" s="13">
        <f>NAIO1!AH49</f>
        <v>3.4600819591437411</v>
      </c>
      <c r="AJ38" s="28">
        <f>NAIO1!AI49</f>
        <v>3.8201464395537332</v>
      </c>
      <c r="AK38" s="28">
        <f>NAIO1!AJ49</f>
        <v>4.2350688790568434</v>
      </c>
      <c r="AL38" s="13">
        <f>NAIO1!AK49</f>
        <v>4.184165559062202</v>
      </c>
      <c r="AM38" s="13">
        <f>NAIO1!AL49</f>
        <v>4.4835349749772222</v>
      </c>
    </row>
    <row r="39" spans="1:40" s="6" customFormat="1" x14ac:dyDescent="0.25">
      <c r="A39" s="6" t="s">
        <v>383</v>
      </c>
      <c r="B39" s="6" t="s">
        <v>375</v>
      </c>
      <c r="C39" s="39" t="s">
        <v>377</v>
      </c>
      <c r="D39" s="6" t="str">
        <f>NAIO1!C50</f>
        <v>Anlægsvirksomhed</v>
      </c>
      <c r="E39" s="38">
        <f>NAIO1!D50</f>
        <v>3.4606013847311448</v>
      </c>
      <c r="F39" s="38">
        <f>NAIO1!E50</f>
        <v>3.4320675820315492</v>
      </c>
      <c r="G39" s="38">
        <f>NAIO1!F50</f>
        <v>3.4293414975170644</v>
      </c>
      <c r="H39" s="38">
        <f>NAIO1!G50</f>
        <v>3.5810413747379668</v>
      </c>
      <c r="I39" s="38">
        <f>NAIO1!H50</f>
        <v>3.385632477573119</v>
      </c>
      <c r="J39" s="38">
        <f>NAIO1!I50</f>
        <v>3.6908876835933322</v>
      </c>
      <c r="K39" s="38">
        <f>NAIO1!J50</f>
        <v>4.0882846068086431</v>
      </c>
      <c r="L39" s="38">
        <f>NAIO1!K50</f>
        <v>3.7512595953686896</v>
      </c>
      <c r="M39" s="38">
        <f>NAIO1!L50</f>
        <v>3.9226025425783617</v>
      </c>
      <c r="N39" s="38">
        <f>NAIO1!M50</f>
        <v>3.0817631849514151</v>
      </c>
      <c r="O39" s="38">
        <f>NAIO1!N50</f>
        <v>2.8814170927362599</v>
      </c>
      <c r="P39" s="38">
        <f>NAIO1!O50</f>
        <v>3.2562224789483407</v>
      </c>
      <c r="Q39" s="38">
        <f>NAIO1!P50</f>
        <v>3.1854814921624888</v>
      </c>
      <c r="R39" s="38">
        <f>NAIO1!Q50</f>
        <v>3.5314230801892221</v>
      </c>
      <c r="S39" s="38">
        <f>NAIO1!R50</f>
        <v>3.5230210867620149</v>
      </c>
      <c r="T39" s="38">
        <f>NAIO1!S50</f>
        <v>3.2935437242764749</v>
      </c>
      <c r="U39" s="38">
        <f>NAIO1!T50</f>
        <v>3.3000825096061543</v>
      </c>
      <c r="V39" s="38">
        <f>NAIO1!U50</f>
        <v>3.1763410744741636</v>
      </c>
      <c r="W39" s="38">
        <f>NAIO1!V50</f>
        <v>3.1463113455253504</v>
      </c>
      <c r="X39" s="38">
        <f>NAIO1!W50</f>
        <v>2.8419148789422737</v>
      </c>
      <c r="Y39" s="38">
        <f>NAIO1!X50</f>
        <v>2.9527826134892861</v>
      </c>
      <c r="Z39" s="38">
        <f>NAIO1!Y50</f>
        <v>2.9693411568265851</v>
      </c>
      <c r="AA39" s="38">
        <f>NAIO1!Z50</f>
        <v>2.9885223421398122</v>
      </c>
      <c r="AB39" s="38">
        <f>NAIO1!AA50</f>
        <v>3.0014062275742694</v>
      </c>
      <c r="AC39" s="38">
        <f>NAIO1!AB50</f>
        <v>2.9572638076953353</v>
      </c>
      <c r="AD39" s="38">
        <f>NAIO1!AC50</f>
        <v>2.8109029426178682</v>
      </c>
      <c r="AE39" s="38">
        <f>NAIO1!AD50</f>
        <v>2.7813077981465151</v>
      </c>
      <c r="AF39" s="38">
        <f>NAIO1!AE50</f>
        <v>2.4827385945370084</v>
      </c>
      <c r="AG39" s="38">
        <f>NAIO1!AF50</f>
        <v>2.6821430586255537</v>
      </c>
      <c r="AH39" s="38">
        <f>NAIO1!AG50</f>
        <v>3.0946431098156442</v>
      </c>
      <c r="AI39" s="7">
        <f>NAIO1!AH50</f>
        <v>3.1762972260787432</v>
      </c>
      <c r="AJ39" s="38">
        <f>NAIO1!AI50</f>
        <v>3.4511819885683921</v>
      </c>
      <c r="AK39" s="38">
        <f>NAIO1!AJ50</f>
        <v>3.3065915236846655</v>
      </c>
      <c r="AL39" s="7">
        <f>NAIO1!AK50</f>
        <v>3.3244471848630162</v>
      </c>
      <c r="AM39" s="7">
        <f>NAIO1!AL50</f>
        <v>3.5559993132490364</v>
      </c>
    </row>
    <row r="40" spans="1:40" s="61" customFormat="1" x14ac:dyDescent="0.25">
      <c r="A40" s="61" t="s">
        <v>383</v>
      </c>
      <c r="B40" s="61" t="s">
        <v>375</v>
      </c>
      <c r="C40" s="107" t="s">
        <v>386</v>
      </c>
      <c r="D40" s="61" t="str">
        <f>NAIO1!C51</f>
        <v>R&amp;V-boligbyggeri</v>
      </c>
      <c r="E40" s="108">
        <f>NAIO1!D51</f>
        <v>2.052638153936555</v>
      </c>
      <c r="F40" s="108">
        <f>NAIO1!E51</f>
        <v>2.2058148157374244</v>
      </c>
      <c r="G40" s="108">
        <f>NAIO1!F51</f>
        <v>2.1934102516699525</v>
      </c>
      <c r="H40" s="108">
        <f>NAIO1!G51</f>
        <v>2.2802447089952032</v>
      </c>
      <c r="I40" s="108">
        <f>NAIO1!H51</f>
        <v>2.5052178187536902</v>
      </c>
      <c r="J40" s="108">
        <f>NAIO1!I51</f>
        <v>2.4843412793026012</v>
      </c>
      <c r="K40" s="108">
        <f>NAIO1!J51</f>
        <v>2.6544517923624262</v>
      </c>
      <c r="L40" s="108">
        <f>NAIO1!K51</f>
        <v>2.7052081951211999</v>
      </c>
      <c r="M40" s="108">
        <f>NAIO1!L51</f>
        <v>2.4844407387304481</v>
      </c>
      <c r="N40" s="108">
        <f>NAIO1!M51</f>
        <v>2.7301354188389997</v>
      </c>
      <c r="O40" s="108">
        <f>NAIO1!N51</f>
        <v>2.9211051618739106</v>
      </c>
      <c r="P40" s="108">
        <f>NAIO1!O51</f>
        <v>2.6166862389640295</v>
      </c>
      <c r="Q40" s="108">
        <f>NAIO1!P51</f>
        <v>2.683294230296752</v>
      </c>
      <c r="R40" s="108">
        <f>NAIO1!Q51</f>
        <v>3.1165123275842417</v>
      </c>
      <c r="S40" s="108">
        <f>NAIO1!R51</f>
        <v>3.2870753411120912</v>
      </c>
      <c r="T40" s="108">
        <f>NAIO1!S51</f>
        <v>3.5093923918076886</v>
      </c>
      <c r="U40" s="108">
        <f>NAIO1!T51</f>
        <v>4.1859703071150847</v>
      </c>
      <c r="V40" s="108">
        <f>NAIO1!U51</f>
        <v>3.9855395265373339</v>
      </c>
      <c r="W40" s="108">
        <f>NAIO1!V51</f>
        <v>3.355342377422124</v>
      </c>
      <c r="X40" s="108">
        <f>NAIO1!W51</f>
        <v>2.8757868611702331</v>
      </c>
      <c r="Y40" s="108">
        <f>NAIO1!X51</f>
        <v>2.8547182719189332</v>
      </c>
      <c r="Z40" s="108">
        <f>NAIO1!Y51</f>
        <v>3.2109314146590218</v>
      </c>
      <c r="AA40" s="108">
        <f>NAIO1!Z51</f>
        <v>2.9838734229969357</v>
      </c>
      <c r="AB40" s="108">
        <f>NAIO1!AA51</f>
        <v>2.8957993902305006</v>
      </c>
      <c r="AC40" s="108">
        <f>NAIO1!AB51</f>
        <v>2.813711510561995</v>
      </c>
      <c r="AD40" s="108">
        <f>NAIO1!AC51</f>
        <v>2.5853512025119429</v>
      </c>
      <c r="AE40" s="108">
        <f>NAIO1!AD51</f>
        <v>2.7134894928398197</v>
      </c>
      <c r="AF40" s="108">
        <f>NAIO1!AE51</f>
        <v>2.7475886679005246</v>
      </c>
      <c r="AG40" s="108">
        <f>NAIO1!AF51</f>
        <v>2.7992374507720394</v>
      </c>
      <c r="AH40" s="108">
        <f>NAIO1!AG51</f>
        <v>2.7138430417740702</v>
      </c>
      <c r="AI40" s="45">
        <f>NAIO1!AH51</f>
        <v>2.5743173927012943</v>
      </c>
      <c r="AJ40" s="108">
        <f>NAIO1!AI51</f>
        <v>2.9412828557253832</v>
      </c>
      <c r="AK40" s="108">
        <f>NAIO1!AJ51</f>
        <v>3.0331710393931006</v>
      </c>
      <c r="AL40" s="45">
        <f>NAIO1!AK51</f>
        <v>2.7510972523772885</v>
      </c>
      <c r="AM40" s="45">
        <f>NAIO1!AL51</f>
        <v>2.6855000639693731</v>
      </c>
    </row>
    <row r="41" spans="1:40" s="14" customFormat="1" x14ac:dyDescent="0.25">
      <c r="A41" s="14" t="s">
        <v>383</v>
      </c>
      <c r="B41" s="14" t="s">
        <v>375</v>
      </c>
      <c r="C41" s="39" t="s">
        <v>386</v>
      </c>
      <c r="D41" s="14" t="str">
        <f>NAIO1!C52</f>
        <v>R&amp;V-øvrigt byggeri</v>
      </c>
      <c r="E41" s="28">
        <f>NAIO1!D52</f>
        <v>0.99776691186769373</v>
      </c>
      <c r="F41" s="28">
        <f>NAIO1!E52</f>
        <v>1.1373407344920752</v>
      </c>
      <c r="G41" s="28">
        <f>NAIO1!F52</f>
        <v>1.2619301872466493</v>
      </c>
      <c r="H41" s="28">
        <f>NAIO1!G52</f>
        <v>1.2560510175430821</v>
      </c>
      <c r="I41" s="28">
        <f>NAIO1!H52</f>
        <v>1.3457233490840608</v>
      </c>
      <c r="J41" s="28">
        <f>NAIO1!I52</f>
        <v>1.6988988165094396</v>
      </c>
      <c r="K41" s="28">
        <f>NAIO1!J52</f>
        <v>1.8272457540119278</v>
      </c>
      <c r="L41" s="28">
        <f>NAIO1!K52</f>
        <v>1.7227403229586717</v>
      </c>
      <c r="M41" s="28">
        <f>NAIO1!L52</f>
        <v>1.8065644285045415</v>
      </c>
      <c r="N41" s="28">
        <f>NAIO1!M52</f>
        <v>2.0223830086129579</v>
      </c>
      <c r="O41" s="28">
        <f>NAIO1!N52</f>
        <v>1.9791152956187021</v>
      </c>
      <c r="P41" s="28">
        <f>NAIO1!O52</f>
        <v>2.001967226728202</v>
      </c>
      <c r="Q41" s="28">
        <f>NAIO1!P52</f>
        <v>1.95315547617753</v>
      </c>
      <c r="R41" s="28">
        <f>NAIO1!Q52</f>
        <v>2.0687827723092767</v>
      </c>
      <c r="S41" s="28">
        <f>NAIO1!R52</f>
        <v>2.101691375000347</v>
      </c>
      <c r="T41" s="28">
        <f>NAIO1!S52</f>
        <v>1.976036405972234</v>
      </c>
      <c r="U41" s="28">
        <f>NAIO1!T52</f>
        <v>2.2013605144004083</v>
      </c>
      <c r="V41" s="28">
        <f>NAIO1!U52</f>
        <v>2.1940398082268917</v>
      </c>
      <c r="W41" s="28">
        <f>NAIO1!V52</f>
        <v>1.9666262397946759</v>
      </c>
      <c r="X41" s="28">
        <f>NAIO1!W52</f>
        <v>1.7647791060239342</v>
      </c>
      <c r="Y41" s="28">
        <f>NAIO1!X52</f>
        <v>1.7114482575508347</v>
      </c>
      <c r="Z41" s="28">
        <f>NAIO1!Y52</f>
        <v>1.8401530531418264</v>
      </c>
      <c r="AA41" s="28">
        <f>NAIO1!Z52</f>
        <v>1.7925383580900038</v>
      </c>
      <c r="AB41" s="28">
        <f>NAIO1!AA52</f>
        <v>1.8991793074028858</v>
      </c>
      <c r="AC41" s="28">
        <f>NAIO1!AB52</f>
        <v>1.9518196010376614</v>
      </c>
      <c r="AD41" s="28">
        <f>NAIO1!AC52</f>
        <v>1.7912401759537584</v>
      </c>
      <c r="AE41" s="28">
        <f>NAIO1!AD52</f>
        <v>1.9014342066542083</v>
      </c>
      <c r="AF41" s="28">
        <f>NAIO1!AE52</f>
        <v>1.9257066827571414</v>
      </c>
      <c r="AG41" s="28">
        <f>NAIO1!AF52</f>
        <v>2.0256356247573266</v>
      </c>
      <c r="AH41" s="28">
        <f>NAIO1!AG52</f>
        <v>1.8971793603120972</v>
      </c>
      <c r="AI41" s="13">
        <f>NAIO1!AH52</f>
        <v>1.9912567614636263</v>
      </c>
      <c r="AJ41" s="28">
        <f>NAIO1!AI52</f>
        <v>2.2444803801576736</v>
      </c>
      <c r="AK41" s="28">
        <f>NAIO1!AJ52</f>
        <v>2.3118536312565645</v>
      </c>
      <c r="AL41" s="13">
        <f>NAIO1!AK52</f>
        <v>2.3087943072130832</v>
      </c>
      <c r="AM41" s="13">
        <f>NAIO1!AL52</f>
        <v>2.479942336340486</v>
      </c>
    </row>
    <row r="42" spans="1:40" s="14" customFormat="1" x14ac:dyDescent="0.25">
      <c r="A42" s="14" t="s">
        <v>383</v>
      </c>
      <c r="B42" s="14" t="s">
        <v>375</v>
      </c>
      <c r="C42" s="39" t="s">
        <v>386</v>
      </c>
      <c r="D42" s="14" t="str">
        <f>NAIO1!C53</f>
        <v>Nybyggeri boligbyggeri</v>
      </c>
      <c r="E42" s="28">
        <f>NAIO1!D53</f>
        <v>1.2841822225894468</v>
      </c>
      <c r="F42" s="28">
        <f>NAIO1!E53</f>
        <v>1.0710865764312882</v>
      </c>
      <c r="G42" s="28">
        <f>NAIO1!F53</f>
        <v>1.0059117914825442</v>
      </c>
      <c r="H42" s="28">
        <f>NAIO1!G53</f>
        <v>0.80210874149845912</v>
      </c>
      <c r="I42" s="28">
        <f>NAIO1!H53</f>
        <v>0.85739658726146606</v>
      </c>
      <c r="J42" s="28">
        <f>NAIO1!I53</f>
        <v>1.0705098786091281</v>
      </c>
      <c r="K42" s="28">
        <f>NAIO1!J53</f>
        <v>1.2194845525732585</v>
      </c>
      <c r="L42" s="28">
        <f>NAIO1!K53</f>
        <v>1.3905164299454364</v>
      </c>
      <c r="M42" s="28">
        <f>NAIO1!L53</f>
        <v>1.6006416031193222</v>
      </c>
      <c r="N42" s="28">
        <f>NAIO1!M53</f>
        <v>1.3712929856071179</v>
      </c>
      <c r="O42" s="28">
        <f>NAIO1!N53</f>
        <v>1.2164043864005509</v>
      </c>
      <c r="P42" s="28">
        <f>NAIO1!O53</f>
        <v>1.2804696231391561</v>
      </c>
      <c r="Q42" s="28">
        <f>NAIO1!P53</f>
        <v>1.3572619359731211</v>
      </c>
      <c r="R42" s="28">
        <f>NAIO1!Q53</f>
        <v>1.7059881316292902</v>
      </c>
      <c r="S42" s="28">
        <f>NAIO1!R53</f>
        <v>1.9537868946240922</v>
      </c>
      <c r="T42" s="28">
        <f>NAIO1!S53</f>
        <v>2.0801541395684837</v>
      </c>
      <c r="U42" s="28">
        <f>NAIO1!T53</f>
        <v>2.4235441860523164</v>
      </c>
      <c r="V42" s="28">
        <f>NAIO1!U53</f>
        <v>2.4094796338845463</v>
      </c>
      <c r="W42" s="28">
        <f>NAIO1!V53</f>
        <v>1.6768127728757196</v>
      </c>
      <c r="X42" s="28">
        <f>NAIO1!W53</f>
        <v>0.8454564599008495</v>
      </c>
      <c r="Y42" s="28">
        <f>NAIO1!X53</f>
        <v>0.72902423800937866</v>
      </c>
      <c r="Z42" s="28">
        <f>NAIO1!Y53</f>
        <v>1.0083545393887201</v>
      </c>
      <c r="AA42" s="28">
        <f>NAIO1!Z53</f>
        <v>0.76432226813810045</v>
      </c>
      <c r="AB42" s="28">
        <f>NAIO1!AA53</f>
        <v>0.65432734720892383</v>
      </c>
      <c r="AC42" s="28">
        <f>NAIO1!AB53</f>
        <v>0.68344908038766794</v>
      </c>
      <c r="AD42" s="28">
        <f>NAIO1!AC53</f>
        <v>0.80094810683129902</v>
      </c>
      <c r="AE42" s="28">
        <f>NAIO1!AD53</f>
        <v>0.82824291287979823</v>
      </c>
      <c r="AF42" s="28">
        <f>NAIO1!AE53</f>
        <v>1.0484190018915938</v>
      </c>
      <c r="AG42" s="28">
        <f>NAIO1!AF53</f>
        <v>1.156187473249892</v>
      </c>
      <c r="AH42" s="28">
        <f>NAIO1!AG53</f>
        <v>1.1830025407558451</v>
      </c>
      <c r="AI42" s="13">
        <f>NAIO1!AH53</f>
        <v>1.4761442089046837</v>
      </c>
      <c r="AJ42" s="28">
        <f>NAIO1!AI53</f>
        <v>1.4675874595566407</v>
      </c>
      <c r="AK42" s="28">
        <f>NAIO1!AJ53</f>
        <v>1.2834967258518728</v>
      </c>
      <c r="AL42" s="13">
        <f>NAIO1!AK53</f>
        <v>1.1200094229692452</v>
      </c>
      <c r="AM42" s="13">
        <f>NAIO1!AL53</f>
        <v>0.99970417136892864</v>
      </c>
    </row>
    <row r="43" spans="1:40" s="14" customFormat="1" x14ac:dyDescent="0.25">
      <c r="A43" s="14" t="s">
        <v>383</v>
      </c>
      <c r="B43" s="14" t="s">
        <v>375</v>
      </c>
      <c r="C43" s="39" t="s">
        <v>386</v>
      </c>
      <c r="D43" s="14" t="str">
        <f>NAIO1!C54</f>
        <v>Nybyggeri øvrigt byggeri</v>
      </c>
      <c r="E43" s="28">
        <f>NAIO1!D54</f>
        <v>1.729671777410553</v>
      </c>
      <c r="F43" s="28">
        <f>NAIO1!E54</f>
        <v>1.6327074235687116</v>
      </c>
      <c r="G43" s="28">
        <f>NAIO1!F54</f>
        <v>1.533987208517456</v>
      </c>
      <c r="H43" s="28">
        <f>NAIO1!G54</f>
        <v>1.1760352585015408</v>
      </c>
      <c r="I43" s="28">
        <f>NAIO1!H54</f>
        <v>1.1358469652957242</v>
      </c>
      <c r="J43" s="28">
        <f>NAIO1!I54</f>
        <v>1.4273564372247054</v>
      </c>
      <c r="K43" s="28">
        <f>NAIO1!J54</f>
        <v>1.6954514474267415</v>
      </c>
      <c r="L43" s="28">
        <f>NAIO1!K54</f>
        <v>1.7941419660914848</v>
      </c>
      <c r="M43" s="28">
        <f>NAIO1!L54</f>
        <v>2.0770404674092546</v>
      </c>
      <c r="N43" s="28">
        <f>NAIO1!M54</f>
        <v>1.8018378885963202</v>
      </c>
      <c r="O43" s="28">
        <f>NAIO1!N54</f>
        <v>1.9512586918445427</v>
      </c>
      <c r="P43" s="28">
        <f>NAIO1!O54</f>
        <v>2.1055308645195243</v>
      </c>
      <c r="Q43" s="28">
        <f>NAIO1!P54</f>
        <v>1.8994956776652758</v>
      </c>
      <c r="R43" s="28">
        <f>NAIO1!Q54</f>
        <v>1.9441543793791505</v>
      </c>
      <c r="S43" s="28">
        <f>NAIO1!R54</f>
        <v>2.0078406994176703</v>
      </c>
      <c r="T43" s="28">
        <f>NAIO1!S54</f>
        <v>1.9069588604315162</v>
      </c>
      <c r="U43" s="28">
        <f>NAIO1!T54</f>
        <v>2.0694908139476835</v>
      </c>
      <c r="V43" s="28">
        <f>NAIO1!U54</f>
        <v>2.3763473661154539</v>
      </c>
      <c r="W43" s="28">
        <f>NAIO1!V54</f>
        <v>2.33614222712428</v>
      </c>
      <c r="X43" s="28">
        <f>NAIO1!W54</f>
        <v>1.6056158221268797</v>
      </c>
      <c r="Y43" s="28">
        <f>NAIO1!X54</f>
        <v>1.2965165348465564</v>
      </c>
      <c r="Z43" s="28">
        <f>NAIO1!Y54</f>
        <v>1.3927963561625791</v>
      </c>
      <c r="AA43" s="28">
        <f>NAIO1!Z54</f>
        <v>1.3203175948606169</v>
      </c>
      <c r="AB43" s="28">
        <f>NAIO1!AA54</f>
        <v>1.2992742216843296</v>
      </c>
      <c r="AC43" s="28">
        <f>NAIO1!AB54</f>
        <v>1.4306304472564522</v>
      </c>
      <c r="AD43" s="28">
        <f>NAIO1!AC54</f>
        <v>1.2974117818867281</v>
      </c>
      <c r="AE43" s="28">
        <f>NAIO1!AD54</f>
        <v>1.4822760440927065</v>
      </c>
      <c r="AF43" s="28">
        <f>NAIO1!AE54</f>
        <v>1.563905333747466</v>
      </c>
      <c r="AG43" s="28">
        <f>NAIO1!AF54</f>
        <v>1.6515175070809935</v>
      </c>
      <c r="AH43" s="28">
        <f>NAIO1!AG54</f>
        <v>1.6461663426898494</v>
      </c>
      <c r="AI43" s="13">
        <f>NAIO1!AH54</f>
        <v>1.4688251976801145</v>
      </c>
      <c r="AJ43" s="28">
        <f>NAIO1!AI54</f>
        <v>1.5756660593960596</v>
      </c>
      <c r="AK43" s="28">
        <f>NAIO1!AJ54</f>
        <v>1.9232152478002789</v>
      </c>
      <c r="AL43" s="13">
        <f>NAIO1!AK54</f>
        <v>1.875371251849119</v>
      </c>
      <c r="AM43" s="13">
        <f>NAIO1!AL54</f>
        <v>2.0035926386367362</v>
      </c>
    </row>
    <row r="44" spans="1:40" s="6" customFormat="1" x14ac:dyDescent="0.25">
      <c r="A44" s="6" t="s">
        <v>383</v>
      </c>
      <c r="B44" s="6" t="s">
        <v>375</v>
      </c>
      <c r="C44" s="40" t="s">
        <v>386</v>
      </c>
      <c r="D44" s="6" t="str">
        <f>NAIO1!C55</f>
        <v>Anlægsvirksomhed</v>
      </c>
      <c r="E44" s="38">
        <f>NAIO1!D55</f>
        <v>3.4606013847311448</v>
      </c>
      <c r="F44" s="38">
        <f>NAIO1!E55</f>
        <v>3.4320675820315492</v>
      </c>
      <c r="G44" s="38">
        <f>NAIO1!F55</f>
        <v>3.4293414975170644</v>
      </c>
      <c r="H44" s="38">
        <f>NAIO1!G55</f>
        <v>3.5810413747379668</v>
      </c>
      <c r="I44" s="38">
        <f>NAIO1!H55</f>
        <v>3.385632477573119</v>
      </c>
      <c r="J44" s="38">
        <f>NAIO1!I55</f>
        <v>3.6908876835933322</v>
      </c>
      <c r="K44" s="38">
        <f>NAIO1!J55</f>
        <v>4.0882846068086431</v>
      </c>
      <c r="L44" s="38">
        <f>NAIO1!K55</f>
        <v>3.7512595953686896</v>
      </c>
      <c r="M44" s="38">
        <f>NAIO1!L55</f>
        <v>3.9226025425783617</v>
      </c>
      <c r="N44" s="38">
        <f>NAIO1!M55</f>
        <v>3.0817631849514151</v>
      </c>
      <c r="O44" s="38">
        <f>NAIO1!N55</f>
        <v>2.8814170927362599</v>
      </c>
      <c r="P44" s="38">
        <f>NAIO1!O55</f>
        <v>3.2562224789483407</v>
      </c>
      <c r="Q44" s="38">
        <f>NAIO1!P55</f>
        <v>3.1854814921624888</v>
      </c>
      <c r="R44" s="38">
        <f>NAIO1!Q55</f>
        <v>3.5314230801892221</v>
      </c>
      <c r="S44" s="38">
        <f>NAIO1!R55</f>
        <v>3.5230210867620149</v>
      </c>
      <c r="T44" s="38">
        <f>NAIO1!S55</f>
        <v>3.2935437242764749</v>
      </c>
      <c r="U44" s="38">
        <f>NAIO1!T55</f>
        <v>3.3000825096061543</v>
      </c>
      <c r="V44" s="38">
        <f>NAIO1!U55</f>
        <v>3.1763410744741636</v>
      </c>
      <c r="W44" s="38">
        <f>NAIO1!V55</f>
        <v>3.1463113455253504</v>
      </c>
      <c r="X44" s="38">
        <f>NAIO1!W55</f>
        <v>2.8419148789422737</v>
      </c>
      <c r="Y44" s="38">
        <f>NAIO1!X55</f>
        <v>2.9527826134892861</v>
      </c>
      <c r="Z44" s="38">
        <f>NAIO1!Y55</f>
        <v>2.9693411568265851</v>
      </c>
      <c r="AA44" s="38">
        <f>NAIO1!Z55</f>
        <v>2.9885223421398122</v>
      </c>
      <c r="AB44" s="38">
        <f>NAIO1!AA55</f>
        <v>3.0014062275742694</v>
      </c>
      <c r="AC44" s="38">
        <f>NAIO1!AB55</f>
        <v>2.9572638076953353</v>
      </c>
      <c r="AD44" s="38">
        <f>NAIO1!AC55</f>
        <v>2.8109029426178682</v>
      </c>
      <c r="AE44" s="38">
        <f>NAIO1!AD55</f>
        <v>2.7813077981465151</v>
      </c>
      <c r="AF44" s="38">
        <f>NAIO1!AE55</f>
        <v>2.4827385945370084</v>
      </c>
      <c r="AG44" s="38">
        <f>NAIO1!AF55</f>
        <v>2.6821430586255537</v>
      </c>
      <c r="AH44" s="38">
        <f>NAIO1!AG55</f>
        <v>3.0946431098156442</v>
      </c>
      <c r="AI44" s="7">
        <f>NAIO1!AH55</f>
        <v>3.1762972260787432</v>
      </c>
      <c r="AJ44" s="38">
        <f>NAIO1!AI55</f>
        <v>3.4511819885683921</v>
      </c>
      <c r="AK44" s="38">
        <f>NAIO1!AJ55</f>
        <v>3.3065915236846655</v>
      </c>
      <c r="AL44" s="7">
        <f>NAIO1!AK55</f>
        <v>3.3244471848630162</v>
      </c>
      <c r="AM44" s="7">
        <f>NAIO1!AL55</f>
        <v>3.5559993132490364</v>
      </c>
    </row>
    <row r="45" spans="1:40" x14ac:dyDescent="0.25">
      <c r="A45" t="s">
        <v>383</v>
      </c>
      <c r="B45" t="s">
        <v>375</v>
      </c>
      <c r="C45" t="s">
        <v>387</v>
      </c>
      <c r="D45" t="s">
        <v>319</v>
      </c>
      <c r="E45" s="12">
        <f>NAIO1!D27</f>
        <v>9.5248604505353942</v>
      </c>
      <c r="F45" s="12">
        <f>NAIO1!E27</f>
        <v>9.479017132261049</v>
      </c>
      <c r="G45" s="12">
        <f>NAIO1!F27</f>
        <v>9.4245809364336672</v>
      </c>
      <c r="H45" s="12">
        <f>NAIO1!G27</f>
        <v>9.0954811012762526</v>
      </c>
      <c r="I45" s="12">
        <f>NAIO1!H27</f>
        <v>9.2298171979680603</v>
      </c>
      <c r="J45" s="12">
        <f>NAIO1!I27</f>
        <v>10.371994095239208</v>
      </c>
      <c r="K45" s="12">
        <f>NAIO1!J27</f>
        <v>11.484918153182999</v>
      </c>
      <c r="L45" s="12">
        <f>NAIO1!K27</f>
        <v>11.363866509485481</v>
      </c>
      <c r="M45" s="12">
        <f>NAIO1!L27</f>
        <v>11.891289780341928</v>
      </c>
      <c r="N45" s="12">
        <f>NAIO1!M27</f>
        <v>11.007412486606812</v>
      </c>
      <c r="O45" s="12">
        <f>NAIO1!N27</f>
        <v>10.949300628473965</v>
      </c>
      <c r="P45" s="12">
        <f>NAIO1!O27</f>
        <v>11.260876432299252</v>
      </c>
      <c r="Q45" s="12">
        <f>NAIO1!P27</f>
        <v>11.078688812275168</v>
      </c>
      <c r="R45" s="12">
        <f>NAIO1!Q27</f>
        <v>12.36686069109118</v>
      </c>
      <c r="S45" s="12">
        <f>NAIO1!R27</f>
        <v>12.873415396916215</v>
      </c>
      <c r="T45" s="12">
        <f>NAIO1!S27</f>
        <v>12.766085522056398</v>
      </c>
      <c r="U45" s="12">
        <f>NAIO1!T27</f>
        <v>14.180448331121648</v>
      </c>
      <c r="V45" s="12">
        <f>NAIO1!U27</f>
        <v>14.141747409238391</v>
      </c>
      <c r="W45" s="12">
        <f>NAIO1!V27</f>
        <v>12.481234962742151</v>
      </c>
      <c r="X45" s="12">
        <f>NAIO1!W27</f>
        <v>9.9335531281641707</v>
      </c>
      <c r="Y45" s="12">
        <f>NAIO1!X27</f>
        <v>9.5444899158149887</v>
      </c>
      <c r="Z45" s="12">
        <f>NAIO1!Y27</f>
        <v>10.421576520178732</v>
      </c>
      <c r="AA45" s="12">
        <f>NAIO1!Z27</f>
        <v>9.8495739862254688</v>
      </c>
      <c r="AB45" s="12">
        <f>NAIO1!AA27</f>
        <v>9.7499864941009093</v>
      </c>
      <c r="AC45" s="12">
        <f>NAIO1!AB27</f>
        <v>9.8368744469391114</v>
      </c>
      <c r="AD45" s="12">
        <f>NAIO1!AC27</f>
        <v>9.285854209801597</v>
      </c>
      <c r="AE45" s="12">
        <f>NAIO1!AD27</f>
        <v>9.706750454613049</v>
      </c>
      <c r="AF45" s="12">
        <f>NAIO1!AE27</f>
        <v>9.7683582808337341</v>
      </c>
      <c r="AG45" s="12">
        <f>NAIO1!AF27</f>
        <v>10.314721114485804</v>
      </c>
      <c r="AH45" s="12">
        <f>NAIO1!AG27</f>
        <v>10.534834395347506</v>
      </c>
      <c r="AI45" s="5">
        <f>NAIO1!AH27</f>
        <v>10.686840786828462</v>
      </c>
      <c r="AJ45" s="12">
        <f>NAIO1!AI27</f>
        <v>11.68019874340415</v>
      </c>
      <c r="AK45" s="12">
        <f>NAIO1!AJ27</f>
        <v>11.858328167986482</v>
      </c>
      <c r="AL45" s="5">
        <f>NAIO1!AK27</f>
        <v>11.379719419271751</v>
      </c>
      <c r="AM45" s="5">
        <f>NAIO1!AL27</f>
        <v>11.724738523564561</v>
      </c>
    </row>
    <row r="46" spans="1:40" s="100" customFormat="1" x14ac:dyDescent="0.25">
      <c r="A46" t="s">
        <v>383</v>
      </c>
      <c r="B46" s="100" t="s">
        <v>375</v>
      </c>
      <c r="C46" t="s">
        <v>387</v>
      </c>
      <c r="D46" s="100" t="s">
        <v>320</v>
      </c>
      <c r="E46" s="101">
        <f>NAIO1!D107</f>
        <v>20.252566000000002</v>
      </c>
      <c r="F46" s="101">
        <f>NAIO1!E107</f>
        <v>23.801924</v>
      </c>
      <c r="G46" s="101">
        <f>NAIO1!F107</f>
        <v>20.985409000000001</v>
      </c>
      <c r="H46" s="101">
        <f>NAIO1!G107</f>
        <v>23.065294999999999</v>
      </c>
      <c r="I46" s="101">
        <f>NAIO1!H107</f>
        <v>23.448611</v>
      </c>
      <c r="J46" s="101">
        <f>NAIO1!I107</f>
        <v>21.728387000000001</v>
      </c>
      <c r="K46" s="101">
        <f>NAIO1!J107</f>
        <v>24.780851999999999</v>
      </c>
      <c r="L46" s="101">
        <f>NAIO1!K107</f>
        <v>21.850028999999999</v>
      </c>
      <c r="M46" s="101">
        <f>NAIO1!L107</f>
        <v>20.659034999999999</v>
      </c>
      <c r="N46" s="101">
        <f>NAIO1!M107</f>
        <v>19.169741999999999</v>
      </c>
      <c r="O46" s="101">
        <f>NAIO1!N107</f>
        <v>16.947088000000001</v>
      </c>
      <c r="P46" s="101">
        <f>NAIO1!O107</f>
        <v>17.152837000000002</v>
      </c>
      <c r="Q46" s="101">
        <f>NAIO1!P107</f>
        <v>16.004249000000002</v>
      </c>
      <c r="R46" s="101">
        <f>NAIO1!Q107</f>
        <v>17.206054000000002</v>
      </c>
      <c r="S46" s="101">
        <f>NAIO1!R107</f>
        <v>15.797819</v>
      </c>
      <c r="T46" s="101">
        <f>NAIO1!S107</f>
        <v>16.571038999999999</v>
      </c>
      <c r="U46" s="101">
        <f>NAIO1!T107</f>
        <v>18.350425999999999</v>
      </c>
      <c r="V46" s="101">
        <f>NAIO1!U107</f>
        <v>16.567041</v>
      </c>
      <c r="W46" s="101">
        <f>NAIO1!V107</f>
        <v>15.775645000000001</v>
      </c>
      <c r="X46" s="101">
        <f>NAIO1!W107</f>
        <v>16.404858999999998</v>
      </c>
      <c r="Y46" s="101">
        <f>NAIO1!X107</f>
        <v>16.853466000000001</v>
      </c>
      <c r="Z46" s="101">
        <f>NAIO1!Y107</f>
        <v>14.286630000000001</v>
      </c>
      <c r="AA46" s="101">
        <f>NAIO1!Z107</f>
        <v>12.547164</v>
      </c>
      <c r="AB46" s="101">
        <f>NAIO1!AA107</f>
        <v>13.892450999999999</v>
      </c>
      <c r="AC46" s="101">
        <f>NAIO1!AB107</f>
        <v>11.185616</v>
      </c>
      <c r="AD46" s="101">
        <f>NAIO1!AC107</f>
        <v>9.6420089999999998</v>
      </c>
      <c r="AE46" s="101">
        <f>NAIO1!AD107</f>
        <v>10.522066000000001</v>
      </c>
      <c r="AF46" s="101">
        <f>NAIO1!AE107</f>
        <v>9.0636600000000005</v>
      </c>
      <c r="AG46" s="101">
        <f>NAIO1!AF107</f>
        <v>9.2068770000000004</v>
      </c>
      <c r="AH46" s="101">
        <f>NAIO1!AG107</f>
        <v>7.7469540000000006</v>
      </c>
      <c r="AI46" s="102">
        <f>NAIO1!AH107</f>
        <v>6.5107030000000004</v>
      </c>
      <c r="AJ46" s="101">
        <f>NAIO1!AI107</f>
        <v>6.7528229999999994</v>
      </c>
      <c r="AK46" s="101">
        <f>NAIO1!AJ107</f>
        <v>6.0141819999999999</v>
      </c>
      <c r="AL46" s="102">
        <f>NAIO1!AK107</f>
        <v>5.4247529999999999</v>
      </c>
      <c r="AM46" s="102">
        <f>NAIO1!AL107</f>
        <v>5.4398880000000007</v>
      </c>
    </row>
    <row r="47" spans="1:40" s="100" customFormat="1" x14ac:dyDescent="0.25">
      <c r="A47" t="s">
        <v>383</v>
      </c>
      <c r="B47" s="100" t="s">
        <v>375</v>
      </c>
      <c r="C47" t="s">
        <v>387</v>
      </c>
      <c r="D47" s="100" t="s">
        <v>372</v>
      </c>
      <c r="E47" s="101">
        <f>E45+E46</f>
        <v>29.777426450535394</v>
      </c>
      <c r="F47" s="101">
        <f t="shared" ref="F47:AI47" si="3">F45+F46</f>
        <v>33.280941132261049</v>
      </c>
      <c r="G47" s="101">
        <f t="shared" si="3"/>
        <v>30.409989936433668</v>
      </c>
      <c r="H47" s="101">
        <f t="shared" si="3"/>
        <v>32.160776101276255</v>
      </c>
      <c r="I47" s="101">
        <f t="shared" si="3"/>
        <v>32.67842819796806</v>
      </c>
      <c r="J47" s="101">
        <f t="shared" si="3"/>
        <v>32.100381095239207</v>
      </c>
      <c r="K47" s="101">
        <f t="shared" si="3"/>
        <v>36.265770153182999</v>
      </c>
      <c r="L47" s="101">
        <f t="shared" si="3"/>
        <v>33.213895509485482</v>
      </c>
      <c r="M47" s="101">
        <f t="shared" si="3"/>
        <v>32.550324780341924</v>
      </c>
      <c r="N47" s="101">
        <f t="shared" si="3"/>
        <v>30.17715448660681</v>
      </c>
      <c r="O47" s="101">
        <f t="shared" si="3"/>
        <v>27.896388628473964</v>
      </c>
      <c r="P47" s="101">
        <f t="shared" si="3"/>
        <v>28.413713432299254</v>
      </c>
      <c r="Q47" s="101">
        <f t="shared" si="3"/>
        <v>27.082937812275169</v>
      </c>
      <c r="R47" s="101">
        <f t="shared" si="3"/>
        <v>29.572914691091182</v>
      </c>
      <c r="S47" s="101">
        <f t="shared" si="3"/>
        <v>28.671234396916216</v>
      </c>
      <c r="T47" s="101">
        <f t="shared" si="3"/>
        <v>29.337124522056399</v>
      </c>
      <c r="U47" s="101">
        <f t="shared" si="3"/>
        <v>32.530874331121645</v>
      </c>
      <c r="V47" s="101">
        <f t="shared" si="3"/>
        <v>30.708788409238391</v>
      </c>
      <c r="W47" s="101">
        <f t="shared" si="3"/>
        <v>28.256879962742154</v>
      </c>
      <c r="X47" s="101">
        <f t="shared" si="3"/>
        <v>26.338412128164169</v>
      </c>
      <c r="Y47" s="101">
        <f t="shared" si="3"/>
        <v>26.39795591581499</v>
      </c>
      <c r="Z47" s="101">
        <f t="shared" si="3"/>
        <v>24.708206520178734</v>
      </c>
      <c r="AA47" s="101">
        <f t="shared" si="3"/>
        <v>22.396737986225467</v>
      </c>
      <c r="AB47" s="101">
        <f t="shared" si="3"/>
        <v>23.642437494100911</v>
      </c>
      <c r="AC47" s="101">
        <f t="shared" si="3"/>
        <v>21.022490446939109</v>
      </c>
      <c r="AD47" s="101">
        <f t="shared" si="3"/>
        <v>18.927863209801597</v>
      </c>
      <c r="AE47" s="101">
        <f t="shared" si="3"/>
        <v>20.22881645461305</v>
      </c>
      <c r="AF47" s="101">
        <f t="shared" si="3"/>
        <v>18.832018280833736</v>
      </c>
      <c r="AG47" s="101">
        <f t="shared" si="3"/>
        <v>19.521598114485805</v>
      </c>
      <c r="AH47" s="101">
        <f t="shared" si="3"/>
        <v>18.281788395347505</v>
      </c>
      <c r="AI47" s="101">
        <f t="shared" si="3"/>
        <v>17.197543786828462</v>
      </c>
      <c r="AJ47" s="101">
        <f t="shared" ref="AJ47:AM47" si="4">AJ45+AJ46</f>
        <v>18.433021743404147</v>
      </c>
      <c r="AK47" s="101">
        <f t="shared" si="4"/>
        <v>17.872510167986484</v>
      </c>
      <c r="AL47" s="101">
        <f t="shared" si="4"/>
        <v>16.80447241927175</v>
      </c>
      <c r="AM47" s="102">
        <f t="shared" si="4"/>
        <v>17.164626523564561</v>
      </c>
    </row>
    <row r="48" spans="1:40" x14ac:dyDescent="0.25">
      <c r="A48" t="s">
        <v>383</v>
      </c>
      <c r="B48" t="s">
        <v>375</v>
      </c>
      <c r="C48" t="s">
        <v>387</v>
      </c>
      <c r="D48" t="s">
        <v>385</v>
      </c>
      <c r="E48" s="12">
        <f>NAIO1!D94</f>
        <v>76.964123000000001</v>
      </c>
      <c r="F48" s="12">
        <f>NAIO1!E94</f>
        <v>83.702048999999988</v>
      </c>
      <c r="G48" s="12">
        <f>NAIO1!F94</f>
        <v>79.575887999999992</v>
      </c>
      <c r="H48" s="12">
        <f>NAIO1!G94</f>
        <v>79.290391</v>
      </c>
      <c r="I48" s="12">
        <f>NAIO1!H94</f>
        <v>83.870414999999994</v>
      </c>
      <c r="J48" s="12">
        <f>NAIO1!I94</f>
        <v>86.856790999999987</v>
      </c>
      <c r="K48" s="12">
        <f>NAIO1!J94</f>
        <v>90.953204999999997</v>
      </c>
      <c r="L48" s="12">
        <f>NAIO1!K94</f>
        <v>87.150812000000016</v>
      </c>
      <c r="M48" s="12">
        <f>NAIO1!L94</f>
        <v>87.163225000000011</v>
      </c>
      <c r="N48" s="12">
        <f>NAIO1!M94</f>
        <v>79.96696399999999</v>
      </c>
      <c r="O48" s="12">
        <f>NAIO1!N94</f>
        <v>78.069234000000009</v>
      </c>
      <c r="P48" s="12">
        <f>NAIO1!O94</f>
        <v>78.268418999999994</v>
      </c>
      <c r="Q48" s="12">
        <f>NAIO1!P94</f>
        <v>76.332059000000001</v>
      </c>
      <c r="R48" s="12">
        <f>NAIO1!Q94</f>
        <v>81.730866999999989</v>
      </c>
      <c r="S48" s="12">
        <f>NAIO1!R94</f>
        <v>83.550579000000013</v>
      </c>
      <c r="T48" s="12">
        <f>NAIO1!S94</f>
        <v>84.838509000000002</v>
      </c>
      <c r="U48" s="12">
        <f>NAIO1!T94</f>
        <v>89.895409000000015</v>
      </c>
      <c r="V48" s="12">
        <f>NAIO1!U94</f>
        <v>89.51885</v>
      </c>
      <c r="W48" s="12">
        <f>NAIO1!V94</f>
        <v>84.648809</v>
      </c>
      <c r="X48" s="12">
        <f>NAIO1!W94</f>
        <v>77.837274000000008</v>
      </c>
      <c r="Y48" s="12">
        <f>NAIO1!X94</f>
        <v>76.718105000000008</v>
      </c>
      <c r="Z48" s="12">
        <f>NAIO1!Y94</f>
        <v>74.861005000000006</v>
      </c>
      <c r="AA48" s="12">
        <f>NAIO1!Z94</f>
        <v>68.994967000000003</v>
      </c>
      <c r="AB48" s="12">
        <f>NAIO1!AA94</f>
        <v>71.190370999999999</v>
      </c>
      <c r="AC48" s="12">
        <f>NAIO1!AB94</f>
        <v>69.822311999999997</v>
      </c>
      <c r="AD48" s="12">
        <f>NAIO1!AC94</f>
        <v>65.052088999999995</v>
      </c>
      <c r="AE48" s="12">
        <f>NAIO1!AD94</f>
        <v>68.633899999999997</v>
      </c>
      <c r="AF48" s="12">
        <f>NAIO1!AE94</f>
        <v>66.408901999999998</v>
      </c>
      <c r="AG48" s="12">
        <f>NAIO1!AF94</f>
        <v>67.710324999999983</v>
      </c>
      <c r="AH48" s="12">
        <f>NAIO1!AG94</f>
        <v>63.893993999999999</v>
      </c>
      <c r="AI48" s="12">
        <f>NAIO1!AH94</f>
        <v>59.522477000000002</v>
      </c>
      <c r="AJ48" s="12">
        <f>NAIO1!AI94</f>
        <v>64.653034000000005</v>
      </c>
      <c r="AK48" s="12">
        <f>NAIO1!AJ94</f>
        <v>62.926780000000008</v>
      </c>
      <c r="AL48" s="12">
        <f>NAIO1!AK94</f>
        <v>57.113116999999995</v>
      </c>
      <c r="AM48" s="5">
        <f>NAIO1!AL94</f>
        <v>57.995667000000005</v>
      </c>
      <c r="AN48" s="12"/>
    </row>
    <row r="49" spans="1:40" s="98" customFormat="1" x14ac:dyDescent="0.25">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row>
    <row r="50" spans="1:40" s="6" customFormat="1" x14ac:dyDescent="0.25">
      <c r="E50" s="6">
        <f t="shared" ref="E50:AI50" si="5">E3</f>
        <v>1990</v>
      </c>
      <c r="F50" s="6">
        <f t="shared" si="5"/>
        <v>1991</v>
      </c>
      <c r="G50" s="6">
        <f t="shared" si="5"/>
        <v>1992</v>
      </c>
      <c r="H50" s="6">
        <f t="shared" si="5"/>
        <v>1993</v>
      </c>
      <c r="I50" s="6">
        <f t="shared" si="5"/>
        <v>1994</v>
      </c>
      <c r="J50" s="6">
        <f t="shared" si="5"/>
        <v>1995</v>
      </c>
      <c r="K50" s="6">
        <f t="shared" si="5"/>
        <v>1996</v>
      </c>
      <c r="L50" s="6">
        <f t="shared" si="5"/>
        <v>1997</v>
      </c>
      <c r="M50" s="6">
        <f t="shared" si="5"/>
        <v>1998</v>
      </c>
      <c r="N50" s="6">
        <f t="shared" si="5"/>
        <v>1999</v>
      </c>
      <c r="O50" s="6">
        <f t="shared" si="5"/>
        <v>2000</v>
      </c>
      <c r="P50" s="6">
        <f t="shared" si="5"/>
        <v>2001</v>
      </c>
      <c r="Q50" s="6">
        <f t="shared" si="5"/>
        <v>2002</v>
      </c>
      <c r="R50" s="6">
        <f t="shared" si="5"/>
        <v>2003</v>
      </c>
      <c r="S50" s="6">
        <f t="shared" si="5"/>
        <v>2004</v>
      </c>
      <c r="T50" s="6">
        <f t="shared" si="5"/>
        <v>2005</v>
      </c>
      <c r="U50" s="6">
        <f t="shared" si="5"/>
        <v>2006</v>
      </c>
      <c r="V50" s="6">
        <f t="shared" si="5"/>
        <v>2007</v>
      </c>
      <c r="W50" s="6">
        <f t="shared" si="5"/>
        <v>2008</v>
      </c>
      <c r="X50" s="6">
        <f t="shared" si="5"/>
        <v>2009</v>
      </c>
      <c r="Y50" s="6">
        <f t="shared" si="5"/>
        <v>2010</v>
      </c>
      <c r="Z50" s="6">
        <f t="shared" si="5"/>
        <v>2011</v>
      </c>
      <c r="AA50" s="6">
        <f t="shared" si="5"/>
        <v>2012</v>
      </c>
      <c r="AB50" s="6">
        <f t="shared" si="5"/>
        <v>2013</v>
      </c>
      <c r="AC50" s="6">
        <f t="shared" si="5"/>
        <v>2014</v>
      </c>
      <c r="AD50" s="6">
        <f t="shared" si="5"/>
        <v>2015</v>
      </c>
      <c r="AE50" s="6">
        <f t="shared" si="5"/>
        <v>2016</v>
      </c>
      <c r="AF50" s="6">
        <f t="shared" si="5"/>
        <v>2017</v>
      </c>
      <c r="AG50" s="6">
        <f t="shared" si="5"/>
        <v>2018</v>
      </c>
      <c r="AH50" s="6">
        <f t="shared" si="5"/>
        <v>2019</v>
      </c>
      <c r="AI50" s="6">
        <f t="shared" si="5"/>
        <v>2020</v>
      </c>
      <c r="AJ50" s="6">
        <f t="shared" ref="AJ50:AM50" si="6">AJ3</f>
        <v>2021</v>
      </c>
      <c r="AK50" s="6">
        <f t="shared" si="6"/>
        <v>2022</v>
      </c>
      <c r="AL50" s="6">
        <f t="shared" si="6"/>
        <v>2023</v>
      </c>
      <c r="AM50" s="6">
        <f t="shared" si="6"/>
        <v>2024</v>
      </c>
    </row>
    <row r="51" spans="1:40" x14ac:dyDescent="0.25">
      <c r="A51" t="s">
        <v>384</v>
      </c>
      <c r="B51" t="s">
        <v>313</v>
      </c>
      <c r="C51" s="105" t="s">
        <v>378</v>
      </c>
      <c r="D51" t="str">
        <f t="shared" ref="D51:D82" si="7">D4</f>
        <v>Nybyggeri</v>
      </c>
      <c r="E51" s="81">
        <f t="shared" ref="E51:AI51" si="8">E4/E$48</f>
        <v>3.9159206686471305E-2</v>
      </c>
      <c r="F51" s="81">
        <f t="shared" si="8"/>
        <v>3.230260229352331E-2</v>
      </c>
      <c r="G51" s="81">
        <f t="shared" si="8"/>
        <v>3.1917947305847225E-2</v>
      </c>
      <c r="H51" s="81">
        <f t="shared" si="8"/>
        <v>2.4948092386125324E-2</v>
      </c>
      <c r="I51" s="81">
        <f t="shared" si="8"/>
        <v>2.37532865432942E-2</v>
      </c>
      <c r="J51" s="81">
        <f t="shared" si="8"/>
        <v>2.8728196969653192E-2</v>
      </c>
      <c r="K51" s="81">
        <f t="shared" si="8"/>
        <v>3.2048744186639715E-2</v>
      </c>
      <c r="L51" s="81">
        <f t="shared" si="8"/>
        <v>3.6537066344258497E-2</v>
      </c>
      <c r="M51" s="81">
        <f t="shared" si="8"/>
        <v>4.2188916254532798E-2</v>
      </c>
      <c r="N51" s="81">
        <f t="shared" si="8"/>
        <v>3.96680684288577E-2</v>
      </c>
      <c r="O51" s="81">
        <f t="shared" si="8"/>
        <v>4.056553187136433E-2</v>
      </c>
      <c r="P51" s="81">
        <f t="shared" si="8"/>
        <v>4.3253460888228755E-2</v>
      </c>
      <c r="Q51" s="81">
        <f t="shared" si="8"/>
        <v>4.2653795045670129E-2</v>
      </c>
      <c r="R51" s="81">
        <f t="shared" si="8"/>
        <v>4.4651269880692693E-2</v>
      </c>
      <c r="S51" s="81">
        <f t="shared" si="8"/>
        <v>4.7412346478173412E-2</v>
      </c>
      <c r="T51" s="81">
        <f t="shared" si="8"/>
        <v>4.6996500138869718E-2</v>
      </c>
      <c r="U51" s="81">
        <f t="shared" si="8"/>
        <v>4.9980694787205418E-2</v>
      </c>
      <c r="V51" s="81">
        <f t="shared" si="8"/>
        <v>5.3461667570573128E-2</v>
      </c>
      <c r="W51" s="81">
        <f t="shared" si="8"/>
        <v>4.7407105278941368E-2</v>
      </c>
      <c r="X51" s="81">
        <f t="shared" si="8"/>
        <v>3.1484928416172432E-2</v>
      </c>
      <c r="Y51" s="81">
        <f t="shared" si="8"/>
        <v>2.639593352833728E-2</v>
      </c>
      <c r="Z51" s="81">
        <f t="shared" si="8"/>
        <v>3.2071370134558033E-2</v>
      </c>
      <c r="AA51" s="81">
        <f t="shared" si="8"/>
        <v>3.0210464482141135E-2</v>
      </c>
      <c r="AB51" s="81">
        <f t="shared" si="8"/>
        <v>2.7437685357757161E-2</v>
      </c>
      <c r="AC51" s="81">
        <f t="shared" si="8"/>
        <v>3.0267316269905243E-2</v>
      </c>
      <c r="AD51" s="81">
        <f t="shared" si="8"/>
        <v>3.224254643075336E-2</v>
      </c>
      <c r="AE51" s="81">
        <f t="shared" si="8"/>
        <v>3.3653573525619263E-2</v>
      </c>
      <c r="AF51" s="81">
        <f t="shared" si="8"/>
        <v>3.9319562910406197E-2</v>
      </c>
      <c r="AG51" s="81">
        <f t="shared" si="8"/>
        <v>4.1443974755696431E-2</v>
      </c>
      <c r="AH51" s="81">
        <f t="shared" si="8"/>
        <v>4.4275037807152889E-2</v>
      </c>
      <c r="AI51" s="81">
        <f t="shared" si="8"/>
        <v>4.9472353107885607E-2</v>
      </c>
      <c r="AJ51" s="81">
        <f t="shared" ref="AJ51:AM51" si="9">AJ4/AJ$48</f>
        <v>4.7068603153256498E-2</v>
      </c>
      <c r="AK51" s="81">
        <f t="shared" si="9"/>
        <v>5.0959305402246857E-2</v>
      </c>
      <c r="AL51" s="81">
        <f t="shared" si="9"/>
        <v>5.2446323320087751E-2</v>
      </c>
      <c r="AM51" s="81">
        <f t="shared" si="9"/>
        <v>5.1784696260153362E-2</v>
      </c>
    </row>
    <row r="52" spans="1:40" x14ac:dyDescent="0.25">
      <c r="A52" t="s">
        <v>384</v>
      </c>
      <c r="B52" t="s">
        <v>313</v>
      </c>
      <c r="C52" s="105" t="s">
        <v>378</v>
      </c>
      <c r="D52" t="str">
        <f t="shared" si="7"/>
        <v>Anlægsvirksomhed</v>
      </c>
      <c r="E52" s="82">
        <f t="shared" ref="E52:AI52" si="10">E5/E$48</f>
        <v>3.3576774466721332E-2</v>
      </c>
      <c r="F52" s="82">
        <f t="shared" si="10"/>
        <v>3.1540338994568706E-2</v>
      </c>
      <c r="G52" s="82">
        <f t="shared" si="10"/>
        <v>3.3768017769402719E-2</v>
      </c>
      <c r="H52" s="82">
        <f t="shared" si="10"/>
        <v>3.7066496493881586E-2</v>
      </c>
      <c r="I52" s="82">
        <f t="shared" si="10"/>
        <v>3.2033047648565946E-2</v>
      </c>
      <c r="J52" s="82">
        <f t="shared" si="10"/>
        <v>3.4314921904033971E-2</v>
      </c>
      <c r="K52" s="82">
        <f t="shared" si="10"/>
        <v>3.6703335522920828E-2</v>
      </c>
      <c r="L52" s="82">
        <f t="shared" si="10"/>
        <v>3.4834270964681308E-2</v>
      </c>
      <c r="M52" s="82">
        <f t="shared" si="10"/>
        <v>3.6659497167526783E-2</v>
      </c>
      <c r="N52" s="82">
        <f t="shared" si="10"/>
        <v>2.9974040279933604E-2</v>
      </c>
      <c r="O52" s="82">
        <f t="shared" si="10"/>
        <v>2.760813561972441E-2</v>
      </c>
      <c r="P52" s="82">
        <f t="shared" si="10"/>
        <v>3.0840050570077316E-2</v>
      </c>
      <c r="Q52" s="82">
        <f t="shared" si="10"/>
        <v>3.0479631107553376E-2</v>
      </c>
      <c r="R52" s="82">
        <f t="shared" si="10"/>
        <v>3.0610650441283097E-2</v>
      </c>
      <c r="S52" s="82">
        <f t="shared" si="10"/>
        <v>2.9414434099852255E-2</v>
      </c>
      <c r="T52" s="82">
        <f t="shared" si="10"/>
        <v>2.5205252015921213E-2</v>
      </c>
      <c r="U52" s="82">
        <f t="shared" si="10"/>
        <v>2.5222088927811647E-2</v>
      </c>
      <c r="V52" s="82">
        <f t="shared" si="10"/>
        <v>2.3973040314972768E-2</v>
      </c>
      <c r="W52" s="82">
        <f t="shared" si="10"/>
        <v>2.6077590766811615E-2</v>
      </c>
      <c r="X52" s="82">
        <f t="shared" si="10"/>
        <v>2.4888217436802831E-2</v>
      </c>
      <c r="Y52" s="82">
        <f t="shared" si="10"/>
        <v>2.6230301178580984E-2</v>
      </c>
      <c r="Z52" s="82">
        <f t="shared" si="10"/>
        <v>2.8869035354254193E-2</v>
      </c>
      <c r="AA52" s="82">
        <f t="shared" si="10"/>
        <v>3.2724879772752125E-2</v>
      </c>
      <c r="AB52" s="82">
        <f t="shared" si="10"/>
        <v>3.3227457123379787E-2</v>
      </c>
      <c r="AC52" s="82">
        <f t="shared" si="10"/>
        <v>3.3272759572899852E-2</v>
      </c>
      <c r="AD52" s="82">
        <f t="shared" si="10"/>
        <v>3.4729000017201604E-2</v>
      </c>
      <c r="AE52" s="82">
        <f t="shared" si="10"/>
        <v>3.2187738129408353E-2</v>
      </c>
      <c r="AF52" s="82">
        <f t="shared" si="10"/>
        <v>2.8878914456378156E-2</v>
      </c>
      <c r="AG52" s="82">
        <f t="shared" si="10"/>
        <v>2.8621617161045977E-2</v>
      </c>
      <c r="AH52" s="82">
        <f t="shared" si="10"/>
        <v>3.5322005382853357E-2</v>
      </c>
      <c r="AI52" s="82">
        <f t="shared" si="10"/>
        <v>4.1769212662302338E-2</v>
      </c>
      <c r="AJ52" s="82">
        <f t="shared" ref="AJ52:AM52" si="11">AJ5/AJ$48</f>
        <v>4.3738674352080668E-2</v>
      </c>
      <c r="AK52" s="82">
        <f t="shared" si="11"/>
        <v>4.1985908066486152E-2</v>
      </c>
      <c r="AL52" s="82">
        <f t="shared" si="11"/>
        <v>4.8054337500087772E-2</v>
      </c>
      <c r="AM52" s="82">
        <f t="shared" si="11"/>
        <v>5.1450205754164355E-2</v>
      </c>
    </row>
    <row r="53" spans="1:40" x14ac:dyDescent="0.25">
      <c r="A53" t="s">
        <v>384</v>
      </c>
      <c r="B53" t="s">
        <v>313</v>
      </c>
      <c r="C53" s="105" t="s">
        <v>378</v>
      </c>
      <c r="D53" t="str">
        <f t="shared" si="7"/>
        <v>Prof. rep. og vedl.</v>
      </c>
      <c r="E53" s="82">
        <f t="shared" ref="E53:AI53" si="12">E6/E$48</f>
        <v>1.8276918454589546E-2</v>
      </c>
      <c r="F53" s="82">
        <f t="shared" si="12"/>
        <v>1.7875273280347059E-2</v>
      </c>
      <c r="G53" s="82">
        <f t="shared" si="12"/>
        <v>1.883980232806199E-2</v>
      </c>
      <c r="H53" s="82">
        <f t="shared" si="12"/>
        <v>1.7404858048940635E-2</v>
      </c>
      <c r="I53" s="82">
        <f t="shared" si="12"/>
        <v>1.8288248603515318E-2</v>
      </c>
      <c r="J53" s="82">
        <f t="shared" si="12"/>
        <v>1.8986425597970806E-2</v>
      </c>
      <c r="K53" s="82">
        <f t="shared" si="12"/>
        <v>1.8637836896456809E-2</v>
      </c>
      <c r="L53" s="82">
        <f t="shared" si="12"/>
        <v>1.9083344857417965E-2</v>
      </c>
      <c r="M53" s="82">
        <f t="shared" si="12"/>
        <v>1.7575875605795904E-2</v>
      </c>
      <c r="N53" s="82">
        <f t="shared" si="12"/>
        <v>2.1650478064916909E-2</v>
      </c>
      <c r="O53" s="82">
        <f t="shared" si="12"/>
        <v>2.5609332864723635E-2</v>
      </c>
      <c r="P53" s="82">
        <f t="shared" si="12"/>
        <v>2.2957931474251448E-2</v>
      </c>
      <c r="Q53" s="82">
        <f t="shared" si="12"/>
        <v>2.209784489109615E-2</v>
      </c>
      <c r="R53" s="82">
        <f t="shared" si="12"/>
        <v>2.2856652187477716E-2</v>
      </c>
      <c r="S53" s="82">
        <f t="shared" si="12"/>
        <v>2.4010450005379373E-2</v>
      </c>
      <c r="T53" s="82">
        <f t="shared" si="12"/>
        <v>2.5102975348140547E-2</v>
      </c>
      <c r="U53" s="82">
        <f t="shared" si="12"/>
        <v>2.690091770982431E-2</v>
      </c>
      <c r="V53" s="82">
        <f t="shared" si="12"/>
        <v>2.6484287946058286E-2</v>
      </c>
      <c r="W53" s="82">
        <f t="shared" si="12"/>
        <v>2.4507716346014983E-2</v>
      </c>
      <c r="X53" s="82">
        <f t="shared" si="12"/>
        <v>2.2116486247963921E-2</v>
      </c>
      <c r="Y53" s="82">
        <f t="shared" si="12"/>
        <v>2.0836776403692449E-2</v>
      </c>
      <c r="Z53" s="82">
        <f t="shared" si="12"/>
        <v>2.4639850880976016E-2</v>
      </c>
      <c r="AA53" s="82">
        <f t="shared" si="12"/>
        <v>2.4536123047931888E-2</v>
      </c>
      <c r="AB53" s="82">
        <f t="shared" si="12"/>
        <v>2.4257915441963353E-2</v>
      </c>
      <c r="AC53" s="82">
        <f t="shared" si="12"/>
        <v>2.6557685457336333E-2</v>
      </c>
      <c r="AD53" s="82">
        <f t="shared" si="12"/>
        <v>2.638540939092671E-2</v>
      </c>
      <c r="AE53" s="82">
        <f t="shared" si="12"/>
        <v>2.5705256440330507E-2</v>
      </c>
      <c r="AF53" s="82">
        <f t="shared" si="12"/>
        <v>2.6435205930674777E-2</v>
      </c>
      <c r="AG53" s="82">
        <f t="shared" si="12"/>
        <v>2.6695707043202059E-2</v>
      </c>
      <c r="AH53" s="82">
        <f t="shared" si="12"/>
        <v>2.6247099218746604E-2</v>
      </c>
      <c r="AI53" s="82">
        <f t="shared" si="12"/>
        <v>2.7680921276176055E-2</v>
      </c>
      <c r="AJ53" s="82">
        <f t="shared" ref="AJ53:AM53" si="13">AJ6/AJ$48</f>
        <v>2.7864415458058782E-2</v>
      </c>
      <c r="AK53" s="82">
        <f t="shared" si="13"/>
        <v>2.9901196279231192E-2</v>
      </c>
      <c r="AL53" s="82">
        <f t="shared" si="13"/>
        <v>2.9622967347413379E-2</v>
      </c>
      <c r="AM53" s="82">
        <f t="shared" si="13"/>
        <v>2.8208090097489522E-2</v>
      </c>
    </row>
    <row r="54" spans="1:40" s="6" customFormat="1" x14ac:dyDescent="0.25">
      <c r="A54" t="s">
        <v>384</v>
      </c>
      <c r="B54" t="s">
        <v>313</v>
      </c>
      <c r="C54" s="105" t="s">
        <v>378</v>
      </c>
      <c r="D54" s="6" t="str">
        <f t="shared" si="7"/>
        <v>Gør-det-selv rep. og vedl.</v>
      </c>
      <c r="E54" s="77">
        <f t="shared" ref="E54:AI54" si="14">E7/E$48</f>
        <v>3.7967690478328455E-3</v>
      </c>
      <c r="F54" s="77">
        <f t="shared" si="14"/>
        <v>3.669384485438344E-3</v>
      </c>
      <c r="G54" s="77">
        <f t="shared" si="14"/>
        <v>3.9366070285008952E-3</v>
      </c>
      <c r="H54" s="77">
        <f t="shared" si="14"/>
        <v>3.9895376477586042E-3</v>
      </c>
      <c r="I54" s="77">
        <f t="shared" si="14"/>
        <v>3.8621842994338352E-3</v>
      </c>
      <c r="J54" s="77">
        <f t="shared" si="14"/>
        <v>4.2147193764043162E-3</v>
      </c>
      <c r="K54" s="77">
        <f t="shared" si="14"/>
        <v>4.5588388006777766E-3</v>
      </c>
      <c r="L54" s="77">
        <f t="shared" si="14"/>
        <v>5.0706010633612903E-3</v>
      </c>
      <c r="M54" s="77">
        <f t="shared" si="14"/>
        <v>4.4125948758779862E-3</v>
      </c>
      <c r="N54" s="77">
        <f t="shared" si="14"/>
        <v>6.2006480576153929E-3</v>
      </c>
      <c r="O54" s="77">
        <f t="shared" si="14"/>
        <v>9.3894862603621804E-3</v>
      </c>
      <c r="P54" s="77">
        <f t="shared" si="14"/>
        <v>7.0668477409771106E-3</v>
      </c>
      <c r="Q54" s="77">
        <f t="shared" si="14"/>
        <v>7.1095029678159213E-3</v>
      </c>
      <c r="R54" s="77">
        <f t="shared" si="14"/>
        <v>9.0349586038283441E-3</v>
      </c>
      <c r="S54" s="77">
        <f t="shared" si="14"/>
        <v>8.2483330247178771E-3</v>
      </c>
      <c r="T54" s="77">
        <f t="shared" si="14"/>
        <v>1.0169485651851802E-2</v>
      </c>
      <c r="U54" s="77">
        <f t="shared" si="14"/>
        <v>1.3732069454180911E-2</v>
      </c>
      <c r="V54" s="77">
        <f t="shared" si="14"/>
        <v>1.1219569956495194E-2</v>
      </c>
      <c r="W54" s="77">
        <f t="shared" si="14"/>
        <v>8.9185188653983314E-3</v>
      </c>
      <c r="X54" s="77">
        <f t="shared" si="14"/>
        <v>7.517516607788704E-3</v>
      </c>
      <c r="Y54" s="77">
        <f t="shared" si="14"/>
        <v>7.2843431156178829E-3</v>
      </c>
      <c r="Z54" s="77">
        <f t="shared" si="14"/>
        <v>8.5284054094651798E-3</v>
      </c>
      <c r="AA54" s="77">
        <f t="shared" si="14"/>
        <v>8.2717048042069505E-3</v>
      </c>
      <c r="AB54" s="77">
        <f t="shared" si="14"/>
        <v>6.6433001170902737E-3</v>
      </c>
      <c r="AC54" s="77">
        <f t="shared" si="14"/>
        <v>5.5172621611269479E-3</v>
      </c>
      <c r="AD54" s="77">
        <f t="shared" si="14"/>
        <v>5.5114909530422623E-3</v>
      </c>
      <c r="AE54" s="77">
        <f t="shared" si="14"/>
        <v>6.2793750610121244E-3</v>
      </c>
      <c r="AF54" s="77">
        <f t="shared" si="14"/>
        <v>6.9105946067290801E-3</v>
      </c>
      <c r="AG54" s="77">
        <f t="shared" si="14"/>
        <v>7.2527786567262841E-3</v>
      </c>
      <c r="AH54" s="77">
        <f t="shared" si="14"/>
        <v>7.342270699183401E-3</v>
      </c>
      <c r="AI54" s="77">
        <f t="shared" si="14"/>
        <v>6.7458214146565165E-3</v>
      </c>
      <c r="AJ54" s="77">
        <f t="shared" ref="AJ54:AM54" si="15">AJ7/AJ$48</f>
        <v>9.6812161978353552E-3</v>
      </c>
      <c r="AK54" s="77">
        <f t="shared" si="15"/>
        <v>1.1108370712755363E-2</v>
      </c>
      <c r="AL54" s="77">
        <f t="shared" si="15"/>
        <v>1.017228669203959E-2</v>
      </c>
      <c r="AM54" s="77">
        <f t="shared" si="15"/>
        <v>9.5790949347991806E-3</v>
      </c>
    </row>
    <row r="55" spans="1:40" x14ac:dyDescent="0.25">
      <c r="A55" t="s">
        <v>384</v>
      </c>
      <c r="B55" t="s">
        <v>374</v>
      </c>
      <c r="C55" s="105" t="s">
        <v>378</v>
      </c>
      <c r="D55" t="str">
        <f t="shared" si="7"/>
        <v>Nybyggeri</v>
      </c>
      <c r="E55" s="82">
        <f t="shared" ref="E55:AI55" si="16">E8/E$48</f>
        <v>0</v>
      </c>
      <c r="F55" s="82">
        <f t="shared" si="16"/>
        <v>0</v>
      </c>
      <c r="G55" s="82">
        <f t="shared" si="16"/>
        <v>0</v>
      </c>
      <c r="H55" s="82">
        <f t="shared" si="16"/>
        <v>0</v>
      </c>
      <c r="I55" s="82">
        <f t="shared" si="16"/>
        <v>1.2466285724115814E-5</v>
      </c>
      <c r="J55" s="82">
        <f t="shared" si="16"/>
        <v>3.0248824571853677E-5</v>
      </c>
      <c r="K55" s="82">
        <f t="shared" si="16"/>
        <v>0</v>
      </c>
      <c r="L55" s="82">
        <f t="shared" si="16"/>
        <v>4.8581995646928213E-6</v>
      </c>
      <c r="M55" s="82">
        <f t="shared" si="16"/>
        <v>4.1309913507314732E-6</v>
      </c>
      <c r="N55" s="82">
        <f t="shared" si="16"/>
        <v>1.2453570244808322E-5</v>
      </c>
      <c r="O55" s="82">
        <f t="shared" si="16"/>
        <v>9.5181956709551223E-6</v>
      </c>
      <c r="P55" s="82">
        <f t="shared" si="16"/>
        <v>7.9276886719817565E-6</v>
      </c>
      <c r="Q55" s="82">
        <f t="shared" si="16"/>
        <v>1.1864132191129306E-5</v>
      </c>
      <c r="R55" s="82">
        <f t="shared" si="16"/>
        <v>9.2438883395284493E-6</v>
      </c>
      <c r="S55" s="82">
        <f t="shared" si="16"/>
        <v>3.5738117597266268E-6</v>
      </c>
      <c r="T55" s="82">
        <f t="shared" si="16"/>
        <v>0</v>
      </c>
      <c r="U55" s="82">
        <f t="shared" si="16"/>
        <v>0</v>
      </c>
      <c r="V55" s="82">
        <f t="shared" si="16"/>
        <v>0</v>
      </c>
      <c r="W55" s="82">
        <f t="shared" si="16"/>
        <v>0</v>
      </c>
      <c r="X55" s="82">
        <f t="shared" si="16"/>
        <v>4.7699772698772132E-6</v>
      </c>
      <c r="Y55" s="82">
        <f t="shared" si="16"/>
        <v>6.4492319764053679E-6</v>
      </c>
      <c r="Z55" s="82">
        <f t="shared" si="16"/>
        <v>3.4182756603338929E-6</v>
      </c>
      <c r="AA55" s="82">
        <f t="shared" si="16"/>
        <v>3.9113432537448996E-6</v>
      </c>
      <c r="AB55" s="82">
        <f t="shared" si="16"/>
        <v>4.2501378908891468E-6</v>
      </c>
      <c r="AC55" s="82">
        <f t="shared" si="16"/>
        <v>1.0677498678648627E-5</v>
      </c>
      <c r="AD55" s="82">
        <f t="shared" si="16"/>
        <v>1.4063940637279487E-5</v>
      </c>
      <c r="AE55" s="82">
        <f t="shared" si="16"/>
        <v>1.0824927222625941E-5</v>
      </c>
      <c r="AF55" s="82">
        <f t="shared" si="16"/>
        <v>1.7397300727243563E-5</v>
      </c>
      <c r="AG55" s="82">
        <f t="shared" si="16"/>
        <v>2.2448279946750842E-5</v>
      </c>
      <c r="AH55" s="82">
        <f t="shared" si="16"/>
        <v>4.0674158778450586E-6</v>
      </c>
      <c r="AI55" s="82">
        <f t="shared" si="16"/>
        <v>4.2405255547174552E-6</v>
      </c>
      <c r="AJ55" s="82">
        <f t="shared" ref="AJ55:AM55" si="17">AJ8/AJ$48</f>
        <v>1.9414240126848499E-6</v>
      </c>
      <c r="AK55" s="82">
        <f t="shared" si="17"/>
        <v>1.108216907292559E-7</v>
      </c>
      <c r="AL55" s="82">
        <f t="shared" si="17"/>
        <v>1.3437925939953748E-7</v>
      </c>
      <c r="AM55" s="82">
        <f t="shared" si="17"/>
        <v>1.5190799797326529E-7</v>
      </c>
    </row>
    <row r="56" spans="1:40" x14ac:dyDescent="0.25">
      <c r="A56" t="s">
        <v>384</v>
      </c>
      <c r="B56" t="s">
        <v>374</v>
      </c>
      <c r="C56" s="105" t="s">
        <v>378</v>
      </c>
      <c r="D56" t="str">
        <f t="shared" si="7"/>
        <v>Anlægsvirksomhed</v>
      </c>
      <c r="E56" s="82">
        <f t="shared" ref="E56:AI56" si="18">E9/E$48</f>
        <v>1.1387050882541007E-2</v>
      </c>
      <c r="F56" s="82">
        <f t="shared" si="18"/>
        <v>9.4630488918084777E-3</v>
      </c>
      <c r="G56" s="82">
        <f t="shared" si="18"/>
        <v>9.32721602198224E-3</v>
      </c>
      <c r="H56" s="82">
        <f t="shared" si="18"/>
        <v>8.0971271126405019E-3</v>
      </c>
      <c r="I56" s="82">
        <f t="shared" si="18"/>
        <v>8.3343748516460699E-3</v>
      </c>
      <c r="J56" s="82">
        <f t="shared" si="18"/>
        <v>8.1790229113269004E-3</v>
      </c>
      <c r="K56" s="82">
        <f t="shared" si="18"/>
        <v>8.2459832702832542E-3</v>
      </c>
      <c r="L56" s="82">
        <f t="shared" si="18"/>
        <v>8.2090410743240055E-3</v>
      </c>
      <c r="M56" s="82">
        <f t="shared" si="18"/>
        <v>8.3434561144147858E-3</v>
      </c>
      <c r="N56" s="82">
        <f t="shared" si="18"/>
        <v>8.563913780088174E-3</v>
      </c>
      <c r="O56" s="82">
        <f t="shared" si="18"/>
        <v>9.3003486205111164E-3</v>
      </c>
      <c r="P56" s="82">
        <f t="shared" si="18"/>
        <v>1.0763223401105635E-2</v>
      </c>
      <c r="Q56" s="82">
        <f t="shared" si="18"/>
        <v>1.1252264165473239E-2</v>
      </c>
      <c r="R56" s="82">
        <f t="shared" si="18"/>
        <v>1.259729791180635E-2</v>
      </c>
      <c r="S56" s="82">
        <f t="shared" si="18"/>
        <v>1.2751893517841624E-2</v>
      </c>
      <c r="T56" s="82">
        <f t="shared" si="18"/>
        <v>1.3616077626688074E-2</v>
      </c>
      <c r="U56" s="82">
        <f t="shared" si="18"/>
        <v>1.1488156304023873E-2</v>
      </c>
      <c r="V56" s="82">
        <f t="shared" si="18"/>
        <v>1.1509330989776606E-2</v>
      </c>
      <c r="W56" s="82">
        <f t="shared" si="18"/>
        <v>1.1091406442887463E-2</v>
      </c>
      <c r="X56" s="82">
        <f t="shared" si="18"/>
        <v>1.1622759025994068E-2</v>
      </c>
      <c r="Y56" s="82">
        <f t="shared" si="18"/>
        <v>1.2258431220235247E-2</v>
      </c>
      <c r="Z56" s="82">
        <f t="shared" si="18"/>
        <v>1.079568938229703E-2</v>
      </c>
      <c r="AA56" s="82">
        <f t="shared" si="18"/>
        <v>1.0590197718912051E-2</v>
      </c>
      <c r="AB56" s="82">
        <f t="shared" si="18"/>
        <v>8.932826429212868E-3</v>
      </c>
      <c r="AC56" s="82">
        <f t="shared" si="18"/>
        <v>9.0813779941193509E-3</v>
      </c>
      <c r="AD56" s="82">
        <f t="shared" si="18"/>
        <v>8.4810334471790479E-3</v>
      </c>
      <c r="AE56" s="82">
        <f t="shared" si="18"/>
        <v>8.3360817051998382E-3</v>
      </c>
      <c r="AF56" s="82">
        <f t="shared" si="18"/>
        <v>8.5067148759214329E-3</v>
      </c>
      <c r="AG56" s="82">
        <f t="shared" si="18"/>
        <v>1.0990407424946698E-2</v>
      </c>
      <c r="AH56" s="82">
        <f t="shared" si="18"/>
        <v>1.311201659761079E-2</v>
      </c>
      <c r="AI56" s="82">
        <f t="shared" si="18"/>
        <v>1.1593775341015179E-2</v>
      </c>
      <c r="AJ56" s="82">
        <f t="shared" ref="AJ56:AM56" si="19">AJ9/AJ$48</f>
        <v>9.6413725698996922E-3</v>
      </c>
      <c r="AK56" s="82">
        <f t="shared" si="19"/>
        <v>1.0560742559601264E-2</v>
      </c>
      <c r="AL56" s="82">
        <f t="shared" si="19"/>
        <v>1.0153782796743805E-2</v>
      </c>
      <c r="AM56" s="82">
        <f t="shared" si="19"/>
        <v>9.8647078797979206E-3</v>
      </c>
    </row>
    <row r="57" spans="1:40" x14ac:dyDescent="0.25">
      <c r="A57" t="s">
        <v>384</v>
      </c>
      <c r="B57" t="s">
        <v>374</v>
      </c>
      <c r="C57" s="105" t="s">
        <v>378</v>
      </c>
      <c r="D57" t="str">
        <f t="shared" si="7"/>
        <v>Prof. rep. og vedl.</v>
      </c>
      <c r="E57" s="82">
        <f t="shared" ref="E57:AI57" si="20">E10/E$48</f>
        <v>9.660008968952475E-3</v>
      </c>
      <c r="F57" s="82">
        <f t="shared" si="20"/>
        <v>9.8894951711654723E-3</v>
      </c>
      <c r="G57" s="82">
        <f t="shared" si="20"/>
        <v>1.0651962461103984E-2</v>
      </c>
      <c r="H57" s="82">
        <f t="shared" si="20"/>
        <v>1.1353838906732429E-2</v>
      </c>
      <c r="I57" s="82">
        <f t="shared" si="20"/>
        <v>1.1572213606299104E-2</v>
      </c>
      <c r="J57" s="82">
        <f t="shared" si="20"/>
        <v>1.1524497038882371E-2</v>
      </c>
      <c r="K57" s="82">
        <f t="shared" si="20"/>
        <v>1.1620036899370833E-2</v>
      </c>
      <c r="L57" s="82">
        <f t="shared" si="20"/>
        <v>1.2117052987195315E-2</v>
      </c>
      <c r="M57" s="82">
        <f t="shared" si="20"/>
        <v>1.2362002821917814E-2</v>
      </c>
      <c r="N57" s="82">
        <f t="shared" si="20"/>
        <v>1.3795206397264082E-2</v>
      </c>
      <c r="O57" s="82">
        <f t="shared" si="20"/>
        <v>1.1977297984686809E-2</v>
      </c>
      <c r="P57" s="82">
        <f t="shared" si="20"/>
        <v>1.3055514187600526E-2</v>
      </c>
      <c r="Q57" s="82">
        <f t="shared" si="20"/>
        <v>1.3856252732784706E-2</v>
      </c>
      <c r="R57" s="82">
        <f t="shared" si="20"/>
        <v>1.3967000860171446E-2</v>
      </c>
      <c r="S57" s="82">
        <f t="shared" si="20"/>
        <v>1.4252932017968137E-2</v>
      </c>
      <c r="T57" s="82">
        <f t="shared" si="20"/>
        <v>1.2435873609860086E-2</v>
      </c>
      <c r="U57" s="82">
        <f t="shared" si="20"/>
        <v>1.4255287865753101E-2</v>
      </c>
      <c r="V57" s="82">
        <f t="shared" si="20"/>
        <v>1.5316923376656789E-2</v>
      </c>
      <c r="W57" s="82">
        <f t="shared" si="20"/>
        <v>1.3318753912363703E-2</v>
      </c>
      <c r="X57" s="82">
        <f t="shared" si="20"/>
        <v>1.3428271048553394E-2</v>
      </c>
      <c r="Y57" s="82">
        <f t="shared" si="20"/>
        <v>1.4652831359995386E-2</v>
      </c>
      <c r="Z57" s="82">
        <f t="shared" si="20"/>
        <v>1.5465863935792416E-2</v>
      </c>
      <c r="AA57" s="82">
        <f t="shared" si="20"/>
        <v>1.5901050585789285E-2</v>
      </c>
      <c r="AB57" s="82">
        <f t="shared" si="20"/>
        <v>1.5378787468632152E-2</v>
      </c>
      <c r="AC57" s="82">
        <f t="shared" si="20"/>
        <v>1.5672745871095514E-2</v>
      </c>
      <c r="AD57" s="82">
        <f t="shared" si="20"/>
        <v>1.5613654899943537E-2</v>
      </c>
      <c r="AE57" s="82">
        <f t="shared" si="20"/>
        <v>1.5580647398674019E-2</v>
      </c>
      <c r="AF57" s="82">
        <f t="shared" si="20"/>
        <v>1.5763489019395546E-2</v>
      </c>
      <c r="AG57" s="82">
        <f t="shared" si="20"/>
        <v>1.5417625362201778E-2</v>
      </c>
      <c r="AH57" s="82">
        <f t="shared" si="20"/>
        <v>1.5247469288871666E-2</v>
      </c>
      <c r="AI57" s="82">
        <f t="shared" si="20"/>
        <v>1.7114423572794066E-2</v>
      </c>
      <c r="AJ57" s="82">
        <f t="shared" ref="AJ57:AM57" si="21">AJ10/AJ$48</f>
        <v>1.652941639126887E-2</v>
      </c>
      <c r="AK57" s="82">
        <f t="shared" si="21"/>
        <v>1.8331992713679957E-2</v>
      </c>
      <c r="AL57" s="82">
        <f t="shared" si="21"/>
        <v>2.1121875893763405E-2</v>
      </c>
      <c r="AM57" s="82">
        <f t="shared" si="21"/>
        <v>2.2000318109788149E-2</v>
      </c>
    </row>
    <row r="58" spans="1:40" s="6" customFormat="1" x14ac:dyDescent="0.25">
      <c r="A58" t="s">
        <v>384</v>
      </c>
      <c r="B58" t="s">
        <v>374</v>
      </c>
      <c r="C58" s="105" t="s">
        <v>378</v>
      </c>
      <c r="D58" s="6" t="str">
        <f t="shared" si="7"/>
        <v>Gør-det-selv rep. og vedl.</v>
      </c>
      <c r="E58" s="77">
        <f t="shared" ref="E58:AI58" si="22">E11/E$48</f>
        <v>7.9004206588138125E-3</v>
      </c>
      <c r="F58" s="77">
        <f t="shared" si="22"/>
        <v>8.5069905615732782E-3</v>
      </c>
      <c r="G58" s="77">
        <f t="shared" si="22"/>
        <v>9.9935808084427175E-3</v>
      </c>
      <c r="H58" s="77">
        <f t="shared" si="22"/>
        <v>1.1851062763361305E-2</v>
      </c>
      <c r="I58" s="77">
        <f t="shared" si="22"/>
        <v>1.2192723861075429E-2</v>
      </c>
      <c r="J58" s="77">
        <f t="shared" si="22"/>
        <v>1.3436856827069698E-2</v>
      </c>
      <c r="K58" s="77">
        <f t="shared" si="22"/>
        <v>1.4458049588888201E-2</v>
      </c>
      <c r="L58" s="77">
        <f t="shared" si="22"/>
        <v>1.4536887059626861E-2</v>
      </c>
      <c r="M58" s="77">
        <f t="shared" si="22"/>
        <v>1.4879063203748277E-2</v>
      </c>
      <c r="N58" s="77">
        <f t="shared" si="22"/>
        <v>1.77846898640465E-2</v>
      </c>
      <c r="O58" s="77">
        <f t="shared" si="22"/>
        <v>1.5791508578633796E-2</v>
      </c>
      <c r="P58" s="77">
        <f t="shared" si="22"/>
        <v>1.5930141772720226E-2</v>
      </c>
      <c r="Q58" s="77">
        <f t="shared" si="22"/>
        <v>1.7676929235676042E-2</v>
      </c>
      <c r="R58" s="77">
        <f t="shared" si="22"/>
        <v>1.7584923089118347E-2</v>
      </c>
      <c r="S58" s="77">
        <f t="shared" si="22"/>
        <v>1.7985345063420338E-2</v>
      </c>
      <c r="T58" s="77">
        <f t="shared" si="22"/>
        <v>1.6948963855634769E-2</v>
      </c>
      <c r="U58" s="77">
        <f t="shared" si="22"/>
        <v>1.6164639602572813E-2</v>
      </c>
      <c r="V58" s="77">
        <f t="shared" si="22"/>
        <v>1.6010258940410797E-2</v>
      </c>
      <c r="W58" s="77">
        <f t="shared" si="22"/>
        <v>1.6126168546223989E-2</v>
      </c>
      <c r="X58" s="77">
        <f t="shared" si="22"/>
        <v>1.6556540176903538E-2</v>
      </c>
      <c r="Y58" s="77">
        <f t="shared" si="22"/>
        <v>1.6744809776601612E-2</v>
      </c>
      <c r="Z58" s="77">
        <f t="shared" si="22"/>
        <v>1.8838717839470262E-2</v>
      </c>
      <c r="AA58" s="77">
        <f t="shared" si="22"/>
        <v>2.0519530368861214E-2</v>
      </c>
      <c r="AB58" s="77">
        <f t="shared" si="22"/>
        <v>2.1074312314109337E-2</v>
      </c>
      <c r="AC58" s="77">
        <f t="shared" si="22"/>
        <v>2.0504573946094964E-2</v>
      </c>
      <c r="AD58" s="77">
        <f t="shared" si="22"/>
        <v>1.9767705081681363E-2</v>
      </c>
      <c r="AE58" s="77">
        <f t="shared" si="22"/>
        <v>1.9674433537918951E-2</v>
      </c>
      <c r="AF58" s="77">
        <f t="shared" si="22"/>
        <v>2.1262230072566946E-2</v>
      </c>
      <c r="AG58" s="77">
        <f t="shared" si="22"/>
        <v>2.1891456753847238E-2</v>
      </c>
      <c r="AH58" s="77">
        <f t="shared" si="22"/>
        <v>2.3329918784351106E-2</v>
      </c>
      <c r="AI58" s="77">
        <f t="shared" si="22"/>
        <v>2.5162196638507293E-2</v>
      </c>
      <c r="AJ58" s="77">
        <f t="shared" ref="AJ58:AM58" si="23">AJ11/AJ$48</f>
        <v>2.6134076181764221E-2</v>
      </c>
      <c r="AK58" s="77">
        <f t="shared" si="23"/>
        <v>2.5598821331622612E-2</v>
      </c>
      <c r="AL58" s="77">
        <f t="shared" si="23"/>
        <v>2.7677081438409031E-2</v>
      </c>
      <c r="AM58" s="77">
        <f t="shared" si="23"/>
        <v>2.9278502432268188E-2</v>
      </c>
    </row>
    <row r="59" spans="1:40" x14ac:dyDescent="0.25">
      <c r="A59" t="s">
        <v>384</v>
      </c>
      <c r="B59" t="s">
        <v>375</v>
      </c>
      <c r="C59" s="105" t="s">
        <v>378</v>
      </c>
      <c r="D59" t="str">
        <f t="shared" si="7"/>
        <v>Nybyggeri</v>
      </c>
      <c r="E59" s="82">
        <f t="shared" ref="E59:AI59" si="24">E12/E$48</f>
        <v>3.9159206686471305E-2</v>
      </c>
      <c r="F59" s="82">
        <f t="shared" si="24"/>
        <v>3.230260229352331E-2</v>
      </c>
      <c r="G59" s="82">
        <f t="shared" si="24"/>
        <v>3.1917947305847225E-2</v>
      </c>
      <c r="H59" s="82">
        <f t="shared" si="24"/>
        <v>2.4948092386125324E-2</v>
      </c>
      <c r="I59" s="82">
        <f t="shared" si="24"/>
        <v>2.3765752829018317E-2</v>
      </c>
      <c r="J59" s="82">
        <f t="shared" si="24"/>
        <v>2.8758445794225047E-2</v>
      </c>
      <c r="K59" s="82">
        <f t="shared" si="24"/>
        <v>3.2048744186639715E-2</v>
      </c>
      <c r="L59" s="82">
        <f t="shared" si="24"/>
        <v>3.6541924543823191E-2</v>
      </c>
      <c r="M59" s="82">
        <f t="shared" si="24"/>
        <v>4.2193047245883533E-2</v>
      </c>
      <c r="N59" s="82">
        <f t="shared" si="24"/>
        <v>3.9680521999102512E-2</v>
      </c>
      <c r="O59" s="82">
        <f t="shared" si="24"/>
        <v>4.0575050067035281E-2</v>
      </c>
      <c r="P59" s="82">
        <f t="shared" si="24"/>
        <v>4.3261388576900733E-2</v>
      </c>
      <c r="Q59" s="82">
        <f t="shared" si="24"/>
        <v>4.2665659177861255E-2</v>
      </c>
      <c r="R59" s="82">
        <f t="shared" si="24"/>
        <v>4.4660513769032219E-2</v>
      </c>
      <c r="S59" s="82">
        <f t="shared" si="24"/>
        <v>4.741592028993314E-2</v>
      </c>
      <c r="T59" s="82">
        <f t="shared" si="24"/>
        <v>4.6996500138869718E-2</v>
      </c>
      <c r="U59" s="82">
        <f t="shared" si="24"/>
        <v>4.9980694787205418E-2</v>
      </c>
      <c r="V59" s="82">
        <f t="shared" si="24"/>
        <v>5.3461667570573128E-2</v>
      </c>
      <c r="W59" s="82">
        <f t="shared" si="24"/>
        <v>4.7407105278941368E-2</v>
      </c>
      <c r="X59" s="82">
        <f t="shared" si="24"/>
        <v>3.148969839344231E-2</v>
      </c>
      <c r="Y59" s="82">
        <f t="shared" si="24"/>
        <v>2.6402382760313682E-2</v>
      </c>
      <c r="Z59" s="82">
        <f t="shared" si="24"/>
        <v>3.2074788410218366E-2</v>
      </c>
      <c r="AA59" s="82">
        <f t="shared" si="24"/>
        <v>3.0214375825394879E-2</v>
      </c>
      <c r="AB59" s="82">
        <f t="shared" si="24"/>
        <v>2.7441935495648051E-2</v>
      </c>
      <c r="AC59" s="82">
        <f t="shared" si="24"/>
        <v>3.0277993768583891E-2</v>
      </c>
      <c r="AD59" s="82">
        <f t="shared" si="24"/>
        <v>3.2256610371390645E-2</v>
      </c>
      <c r="AE59" s="82">
        <f t="shared" si="24"/>
        <v>3.3664398452841887E-2</v>
      </c>
      <c r="AF59" s="82">
        <f t="shared" si="24"/>
        <v>3.9336960211133441E-2</v>
      </c>
      <c r="AG59" s="82">
        <f t="shared" si="24"/>
        <v>4.1466423035643178E-2</v>
      </c>
      <c r="AH59" s="82">
        <f t="shared" si="24"/>
        <v>4.4279105223030739E-2</v>
      </c>
      <c r="AI59" s="82">
        <f t="shared" si="24"/>
        <v>4.9476593633440327E-2</v>
      </c>
      <c r="AJ59" s="82">
        <f t="shared" ref="AJ59:AM59" si="25">AJ12/AJ$48</f>
        <v>4.7070544577269183E-2</v>
      </c>
      <c r="AK59" s="82">
        <f t="shared" si="25"/>
        <v>5.0959416223937584E-2</v>
      </c>
      <c r="AL59" s="82">
        <f t="shared" si="25"/>
        <v>5.2446457699347145E-2</v>
      </c>
      <c r="AM59" s="82">
        <f t="shared" si="25"/>
        <v>5.1784848168151335E-2</v>
      </c>
    </row>
    <row r="60" spans="1:40" x14ac:dyDescent="0.25">
      <c r="A60" t="s">
        <v>384</v>
      </c>
      <c r="B60" t="s">
        <v>375</v>
      </c>
      <c r="C60" s="105" t="s">
        <v>378</v>
      </c>
      <c r="D60" t="str">
        <f t="shared" si="7"/>
        <v>Anlægsvirksomhed</v>
      </c>
      <c r="E60" s="82">
        <f t="shared" ref="E60:AI60" si="26">E13/E$48</f>
        <v>4.496382534926234E-2</v>
      </c>
      <c r="F60" s="82">
        <f t="shared" si="26"/>
        <v>4.1003387886377189E-2</v>
      </c>
      <c r="G60" s="82">
        <f t="shared" si="26"/>
        <v>4.3095233791384954E-2</v>
      </c>
      <c r="H60" s="82">
        <f t="shared" si="26"/>
        <v>4.5163623606522089E-2</v>
      </c>
      <c r="I60" s="82">
        <f t="shared" si="26"/>
        <v>4.0367422500212018E-2</v>
      </c>
      <c r="J60" s="82">
        <f t="shared" si="26"/>
        <v>4.2493944815360868E-2</v>
      </c>
      <c r="K60" s="82">
        <f t="shared" si="26"/>
        <v>4.4949318793204081E-2</v>
      </c>
      <c r="L60" s="82">
        <f t="shared" si="26"/>
        <v>4.3043312039005313E-2</v>
      </c>
      <c r="M60" s="82">
        <f t="shared" si="26"/>
        <v>4.5002953281941566E-2</v>
      </c>
      <c r="N60" s="82">
        <f t="shared" si="26"/>
        <v>3.8537954060021778E-2</v>
      </c>
      <c r="O60" s="82">
        <f t="shared" si="26"/>
        <v>3.6908484240235524E-2</v>
      </c>
      <c r="P60" s="82">
        <f t="shared" si="26"/>
        <v>4.160327397118295E-2</v>
      </c>
      <c r="Q60" s="82">
        <f t="shared" si="26"/>
        <v>4.1731895273026613E-2</v>
      </c>
      <c r="R60" s="82">
        <f t="shared" si="26"/>
        <v>4.320794835308945E-2</v>
      </c>
      <c r="S60" s="82">
        <f t="shared" si="26"/>
        <v>4.2166327617693879E-2</v>
      </c>
      <c r="T60" s="82">
        <f t="shared" si="26"/>
        <v>3.8821329642609287E-2</v>
      </c>
      <c r="U60" s="82">
        <f t="shared" si="26"/>
        <v>3.6710245231835519E-2</v>
      </c>
      <c r="V60" s="82">
        <f t="shared" si="26"/>
        <v>3.5482371304749377E-2</v>
      </c>
      <c r="W60" s="82">
        <f t="shared" si="26"/>
        <v>3.716899720969908E-2</v>
      </c>
      <c r="X60" s="82">
        <f t="shared" si="26"/>
        <v>3.6510976462796906E-2</v>
      </c>
      <c r="Y60" s="82">
        <f t="shared" si="26"/>
        <v>3.8488732398816235E-2</v>
      </c>
      <c r="Z60" s="82">
        <f t="shared" si="26"/>
        <v>3.9664724736551221E-2</v>
      </c>
      <c r="AA60" s="82">
        <f t="shared" si="26"/>
        <v>4.3315077491664168E-2</v>
      </c>
      <c r="AB60" s="82">
        <f t="shared" si="26"/>
        <v>4.2160283552592659E-2</v>
      </c>
      <c r="AC60" s="82">
        <f t="shared" si="26"/>
        <v>4.2354137567019196E-2</v>
      </c>
      <c r="AD60" s="82">
        <f t="shared" si="26"/>
        <v>4.3210033464380654E-2</v>
      </c>
      <c r="AE60" s="82">
        <f t="shared" si="26"/>
        <v>4.0523819834608191E-2</v>
      </c>
      <c r="AF60" s="82">
        <f t="shared" si="26"/>
        <v>3.738562933229958E-2</v>
      </c>
      <c r="AG60" s="82">
        <f t="shared" si="26"/>
        <v>3.9612024585992674E-2</v>
      </c>
      <c r="AH60" s="82">
        <f t="shared" si="26"/>
        <v>4.8434021980464148E-2</v>
      </c>
      <c r="AI60" s="82">
        <f t="shared" si="26"/>
        <v>5.336298800331752E-2</v>
      </c>
      <c r="AJ60" s="82">
        <f t="shared" ref="AJ60:AM60" si="27">AJ13/AJ$48</f>
        <v>5.3380046921980361E-2</v>
      </c>
      <c r="AK60" s="82">
        <f t="shared" si="27"/>
        <v>5.2546650626087418E-2</v>
      </c>
      <c r="AL60" s="82">
        <f t="shared" si="27"/>
        <v>5.8208120296831575E-2</v>
      </c>
      <c r="AM60" s="82">
        <f t="shared" si="27"/>
        <v>6.1314913633962277E-2</v>
      </c>
    </row>
    <row r="61" spans="1:40" x14ac:dyDescent="0.25">
      <c r="A61" t="s">
        <v>384</v>
      </c>
      <c r="B61" t="s">
        <v>375</v>
      </c>
      <c r="C61" s="105" t="s">
        <v>378</v>
      </c>
      <c r="D61" t="str">
        <f t="shared" si="7"/>
        <v>Prof. rep. og vedl.</v>
      </c>
      <c r="E61" s="82">
        <f t="shared" ref="E61:AI61" si="28">E14/E$48</f>
        <v>2.7936927423542025E-2</v>
      </c>
      <c r="F61" s="82">
        <f t="shared" si="28"/>
        <v>2.7764768451512531E-2</v>
      </c>
      <c r="G61" s="82">
        <f t="shared" si="28"/>
        <v>2.9491764789165976E-2</v>
      </c>
      <c r="H61" s="82">
        <f t="shared" si="28"/>
        <v>2.8758696955673065E-2</v>
      </c>
      <c r="I61" s="82">
        <f t="shared" si="28"/>
        <v>2.9860462209814424E-2</v>
      </c>
      <c r="J61" s="82">
        <f t="shared" si="28"/>
        <v>3.0510922636853177E-2</v>
      </c>
      <c r="K61" s="82">
        <f t="shared" si="28"/>
        <v>3.0257873795827644E-2</v>
      </c>
      <c r="L61" s="82">
        <f t="shared" si="28"/>
        <v>3.120039784461328E-2</v>
      </c>
      <c r="M61" s="82">
        <f t="shared" si="28"/>
        <v>2.993787842771372E-2</v>
      </c>
      <c r="N61" s="82">
        <f t="shared" si="28"/>
        <v>3.5445684462180986E-2</v>
      </c>
      <c r="O61" s="82">
        <f t="shared" si="28"/>
        <v>3.7586630849410448E-2</v>
      </c>
      <c r="P61" s="82">
        <f t="shared" si="28"/>
        <v>3.6013445661851974E-2</v>
      </c>
      <c r="Q61" s="82">
        <f t="shared" si="28"/>
        <v>3.5954097623880854E-2</v>
      </c>
      <c r="R61" s="82">
        <f t="shared" si="28"/>
        <v>3.682365304764916E-2</v>
      </c>
      <c r="S61" s="82">
        <f t="shared" si="28"/>
        <v>3.826338202334751E-2</v>
      </c>
      <c r="T61" s="82">
        <f t="shared" si="28"/>
        <v>3.7538848958000637E-2</v>
      </c>
      <c r="U61" s="82">
        <f t="shared" si="28"/>
        <v>4.1156205575577413E-2</v>
      </c>
      <c r="V61" s="82">
        <f t="shared" si="28"/>
        <v>4.1801211322715075E-2</v>
      </c>
      <c r="W61" s="82">
        <f t="shared" si="28"/>
        <v>3.782647025837868E-2</v>
      </c>
      <c r="X61" s="82">
        <f t="shared" si="28"/>
        <v>3.5544757296517321E-2</v>
      </c>
      <c r="Y61" s="82">
        <f t="shared" si="28"/>
        <v>3.5489607763687835E-2</v>
      </c>
      <c r="Z61" s="82">
        <f t="shared" si="28"/>
        <v>4.0105714816768431E-2</v>
      </c>
      <c r="AA61" s="82">
        <f t="shared" si="28"/>
        <v>4.0437173633721173E-2</v>
      </c>
      <c r="AB61" s="82">
        <f t="shared" si="28"/>
        <v>3.9636702910595505E-2</v>
      </c>
      <c r="AC61" s="82">
        <f t="shared" si="28"/>
        <v>4.2230431328431843E-2</v>
      </c>
      <c r="AD61" s="82">
        <f t="shared" si="28"/>
        <v>4.1999064290870247E-2</v>
      </c>
      <c r="AE61" s="82">
        <f t="shared" si="28"/>
        <v>4.1285903839004524E-2</v>
      </c>
      <c r="AF61" s="82">
        <f t="shared" si="28"/>
        <v>4.2198694950070323E-2</v>
      </c>
      <c r="AG61" s="82">
        <f t="shared" si="28"/>
        <v>4.2113332405403839E-2</v>
      </c>
      <c r="AH61" s="82">
        <f t="shared" si="28"/>
        <v>4.1494568507618269E-2</v>
      </c>
      <c r="AI61" s="82">
        <f t="shared" si="28"/>
        <v>4.4795344848970124E-2</v>
      </c>
      <c r="AJ61" s="82">
        <f t="shared" ref="AJ61:AM61" si="29">AJ14/AJ$48</f>
        <v>4.4393831849327652E-2</v>
      </c>
      <c r="AK61" s="82">
        <f t="shared" si="29"/>
        <v>4.8233188992911152E-2</v>
      </c>
      <c r="AL61" s="82">
        <f t="shared" si="29"/>
        <v>5.0744843241176785E-2</v>
      </c>
      <c r="AM61" s="82">
        <f t="shared" si="29"/>
        <v>5.020840820727767E-2</v>
      </c>
    </row>
    <row r="62" spans="1:40" s="14" customFormat="1" x14ac:dyDescent="0.25">
      <c r="A62" t="s">
        <v>384</v>
      </c>
      <c r="B62" t="s">
        <v>375</v>
      </c>
      <c r="C62" s="105" t="s">
        <v>378</v>
      </c>
      <c r="D62" s="14" t="str">
        <f t="shared" si="7"/>
        <v>Gør-det-selv rep. og vedl.</v>
      </c>
      <c r="E62" s="82">
        <f t="shared" ref="E62:AI62" si="30">E15/E$48</f>
        <v>1.1697189706646658E-2</v>
      </c>
      <c r="F62" s="82">
        <f t="shared" si="30"/>
        <v>1.2176375047011622E-2</v>
      </c>
      <c r="G62" s="82">
        <f t="shared" si="30"/>
        <v>1.3930187836943613E-2</v>
      </c>
      <c r="H62" s="82">
        <f t="shared" si="30"/>
        <v>1.5840600411119909E-2</v>
      </c>
      <c r="I62" s="82">
        <f t="shared" si="30"/>
        <v>1.6054908160509262E-2</v>
      </c>
      <c r="J62" s="82">
        <f t="shared" si="30"/>
        <v>1.7651576203474014E-2</v>
      </c>
      <c r="K62" s="82">
        <f t="shared" si="30"/>
        <v>1.9016888389565979E-2</v>
      </c>
      <c r="L62" s="82">
        <f t="shared" si="30"/>
        <v>1.9607488122988154E-2</v>
      </c>
      <c r="M62" s="82">
        <f t="shared" si="30"/>
        <v>1.9291658079626264E-2</v>
      </c>
      <c r="N62" s="82">
        <f t="shared" si="30"/>
        <v>2.3985337921661892E-2</v>
      </c>
      <c r="O62" s="82">
        <f t="shared" si="30"/>
        <v>2.5180994838995975E-2</v>
      </c>
      <c r="P62" s="82">
        <f t="shared" si="30"/>
        <v>2.2996989513697337E-2</v>
      </c>
      <c r="Q62" s="82">
        <f t="shared" si="30"/>
        <v>2.4786432203491963E-2</v>
      </c>
      <c r="R62" s="82">
        <f t="shared" si="30"/>
        <v>2.6619881692946695E-2</v>
      </c>
      <c r="S62" s="82">
        <f t="shared" si="30"/>
        <v>2.6233678088138215E-2</v>
      </c>
      <c r="T62" s="82">
        <f t="shared" si="30"/>
        <v>2.7118449507486573E-2</v>
      </c>
      <c r="U62" s="82">
        <f t="shared" si="30"/>
        <v>2.9896709056753727E-2</v>
      </c>
      <c r="V62" s="82">
        <f t="shared" si="30"/>
        <v>2.7229828896905992E-2</v>
      </c>
      <c r="W62" s="82">
        <f t="shared" si="30"/>
        <v>2.5044687411622319E-2</v>
      </c>
      <c r="X62" s="82">
        <f t="shared" si="30"/>
        <v>2.4074056784692242E-2</v>
      </c>
      <c r="Y62" s="82">
        <f t="shared" si="30"/>
        <v>2.4029152892219498E-2</v>
      </c>
      <c r="Z62" s="82">
        <f t="shared" si="30"/>
        <v>2.7367123248935438E-2</v>
      </c>
      <c r="AA62" s="82">
        <f t="shared" si="30"/>
        <v>2.8791235173068162E-2</v>
      </c>
      <c r="AB62" s="82">
        <f t="shared" si="30"/>
        <v>2.7717612431199613E-2</v>
      </c>
      <c r="AC62" s="82">
        <f t="shared" si="30"/>
        <v>2.6021836107221915E-2</v>
      </c>
      <c r="AD62" s="82">
        <f t="shared" si="30"/>
        <v>2.5279196034723627E-2</v>
      </c>
      <c r="AE62" s="82">
        <f t="shared" si="30"/>
        <v>2.5953808598931077E-2</v>
      </c>
      <c r="AF62" s="82">
        <f t="shared" si="30"/>
        <v>2.8172824679296025E-2</v>
      </c>
      <c r="AG62" s="82">
        <f t="shared" si="30"/>
        <v>2.9144235410573521E-2</v>
      </c>
      <c r="AH62" s="82">
        <f t="shared" si="30"/>
        <v>3.0672189483534507E-2</v>
      </c>
      <c r="AI62" s="82">
        <f t="shared" si="30"/>
        <v>3.190801805316381E-2</v>
      </c>
      <c r="AJ62" s="82">
        <f t="shared" ref="AJ62:AM62" si="31">AJ15/AJ$48</f>
        <v>3.581529237959958E-2</v>
      </c>
      <c r="AK62" s="82">
        <f t="shared" si="31"/>
        <v>3.6707192044377973E-2</v>
      </c>
      <c r="AL62" s="82">
        <f t="shared" si="31"/>
        <v>3.7849368130448618E-2</v>
      </c>
      <c r="AM62" s="82">
        <f t="shared" si="31"/>
        <v>3.885759736706737E-2</v>
      </c>
    </row>
    <row r="63" spans="1:40" s="61" customFormat="1" x14ac:dyDescent="0.25">
      <c r="A63" s="61" t="s">
        <v>384</v>
      </c>
      <c r="B63" s="61" t="s">
        <v>313</v>
      </c>
      <c r="C63" s="107" t="s">
        <v>376</v>
      </c>
      <c r="D63" s="61" t="str">
        <f t="shared" si="7"/>
        <v>Nybyggeri, boligbyggeri</v>
      </c>
      <c r="E63" s="81">
        <f t="shared" ref="E63:AI63" si="32">E16/E$48</f>
        <v>1.6685465545932966E-2</v>
      </c>
      <c r="F63" s="81">
        <f t="shared" si="32"/>
        <v>1.2796420030664821E-2</v>
      </c>
      <c r="G63" s="81">
        <f t="shared" si="32"/>
        <v>1.2640911924005727E-2</v>
      </c>
      <c r="H63" s="81">
        <f t="shared" si="32"/>
        <v>1.0116090126210365E-2</v>
      </c>
      <c r="I63" s="81">
        <f t="shared" si="32"/>
        <v>1.022287283616596E-2</v>
      </c>
      <c r="J63" s="81">
        <f t="shared" si="32"/>
        <v>1.2324999188712006E-2</v>
      </c>
      <c r="K63" s="81">
        <f t="shared" si="32"/>
        <v>1.3407823864736362E-2</v>
      </c>
      <c r="L63" s="81">
        <f t="shared" si="32"/>
        <v>1.5955289434887148E-2</v>
      </c>
      <c r="M63" s="81">
        <f t="shared" si="32"/>
        <v>1.8363726251745757E-2</v>
      </c>
      <c r="N63" s="81">
        <f t="shared" si="32"/>
        <v>1.7148243687319653E-2</v>
      </c>
      <c r="O63" s="81">
        <f t="shared" si="32"/>
        <v>1.5581098008474769E-2</v>
      </c>
      <c r="P63" s="81">
        <f t="shared" si="32"/>
        <v>1.6359978130376648E-2</v>
      </c>
      <c r="Q63" s="81">
        <f t="shared" si="32"/>
        <v>1.7781020894158259E-2</v>
      </c>
      <c r="R63" s="81">
        <f t="shared" si="32"/>
        <v>2.0873241582391271E-2</v>
      </c>
      <c r="S63" s="81">
        <f t="shared" si="32"/>
        <v>2.3384480610530441E-2</v>
      </c>
      <c r="T63" s="81">
        <f t="shared" si="32"/>
        <v>2.4518985117577722E-2</v>
      </c>
      <c r="U63" s="81">
        <f t="shared" si="32"/>
        <v>2.6959599083111307E-2</v>
      </c>
      <c r="V63" s="81">
        <f t="shared" si="32"/>
        <v>2.6915891277474478E-2</v>
      </c>
      <c r="W63" s="81">
        <f t="shared" si="32"/>
        <v>1.9809053342684593E-2</v>
      </c>
      <c r="X63" s="81">
        <f t="shared" si="32"/>
        <v>1.0861845700054313E-2</v>
      </c>
      <c r="Y63" s="81">
        <f t="shared" si="32"/>
        <v>9.5026361510021466E-3</v>
      </c>
      <c r="Z63" s="81">
        <f t="shared" si="32"/>
        <v>1.3469690119558508E-2</v>
      </c>
      <c r="AA63" s="81">
        <f t="shared" si="32"/>
        <v>1.1077942368435373E-2</v>
      </c>
      <c r="AB63" s="81">
        <f t="shared" si="32"/>
        <v>9.1912338426909431E-3</v>
      </c>
      <c r="AC63" s="81">
        <f t="shared" si="32"/>
        <v>9.7884051789586691E-3</v>
      </c>
      <c r="AD63" s="81">
        <f t="shared" si="32"/>
        <v>1.2312411778679377E-2</v>
      </c>
      <c r="AE63" s="81">
        <f t="shared" si="32"/>
        <v>1.2067548440053651E-2</v>
      </c>
      <c r="AF63" s="81">
        <f t="shared" si="32"/>
        <v>1.5787326251706341E-2</v>
      </c>
      <c r="AG63" s="81">
        <f t="shared" si="32"/>
        <v>1.7075497322600244E-2</v>
      </c>
      <c r="AH63" s="81">
        <f t="shared" si="32"/>
        <v>1.8515082039727321E-2</v>
      </c>
      <c r="AI63" s="81">
        <f t="shared" si="32"/>
        <v>2.4799777887346382E-2</v>
      </c>
      <c r="AJ63" s="81">
        <f t="shared" ref="AJ63:AM63" si="33">AJ16/AJ$48</f>
        <v>2.2699436805342199E-2</v>
      </c>
      <c r="AK63" s="81">
        <f t="shared" si="33"/>
        <v>2.0396669364805772E-2</v>
      </c>
      <c r="AL63" s="81">
        <f t="shared" si="33"/>
        <v>1.961037116866245E-2</v>
      </c>
      <c r="AM63" s="81">
        <f t="shared" si="33"/>
        <v>1.7237566581809097E-2</v>
      </c>
      <c r="AN63" s="81"/>
    </row>
    <row r="64" spans="1:40" s="14" customFormat="1" x14ac:dyDescent="0.25">
      <c r="A64" s="14" t="s">
        <v>384</v>
      </c>
      <c r="B64" s="14" t="s">
        <v>313</v>
      </c>
      <c r="C64" s="39" t="s">
        <v>376</v>
      </c>
      <c r="D64" s="14" t="str">
        <f t="shared" si="7"/>
        <v>Nybyggeri, øvrigt byggeri</v>
      </c>
      <c r="E64" s="82">
        <f t="shared" ref="E64:AI64" si="34">E17/E$48</f>
        <v>2.247374114053834E-2</v>
      </c>
      <c r="F64" s="82">
        <f t="shared" si="34"/>
        <v>1.9506182262858485E-2</v>
      </c>
      <c r="G64" s="82">
        <f t="shared" si="34"/>
        <v>1.9277035381841497E-2</v>
      </c>
      <c r="H64" s="82">
        <f t="shared" si="34"/>
        <v>1.483200225991496E-2</v>
      </c>
      <c r="I64" s="82">
        <f t="shared" si="34"/>
        <v>1.3542879992852357E-2</v>
      </c>
      <c r="J64" s="82">
        <f t="shared" si="34"/>
        <v>1.643344660551304E-2</v>
      </c>
      <c r="K64" s="82">
        <f t="shared" si="34"/>
        <v>1.8640920321903353E-2</v>
      </c>
      <c r="L64" s="82">
        <f t="shared" si="34"/>
        <v>2.058663510893604E-2</v>
      </c>
      <c r="M64" s="82">
        <f t="shared" si="34"/>
        <v>2.3829320994137773E-2</v>
      </c>
      <c r="N64" s="82">
        <f t="shared" si="34"/>
        <v>2.2532278311782856E-2</v>
      </c>
      <c r="O64" s="82">
        <f t="shared" si="34"/>
        <v>2.4993952058560514E-2</v>
      </c>
      <c r="P64" s="82">
        <f t="shared" si="34"/>
        <v>2.6901410446524089E-2</v>
      </c>
      <c r="Q64" s="82">
        <f t="shared" si="34"/>
        <v>2.4884638283702996E-2</v>
      </c>
      <c r="R64" s="82">
        <f t="shared" si="34"/>
        <v>2.3787272186640951E-2</v>
      </c>
      <c r="S64" s="82">
        <f t="shared" si="34"/>
        <v>2.4031439679402699E-2</v>
      </c>
      <c r="T64" s="82">
        <f t="shared" si="34"/>
        <v>2.2477515021291996E-2</v>
      </c>
      <c r="U64" s="82">
        <f t="shared" si="34"/>
        <v>2.3021095704094111E-2</v>
      </c>
      <c r="V64" s="82">
        <f t="shared" si="34"/>
        <v>2.654577629309865E-2</v>
      </c>
      <c r="W64" s="82">
        <f t="shared" si="34"/>
        <v>2.7598051936256775E-2</v>
      </c>
      <c r="X64" s="82">
        <f t="shared" si="34"/>
        <v>2.0627852693387998E-2</v>
      </c>
      <c r="Y64" s="82">
        <f t="shared" si="34"/>
        <v>1.6899746609311535E-2</v>
      </c>
      <c r="Z64" s="82">
        <f t="shared" si="34"/>
        <v>1.8605098290659858E-2</v>
      </c>
      <c r="AA64" s="82">
        <f t="shared" si="34"/>
        <v>1.9136433456959503E-2</v>
      </c>
      <c r="AB64" s="82">
        <f t="shared" si="34"/>
        <v>1.8250701652957106E-2</v>
      </c>
      <c r="AC64" s="82">
        <f t="shared" si="34"/>
        <v>2.0489588589625223E-2</v>
      </c>
      <c r="AD64" s="82">
        <f t="shared" si="34"/>
        <v>1.9944198592711269E-2</v>
      </c>
      <c r="AE64" s="82">
        <f t="shared" si="34"/>
        <v>2.1596850012788237E-2</v>
      </c>
      <c r="AF64" s="82">
        <f t="shared" si="34"/>
        <v>2.3549633959427097E-2</v>
      </c>
      <c r="AG64" s="82">
        <f t="shared" si="34"/>
        <v>2.4390925713042935E-2</v>
      </c>
      <c r="AH64" s="82">
        <f t="shared" si="34"/>
        <v>2.5764023183303418E-2</v>
      </c>
      <c r="AI64" s="82">
        <f t="shared" si="34"/>
        <v>2.4676815746093941E-2</v>
      </c>
      <c r="AJ64" s="82">
        <f t="shared" ref="AJ64:AM64" si="35">AJ17/AJ$48</f>
        <v>2.4371107771926984E-2</v>
      </c>
      <c r="AK64" s="82">
        <f t="shared" si="35"/>
        <v>3.0562746859131813E-2</v>
      </c>
      <c r="AL64" s="82">
        <f t="shared" si="35"/>
        <v>3.2836086530684698E-2</v>
      </c>
      <c r="AM64" s="82">
        <f t="shared" si="35"/>
        <v>3.4547281586342238E-2</v>
      </c>
      <c r="AN64" s="82"/>
    </row>
    <row r="65" spans="1:40" s="14" customFormat="1" x14ac:dyDescent="0.25">
      <c r="A65" s="14" t="s">
        <v>384</v>
      </c>
      <c r="B65" s="14" t="s">
        <v>313</v>
      </c>
      <c r="C65" s="39" t="s">
        <v>376</v>
      </c>
      <c r="D65" s="14" t="str">
        <f t="shared" si="7"/>
        <v>R&amp;V, prof, boligbyggeri</v>
      </c>
      <c r="E65" s="82">
        <f t="shared" ref="E65:AI65" si="36">E18/E$48</f>
        <v>1.2650840499826108E-2</v>
      </c>
      <c r="F65" s="82">
        <f t="shared" si="36"/>
        <v>1.2335375153458351E-2</v>
      </c>
      <c r="G65" s="82">
        <f t="shared" si="36"/>
        <v>1.2623842363616267E-2</v>
      </c>
      <c r="H65" s="82">
        <f t="shared" si="36"/>
        <v>1.2817160905538234E-2</v>
      </c>
      <c r="I65" s="82">
        <f t="shared" si="36"/>
        <v>1.3887364791010284E-2</v>
      </c>
      <c r="J65" s="82">
        <f t="shared" si="36"/>
        <v>1.3798594731508358E-2</v>
      </c>
      <c r="K65" s="82">
        <f t="shared" si="36"/>
        <v>1.3004980620500968E-2</v>
      </c>
      <c r="L65" s="82">
        <f t="shared" si="36"/>
        <v>1.252950555460648E-2</v>
      </c>
      <c r="M65" s="82">
        <f t="shared" si="36"/>
        <v>1.1666721330482719E-2</v>
      </c>
      <c r="N65" s="82">
        <f t="shared" si="36"/>
        <v>1.3943793699526473E-2</v>
      </c>
      <c r="O65" s="82">
        <f t="shared" si="36"/>
        <v>1.6271253038058122E-2</v>
      </c>
      <c r="P65" s="82">
        <f t="shared" si="36"/>
        <v>1.4371093164889185E-2</v>
      </c>
      <c r="Q65" s="82">
        <f t="shared" si="36"/>
        <v>1.4915901279096063E-2</v>
      </c>
      <c r="R65" s="82">
        <f t="shared" si="36"/>
        <v>1.6262179600223636E-2</v>
      </c>
      <c r="S65" s="82">
        <f t="shared" si="36"/>
        <v>1.7668194948654355E-2</v>
      </c>
      <c r="T65" s="82">
        <f t="shared" si="36"/>
        <v>1.9066046091955974E-2</v>
      </c>
      <c r="U65" s="82">
        <f t="shared" si="36"/>
        <v>1.9226535492801868E-2</v>
      </c>
      <c r="V65" s="82">
        <f t="shared" si="36"/>
        <v>1.8825091445362464E-2</v>
      </c>
      <c r="W65" s="82">
        <f t="shared" si="36"/>
        <v>1.6735434190513477E-2</v>
      </c>
      <c r="X65" s="82">
        <f t="shared" si="36"/>
        <v>1.6029368108887315E-2</v>
      </c>
      <c r="Y65" s="82">
        <f t="shared" si="36"/>
        <v>1.5819692446781407E-2</v>
      </c>
      <c r="Z65" s="82">
        <f t="shared" si="36"/>
        <v>1.9564542657784439E-2</v>
      </c>
      <c r="AA65" s="82">
        <f t="shared" si="36"/>
        <v>1.9644059124888754E-2</v>
      </c>
      <c r="AB65" s="82">
        <f t="shared" si="36"/>
        <v>1.8572249122339124E-2</v>
      </c>
      <c r="AC65" s="82">
        <f t="shared" si="36"/>
        <v>2.0154713696682734E-2</v>
      </c>
      <c r="AD65" s="82">
        <f t="shared" si="36"/>
        <v>1.8987790099987082E-2</v>
      </c>
      <c r="AE65" s="82">
        <f t="shared" si="36"/>
        <v>1.8452885021977856E-2</v>
      </c>
      <c r="AF65" s="82">
        <f t="shared" si="36"/>
        <v>1.96632690531163E-2</v>
      </c>
      <c r="AG65" s="82">
        <f t="shared" si="36"/>
        <v>1.9776257482625036E-2</v>
      </c>
      <c r="AH65" s="82">
        <f t="shared" si="36"/>
        <v>2.0885201972108549E-2</v>
      </c>
      <c r="AI65" s="82">
        <f t="shared" si="36"/>
        <v>2.1633601724717469E-2</v>
      </c>
      <c r="AJ65" s="82">
        <f t="shared" ref="AJ65:AM65" si="37">AJ18/AJ$48</f>
        <v>2.2752897902906626E-2</v>
      </c>
      <c r="AK65" s="82">
        <f t="shared" si="37"/>
        <v>2.5213529777424103E-2</v>
      </c>
      <c r="AL65" s="82">
        <f t="shared" si="37"/>
        <v>2.4506053912636314E-2</v>
      </c>
      <c r="AM65" s="82">
        <f t="shared" si="37"/>
        <v>2.2613451664279052E-2</v>
      </c>
      <c r="AN65" s="82"/>
    </row>
    <row r="66" spans="1:40" s="14" customFormat="1" x14ac:dyDescent="0.25">
      <c r="A66" s="14" t="s">
        <v>384</v>
      </c>
      <c r="B66" s="14" t="s">
        <v>313</v>
      </c>
      <c r="C66" s="39" t="s">
        <v>376</v>
      </c>
      <c r="D66" s="14" t="str">
        <f t="shared" si="7"/>
        <v>R&amp;V, prof, øvrigt byggeri</v>
      </c>
      <c r="E66" s="82">
        <f t="shared" ref="E66:AI66" si="38">E19/E$48</f>
        <v>5.6260779547634421E-3</v>
      </c>
      <c r="F66" s="82">
        <f t="shared" si="38"/>
        <v>5.5398981268887093E-3</v>
      </c>
      <c r="G66" s="82">
        <f t="shared" si="38"/>
        <v>6.2159599644457239E-3</v>
      </c>
      <c r="H66" s="82">
        <f t="shared" si="38"/>
        <v>4.5876971434023984E-3</v>
      </c>
      <c r="I66" s="82">
        <f t="shared" si="38"/>
        <v>4.4008838125050359E-3</v>
      </c>
      <c r="J66" s="82">
        <f t="shared" si="38"/>
        <v>5.1878308664624426E-3</v>
      </c>
      <c r="K66" s="82">
        <f t="shared" si="38"/>
        <v>5.6328562759558418E-3</v>
      </c>
      <c r="L66" s="82">
        <f t="shared" si="38"/>
        <v>6.553839302811483E-3</v>
      </c>
      <c r="M66" s="82">
        <f t="shared" si="38"/>
        <v>5.9091542753131861E-3</v>
      </c>
      <c r="N66" s="82">
        <f t="shared" si="38"/>
        <v>7.706684365390435E-3</v>
      </c>
      <c r="O66" s="82">
        <f t="shared" si="38"/>
        <v>9.3380798266655112E-3</v>
      </c>
      <c r="P66" s="82">
        <f t="shared" si="38"/>
        <v>8.5868383093622644E-3</v>
      </c>
      <c r="Q66" s="82">
        <f t="shared" si="38"/>
        <v>7.1819436120000874E-3</v>
      </c>
      <c r="R66" s="82">
        <f t="shared" si="38"/>
        <v>6.5944725872540792E-3</v>
      </c>
      <c r="S66" s="82">
        <f t="shared" si="38"/>
        <v>6.3422550567250168E-3</v>
      </c>
      <c r="T66" s="82">
        <f t="shared" si="38"/>
        <v>6.0369292561845769E-3</v>
      </c>
      <c r="U66" s="82">
        <f t="shared" si="38"/>
        <v>7.6743822170224369E-3</v>
      </c>
      <c r="V66" s="82">
        <f t="shared" si="38"/>
        <v>7.659196500695826E-3</v>
      </c>
      <c r="W66" s="82">
        <f t="shared" si="38"/>
        <v>7.7722821555015051E-3</v>
      </c>
      <c r="X66" s="82">
        <f t="shared" si="38"/>
        <v>6.0871181390766103E-3</v>
      </c>
      <c r="Y66" s="82">
        <f t="shared" si="38"/>
        <v>5.0170839569110455E-3</v>
      </c>
      <c r="Z66" s="82">
        <f t="shared" si="38"/>
        <v>5.0753082231915769E-3</v>
      </c>
      <c r="AA66" s="82">
        <f t="shared" si="38"/>
        <v>4.8920639230431344E-3</v>
      </c>
      <c r="AB66" s="82">
        <f t="shared" si="38"/>
        <v>5.6856663196242262E-3</v>
      </c>
      <c r="AC66" s="82">
        <f t="shared" si="38"/>
        <v>6.4029717606535995E-3</v>
      </c>
      <c r="AD66" s="82">
        <f t="shared" si="38"/>
        <v>7.3976192909396277E-3</v>
      </c>
      <c r="AE66" s="82">
        <f t="shared" si="38"/>
        <v>7.252371418352656E-3</v>
      </c>
      <c r="AF66" s="82">
        <f t="shared" si="38"/>
        <v>6.7719368775584791E-3</v>
      </c>
      <c r="AG66" s="82">
        <f t="shared" si="38"/>
        <v>6.9194495605770174E-3</v>
      </c>
      <c r="AH66" s="82">
        <f t="shared" si="38"/>
        <v>5.3618972466380477E-3</v>
      </c>
      <c r="AI66" s="82">
        <f t="shared" si="38"/>
        <v>6.0473195514585852E-3</v>
      </c>
      <c r="AJ66" s="82">
        <f t="shared" ref="AJ66:AM66" si="39">AJ19/AJ$48</f>
        <v>5.1115175551521529E-3</v>
      </c>
      <c r="AK66" s="82">
        <f t="shared" si="39"/>
        <v>4.687666501807089E-3</v>
      </c>
      <c r="AL66" s="82">
        <f t="shared" si="39"/>
        <v>5.116913434777064E-3</v>
      </c>
      <c r="AM66" s="82">
        <f t="shared" si="39"/>
        <v>5.5946384332104734E-3</v>
      </c>
      <c r="AN66" s="82"/>
    </row>
    <row r="67" spans="1:40" s="14" customFormat="1" x14ac:dyDescent="0.25">
      <c r="A67" s="14" t="s">
        <v>384</v>
      </c>
      <c r="B67" s="14" t="s">
        <v>313</v>
      </c>
      <c r="C67" s="39" t="s">
        <v>376</v>
      </c>
      <c r="D67" s="14" t="str">
        <f t="shared" si="7"/>
        <v>R&amp;V, gør-det-selv, boligbyggeri</v>
      </c>
      <c r="E67" s="82">
        <f t="shared" ref="E67:AI67" si="40">E20/E$48</f>
        <v>3.7258115355342197E-3</v>
      </c>
      <c r="F67" s="82">
        <f t="shared" si="40"/>
        <v>3.5711674673320113E-3</v>
      </c>
      <c r="G67" s="82">
        <f t="shared" si="40"/>
        <v>3.8184032032544204E-3</v>
      </c>
      <c r="H67" s="82">
        <f t="shared" si="40"/>
        <v>3.8495065188455021E-3</v>
      </c>
      <c r="I67" s="82">
        <f t="shared" si="40"/>
        <v>3.7207656097795693E-3</v>
      </c>
      <c r="J67" s="82">
        <f t="shared" si="40"/>
        <v>4.0750652179917862E-3</v>
      </c>
      <c r="K67" s="82">
        <f t="shared" si="40"/>
        <v>4.4170479752796811E-3</v>
      </c>
      <c r="L67" s="82">
        <f t="shared" si="40"/>
        <v>4.9405901555389471E-3</v>
      </c>
      <c r="M67" s="82">
        <f t="shared" si="40"/>
        <v>4.2717973814450838E-3</v>
      </c>
      <c r="N67" s="82">
        <f t="shared" si="40"/>
        <v>6.0624495310588437E-3</v>
      </c>
      <c r="O67" s="82">
        <f t="shared" si="40"/>
        <v>9.2461095860894883E-3</v>
      </c>
      <c r="P67" s="82">
        <f t="shared" si="40"/>
        <v>6.9176971466561868E-3</v>
      </c>
      <c r="Q67" s="82">
        <f t="shared" si="40"/>
        <v>6.9668597626069886E-3</v>
      </c>
      <c r="R67" s="82">
        <f t="shared" si="40"/>
        <v>8.8873866102195456E-3</v>
      </c>
      <c r="S67" s="82">
        <f t="shared" si="40"/>
        <v>8.0886424184818378E-3</v>
      </c>
      <c r="T67" s="82">
        <f t="shared" si="40"/>
        <v>1.0009417445601531E-2</v>
      </c>
      <c r="U67" s="82">
        <f t="shared" si="40"/>
        <v>1.3572811271559774E-2</v>
      </c>
      <c r="V67" s="82">
        <f t="shared" si="40"/>
        <v>1.1080094783618866E-2</v>
      </c>
      <c r="W67" s="82">
        <f t="shared" si="40"/>
        <v>8.7657607121059637E-3</v>
      </c>
      <c r="X67" s="82">
        <f t="shared" si="40"/>
        <v>7.3679638792216642E-3</v>
      </c>
      <c r="Y67" s="82">
        <f t="shared" si="40"/>
        <v>7.1501404821570982E-3</v>
      </c>
      <c r="Z67" s="82">
        <f t="shared" si="40"/>
        <v>8.3949622519189637E-3</v>
      </c>
      <c r="AA67" s="82">
        <f t="shared" si="40"/>
        <v>8.1288487215839794E-3</v>
      </c>
      <c r="AB67" s="82">
        <f t="shared" si="40"/>
        <v>6.499691174084176E-3</v>
      </c>
      <c r="AC67" s="82">
        <f t="shared" si="40"/>
        <v>5.3670479077948478E-3</v>
      </c>
      <c r="AD67" s="82">
        <f t="shared" si="40"/>
        <v>5.3698457888137945E-3</v>
      </c>
      <c r="AE67" s="82">
        <f t="shared" si="40"/>
        <v>6.1531866086793185E-3</v>
      </c>
      <c r="AF67" s="82">
        <f t="shared" si="40"/>
        <v>6.7847974428392301E-3</v>
      </c>
      <c r="AG67" s="82">
        <f t="shared" si="40"/>
        <v>7.1245103710447649E-3</v>
      </c>
      <c r="AH67" s="82">
        <f t="shared" si="40"/>
        <v>7.2239971397331714E-3</v>
      </c>
      <c r="AI67" s="82">
        <f t="shared" si="40"/>
        <v>6.6280973745581843E-3</v>
      </c>
      <c r="AJ67" s="82">
        <f t="shared" ref="AJ67:AM67" si="41">AJ20/AJ$48</f>
        <v>9.5745919586642005E-3</v>
      </c>
      <c r="AK67" s="82">
        <f t="shared" si="41"/>
        <v>1.1009108212610608E-2</v>
      </c>
      <c r="AL67" s="82">
        <f t="shared" si="41"/>
        <v>1.0060794203865244E-2</v>
      </c>
      <c r="AM67" s="82">
        <f t="shared" si="41"/>
        <v>9.4661194098550928E-3</v>
      </c>
      <c r="AN67" s="82"/>
    </row>
    <row r="68" spans="1:40" s="14" customFormat="1" x14ac:dyDescent="0.25">
      <c r="A68" s="14" t="s">
        <v>384</v>
      </c>
      <c r="B68" s="14" t="s">
        <v>313</v>
      </c>
      <c r="C68" s="39" t="s">
        <v>376</v>
      </c>
      <c r="D68" s="14" t="str">
        <f t="shared" si="7"/>
        <v>R&amp;V, gør-det-selv, øvrigt byggeri</v>
      </c>
      <c r="E68" s="82">
        <f t="shared" ref="E68:AI68" si="42">E21/E$48</f>
        <v>7.0957512298625808E-5</v>
      </c>
      <c r="F68" s="82">
        <f t="shared" si="42"/>
        <v>9.8217018106332919E-5</v>
      </c>
      <c r="G68" s="82">
        <f t="shared" si="42"/>
        <v>1.1820382524647564E-4</v>
      </c>
      <c r="H68" s="82">
        <f t="shared" si="42"/>
        <v>1.4003112891310102E-4</v>
      </c>
      <c r="I68" s="82">
        <f t="shared" si="42"/>
        <v>1.4141868965426621E-4</v>
      </c>
      <c r="J68" s="82">
        <f t="shared" si="42"/>
        <v>1.3965415841253056E-4</v>
      </c>
      <c r="K68" s="82">
        <f t="shared" si="42"/>
        <v>1.4179082539809558E-4</v>
      </c>
      <c r="L68" s="82">
        <f t="shared" si="42"/>
        <v>1.3001090782234376E-4</v>
      </c>
      <c r="M68" s="82">
        <f t="shared" si="42"/>
        <v>1.4079749443290246E-4</v>
      </c>
      <c r="N68" s="82">
        <f t="shared" si="42"/>
        <v>1.3819852655654958E-4</v>
      </c>
      <c r="O68" s="82">
        <f t="shared" si="42"/>
        <v>1.4337667427269071E-4</v>
      </c>
      <c r="P68" s="82">
        <f t="shared" si="42"/>
        <v>1.4915059432092352E-4</v>
      </c>
      <c r="Q68" s="82">
        <f t="shared" si="42"/>
        <v>1.4264320520893206E-4</v>
      </c>
      <c r="R68" s="82">
        <f t="shared" si="42"/>
        <v>1.4757199360879795E-4</v>
      </c>
      <c r="S68" s="82">
        <f t="shared" si="42"/>
        <v>1.5969060623603678E-4</v>
      </c>
      <c r="T68" s="82">
        <f t="shared" si="42"/>
        <v>1.600682062502734E-4</v>
      </c>
      <c r="U68" s="82">
        <f t="shared" si="42"/>
        <v>1.5925818262113866E-4</v>
      </c>
      <c r="V68" s="82">
        <f t="shared" si="42"/>
        <v>1.3947517287633064E-4</v>
      </c>
      <c r="W68" s="82">
        <f t="shared" si="42"/>
        <v>1.5275815329236767E-4</v>
      </c>
      <c r="X68" s="82">
        <f t="shared" si="42"/>
        <v>1.4955272856704023E-4</v>
      </c>
      <c r="Y68" s="82">
        <f t="shared" si="42"/>
        <v>1.3420263346078398E-4</v>
      </c>
      <c r="Z68" s="82">
        <f t="shared" si="42"/>
        <v>1.3344315754621689E-4</v>
      </c>
      <c r="AA68" s="82">
        <f t="shared" si="42"/>
        <v>1.4285608262297066E-4</v>
      </c>
      <c r="AB68" s="82">
        <f t="shared" si="42"/>
        <v>1.4360894300609884E-4</v>
      </c>
      <c r="AC68" s="82">
        <f t="shared" si="42"/>
        <v>1.5021425333210063E-4</v>
      </c>
      <c r="AD68" s="82">
        <f t="shared" si="42"/>
        <v>1.4164516422846753E-4</v>
      </c>
      <c r="AE68" s="82">
        <f t="shared" si="42"/>
        <v>1.2618845233280536E-4</v>
      </c>
      <c r="AF68" s="82">
        <f t="shared" si="42"/>
        <v>1.2579716388985099E-4</v>
      </c>
      <c r="AG68" s="82">
        <f t="shared" si="42"/>
        <v>1.2826828568151952E-4</v>
      </c>
      <c r="AH68" s="82">
        <f t="shared" si="42"/>
        <v>1.1827355945022948E-4</v>
      </c>
      <c r="AI68" s="82">
        <f t="shared" si="42"/>
        <v>1.1772404009833152E-4</v>
      </c>
      <c r="AJ68" s="82">
        <f t="shared" ref="AJ68:AM68" si="43">AJ21/AJ$48</f>
        <v>1.0662423917115615E-4</v>
      </c>
      <c r="AK68" s="82">
        <f t="shared" si="43"/>
        <v>9.9262500144753696E-5</v>
      </c>
      <c r="AL68" s="82">
        <f t="shared" si="43"/>
        <v>1.1149248817434579E-4</v>
      </c>
      <c r="AM68" s="82">
        <f t="shared" si="43"/>
        <v>1.1297552494408571E-4</v>
      </c>
      <c r="AN68" s="82"/>
    </row>
    <row r="69" spans="1:40" s="14" customFormat="1" x14ac:dyDescent="0.25">
      <c r="A69" s="14" t="s">
        <v>384</v>
      </c>
      <c r="B69" s="14" t="s">
        <v>313</v>
      </c>
      <c r="C69" s="39" t="s">
        <v>376</v>
      </c>
      <c r="D69" s="14" t="str">
        <f t="shared" si="7"/>
        <v>Anlægsvirksomhed</v>
      </c>
      <c r="E69" s="82">
        <f t="shared" ref="E69:AI69" si="44">E22/E$48</f>
        <v>3.3576774466721332E-2</v>
      </c>
      <c r="F69" s="82">
        <f t="shared" si="44"/>
        <v>3.1540338994568706E-2</v>
      </c>
      <c r="G69" s="82">
        <f t="shared" si="44"/>
        <v>3.3768017769402719E-2</v>
      </c>
      <c r="H69" s="82">
        <f t="shared" si="44"/>
        <v>3.7066496493881586E-2</v>
      </c>
      <c r="I69" s="82">
        <f t="shared" si="44"/>
        <v>3.2033047648565946E-2</v>
      </c>
      <c r="J69" s="82">
        <f t="shared" si="44"/>
        <v>3.4314921904033971E-2</v>
      </c>
      <c r="K69" s="82">
        <f t="shared" si="44"/>
        <v>3.6703335522920828E-2</v>
      </c>
      <c r="L69" s="82">
        <f t="shared" si="44"/>
        <v>3.4834270964681308E-2</v>
      </c>
      <c r="M69" s="82">
        <f t="shared" si="44"/>
        <v>3.6659497167526783E-2</v>
      </c>
      <c r="N69" s="82">
        <f t="shared" si="44"/>
        <v>2.9974040279933604E-2</v>
      </c>
      <c r="O69" s="82">
        <f t="shared" si="44"/>
        <v>2.760813561972441E-2</v>
      </c>
      <c r="P69" s="82">
        <f t="shared" si="44"/>
        <v>3.0840050570077316E-2</v>
      </c>
      <c r="Q69" s="82">
        <f t="shared" si="44"/>
        <v>3.0479631107553376E-2</v>
      </c>
      <c r="R69" s="82">
        <f t="shared" si="44"/>
        <v>3.0610650441283097E-2</v>
      </c>
      <c r="S69" s="82">
        <f t="shared" si="44"/>
        <v>2.9414434099852255E-2</v>
      </c>
      <c r="T69" s="82">
        <f t="shared" si="44"/>
        <v>2.5205252015921213E-2</v>
      </c>
      <c r="U69" s="82">
        <f t="shared" si="44"/>
        <v>2.5222088927811647E-2</v>
      </c>
      <c r="V69" s="82">
        <f t="shared" si="44"/>
        <v>2.3973040314972768E-2</v>
      </c>
      <c r="W69" s="82">
        <f t="shared" si="44"/>
        <v>2.6077590766811615E-2</v>
      </c>
      <c r="X69" s="82">
        <f t="shared" si="44"/>
        <v>2.4888217436802831E-2</v>
      </c>
      <c r="Y69" s="82">
        <f t="shared" si="44"/>
        <v>2.6230301178580984E-2</v>
      </c>
      <c r="Z69" s="82">
        <f t="shared" si="44"/>
        <v>2.8869035354254193E-2</v>
      </c>
      <c r="AA69" s="82">
        <f t="shared" si="44"/>
        <v>3.2724879772752125E-2</v>
      </c>
      <c r="AB69" s="82">
        <f t="shared" si="44"/>
        <v>3.3227457123379787E-2</v>
      </c>
      <c r="AC69" s="82">
        <f t="shared" si="44"/>
        <v>3.3272759572899852E-2</v>
      </c>
      <c r="AD69" s="82">
        <f t="shared" si="44"/>
        <v>3.4729000017201604E-2</v>
      </c>
      <c r="AE69" s="82">
        <f t="shared" si="44"/>
        <v>3.2187738129408353E-2</v>
      </c>
      <c r="AF69" s="82">
        <f t="shared" si="44"/>
        <v>2.8878914456378156E-2</v>
      </c>
      <c r="AG69" s="82">
        <f t="shared" si="44"/>
        <v>2.8621617161045977E-2</v>
      </c>
      <c r="AH69" s="82">
        <f t="shared" si="44"/>
        <v>3.5322005382853357E-2</v>
      </c>
      <c r="AI69" s="82">
        <f t="shared" si="44"/>
        <v>4.1769212662302338E-2</v>
      </c>
      <c r="AJ69" s="82">
        <f t="shared" ref="AJ69:AM69" si="45">AJ22/AJ$48</f>
        <v>4.3738674352080668E-2</v>
      </c>
      <c r="AK69" s="82">
        <f t="shared" si="45"/>
        <v>4.1985908066486152E-2</v>
      </c>
      <c r="AL69" s="82">
        <f t="shared" si="45"/>
        <v>4.8054337500087772E-2</v>
      </c>
      <c r="AM69" s="82">
        <f t="shared" si="45"/>
        <v>5.1450205754164355E-2</v>
      </c>
      <c r="AN69" s="82"/>
    </row>
    <row r="70" spans="1:40" s="14" customFormat="1" x14ac:dyDescent="0.25">
      <c r="A70" s="14" t="s">
        <v>384</v>
      </c>
      <c r="B70" s="14" t="s">
        <v>374</v>
      </c>
      <c r="C70" s="39" t="s">
        <v>376</v>
      </c>
      <c r="D70" s="14" t="str">
        <f t="shared" si="7"/>
        <v>Nybyggeri, boligbyggeri</v>
      </c>
      <c r="E70" s="82">
        <v>0</v>
      </c>
      <c r="F70" s="82">
        <v>0</v>
      </c>
      <c r="G70" s="82">
        <v>0</v>
      </c>
      <c r="H70" s="82">
        <v>0</v>
      </c>
      <c r="I70" s="82">
        <v>0</v>
      </c>
      <c r="J70" s="82">
        <v>0</v>
      </c>
      <c r="K70" s="82">
        <v>0</v>
      </c>
      <c r="L70" s="82">
        <v>0</v>
      </c>
      <c r="M70" s="82">
        <v>0</v>
      </c>
      <c r="N70" s="82">
        <v>0</v>
      </c>
      <c r="O70" s="82">
        <v>0</v>
      </c>
      <c r="P70" s="82">
        <v>0</v>
      </c>
      <c r="Q70" s="82">
        <v>0</v>
      </c>
      <c r="R70" s="82">
        <v>0</v>
      </c>
      <c r="S70" s="82">
        <v>0</v>
      </c>
      <c r="T70" s="82">
        <v>0</v>
      </c>
      <c r="U70" s="82">
        <v>0</v>
      </c>
      <c r="V70" s="82">
        <v>0</v>
      </c>
      <c r="W70" s="82">
        <v>0</v>
      </c>
      <c r="X70" s="82">
        <v>0</v>
      </c>
      <c r="Y70" s="82">
        <v>0</v>
      </c>
      <c r="Z70" s="82">
        <v>0</v>
      </c>
      <c r="AA70" s="82">
        <v>0</v>
      </c>
      <c r="AB70" s="82">
        <v>0</v>
      </c>
      <c r="AC70" s="82">
        <v>0</v>
      </c>
      <c r="AD70" s="82">
        <v>0</v>
      </c>
      <c r="AE70" s="82">
        <v>0</v>
      </c>
      <c r="AF70" s="82">
        <v>0</v>
      </c>
      <c r="AG70" s="82">
        <v>0</v>
      </c>
      <c r="AH70" s="82">
        <v>0</v>
      </c>
      <c r="AI70" s="82">
        <v>0</v>
      </c>
      <c r="AJ70" s="82">
        <v>0</v>
      </c>
      <c r="AK70" s="82">
        <v>0</v>
      </c>
      <c r="AL70" s="82">
        <v>0</v>
      </c>
      <c r="AM70" s="82">
        <v>0</v>
      </c>
      <c r="AN70" s="82"/>
    </row>
    <row r="71" spans="1:40" s="14" customFormat="1" x14ac:dyDescent="0.25">
      <c r="A71" s="14" t="s">
        <v>384</v>
      </c>
      <c r="B71" s="14" t="s">
        <v>374</v>
      </c>
      <c r="C71" s="39" t="s">
        <v>376</v>
      </c>
      <c r="D71" s="14" t="str">
        <f t="shared" si="7"/>
        <v>Nybyggeri, øvrigt byggeri</v>
      </c>
      <c r="E71" s="82">
        <v>0</v>
      </c>
      <c r="F71" s="82">
        <v>0</v>
      </c>
      <c r="G71" s="82">
        <v>0</v>
      </c>
      <c r="H71" s="82">
        <v>0</v>
      </c>
      <c r="I71" s="82">
        <v>0</v>
      </c>
      <c r="J71" s="82">
        <v>0</v>
      </c>
      <c r="K71" s="82">
        <v>0</v>
      </c>
      <c r="L71" s="82">
        <v>0</v>
      </c>
      <c r="M71" s="82">
        <v>0</v>
      </c>
      <c r="N71" s="82">
        <v>0</v>
      </c>
      <c r="O71" s="82">
        <v>0</v>
      </c>
      <c r="P71" s="82">
        <v>0</v>
      </c>
      <c r="Q71" s="82">
        <v>0</v>
      </c>
      <c r="R71" s="82">
        <v>0</v>
      </c>
      <c r="S71" s="82">
        <v>0</v>
      </c>
      <c r="T71" s="82">
        <v>0</v>
      </c>
      <c r="U71" s="82">
        <v>0</v>
      </c>
      <c r="V71" s="82">
        <v>0</v>
      </c>
      <c r="W71" s="82">
        <v>0</v>
      </c>
      <c r="X71" s="82">
        <v>0</v>
      </c>
      <c r="Y71" s="82">
        <v>0</v>
      </c>
      <c r="Z71" s="82">
        <v>0</v>
      </c>
      <c r="AA71" s="82">
        <v>0</v>
      </c>
      <c r="AB71" s="82">
        <v>0</v>
      </c>
      <c r="AC71" s="82">
        <v>0</v>
      </c>
      <c r="AD71" s="82">
        <v>0</v>
      </c>
      <c r="AE71" s="82">
        <v>0</v>
      </c>
      <c r="AF71" s="82">
        <v>0</v>
      </c>
      <c r="AG71" s="82">
        <v>0</v>
      </c>
      <c r="AH71" s="82">
        <v>0</v>
      </c>
      <c r="AI71" s="82">
        <v>0</v>
      </c>
      <c r="AJ71" s="82">
        <v>0</v>
      </c>
      <c r="AK71" s="82">
        <v>0</v>
      </c>
      <c r="AL71" s="82">
        <v>0</v>
      </c>
      <c r="AM71" s="82">
        <v>0</v>
      </c>
      <c r="AN71" s="82"/>
    </row>
    <row r="72" spans="1:40" s="14" customFormat="1" x14ac:dyDescent="0.25">
      <c r="A72" s="14" t="s">
        <v>384</v>
      </c>
      <c r="B72" s="14" t="s">
        <v>374</v>
      </c>
      <c r="C72" s="39" t="s">
        <v>376</v>
      </c>
      <c r="D72" s="14" t="str">
        <f t="shared" si="7"/>
        <v>R&amp;V, prof, boligbyggeri</v>
      </c>
      <c r="E72" s="82">
        <f t="shared" ref="E72:AI72" si="46">E25/E$48</f>
        <v>5.8275324732884794E-3</v>
      </c>
      <c r="F72" s="82">
        <f t="shared" si="46"/>
        <v>5.7569158705188242E-3</v>
      </c>
      <c r="G72" s="82">
        <f t="shared" si="46"/>
        <v>5.8810832864461598E-3</v>
      </c>
      <c r="H72" s="82">
        <f t="shared" si="46"/>
        <v>6.0529660166272793E-3</v>
      </c>
      <c r="I72" s="82">
        <f t="shared" si="46"/>
        <v>6.0943220668628374E-3</v>
      </c>
      <c r="J72" s="82">
        <f t="shared" si="46"/>
        <v>5.1092129116093038E-3</v>
      </c>
      <c r="K72" s="82">
        <f t="shared" si="46"/>
        <v>5.3832780337566225E-3</v>
      </c>
      <c r="L72" s="82">
        <f t="shared" si="46"/>
        <v>6.2706792821563603E-3</v>
      </c>
      <c r="M72" s="82">
        <f t="shared" si="46"/>
        <v>5.8001396941081921E-3</v>
      </c>
      <c r="N72" s="82">
        <f t="shared" si="46"/>
        <v>6.28681388423978E-3</v>
      </c>
      <c r="O72" s="82">
        <f t="shared" si="46"/>
        <v>5.2530208552842954E-3</v>
      </c>
      <c r="P72" s="82">
        <f t="shared" si="46"/>
        <v>5.5845905488871644E-3</v>
      </c>
      <c r="Q72" s="82">
        <f t="shared" si="46"/>
        <v>5.9521478898525793E-3</v>
      </c>
      <c r="R72" s="82">
        <f t="shared" si="46"/>
        <v>5.8794959330791853E-3</v>
      </c>
      <c r="S72" s="82">
        <f t="shared" si="46"/>
        <v>6.1487589658105191E-3</v>
      </c>
      <c r="T72" s="82">
        <f t="shared" si="46"/>
        <v>5.3342029405929981E-3</v>
      </c>
      <c r="U72" s="82">
        <f t="shared" si="46"/>
        <v>6.5587325234806697E-3</v>
      </c>
      <c r="V72" s="82">
        <f t="shared" si="46"/>
        <v>7.2530845552411299E-3</v>
      </c>
      <c r="W72" s="82">
        <f t="shared" si="46"/>
        <v>6.4855095834557451E-3</v>
      </c>
      <c r="X72" s="82">
        <f t="shared" si="46"/>
        <v>6.1654527313243414E-3</v>
      </c>
      <c r="Y72" s="82">
        <f t="shared" si="46"/>
        <v>6.7437870819870753E-3</v>
      </c>
      <c r="Z72" s="82">
        <f t="shared" si="46"/>
        <v>6.8415584802951719E-3</v>
      </c>
      <c r="AA72" s="82">
        <f t="shared" si="46"/>
        <v>6.8436174139483771E-3</v>
      </c>
      <c r="AB72" s="82">
        <f t="shared" si="46"/>
        <v>6.6656769202450882E-3</v>
      </c>
      <c r="AC72" s="82">
        <f t="shared" si="46"/>
        <v>6.4756240863616281E-3</v>
      </c>
      <c r="AD72" s="82">
        <f t="shared" si="46"/>
        <v>6.8531443888859931E-3</v>
      </c>
      <c r="AE72" s="82">
        <f t="shared" si="46"/>
        <v>6.6591664287829061E-3</v>
      </c>
      <c r="AF72" s="82">
        <f t="shared" si="46"/>
        <v>6.4252150741887191E-3</v>
      </c>
      <c r="AG72" s="82">
        <f t="shared" si="46"/>
        <v>6.0328139132049185E-3</v>
      </c>
      <c r="AH72" s="82">
        <f t="shared" si="46"/>
        <v>5.7504222228445872E-3</v>
      </c>
      <c r="AI72" s="82">
        <f t="shared" si="46"/>
        <v>6.1475495810796154E-3</v>
      </c>
      <c r="AJ72" s="82">
        <f t="shared" ref="AJ72:AM72" si="47">AJ25/AJ$48</f>
        <v>5.1634635034376918E-3</v>
      </c>
      <c r="AK72" s="82">
        <f t="shared" si="47"/>
        <v>5.0560157793410184E-3</v>
      </c>
      <c r="AL72" s="82">
        <f t="shared" si="47"/>
        <v>5.9532665032972056E-3</v>
      </c>
      <c r="AM72" s="82">
        <f t="shared" si="47"/>
        <v>6.1719327621783723E-3</v>
      </c>
      <c r="AN72" s="82"/>
    </row>
    <row r="73" spans="1:40" s="14" customFormat="1" x14ac:dyDescent="0.25">
      <c r="A73" s="14" t="s">
        <v>384</v>
      </c>
      <c r="B73" s="14" t="s">
        <v>374</v>
      </c>
      <c r="C73" s="39" t="s">
        <v>376</v>
      </c>
      <c r="D73" s="14" t="str">
        <f t="shared" si="7"/>
        <v>R&amp;V, prof, øvrigt byggeri</v>
      </c>
      <c r="E73" s="82">
        <f t="shared" ref="E73:AI73" si="48">E26/E$48</f>
        <v>3.8324764956639969E-3</v>
      </c>
      <c r="F73" s="82">
        <f t="shared" si="48"/>
        <v>4.1325793006466473E-3</v>
      </c>
      <c r="G73" s="82">
        <f t="shared" si="48"/>
        <v>4.7708791746578234E-3</v>
      </c>
      <c r="H73" s="82">
        <f t="shared" si="48"/>
        <v>5.3008728901051483E-3</v>
      </c>
      <c r="I73" s="82">
        <f t="shared" si="48"/>
        <v>5.477891539436266E-3</v>
      </c>
      <c r="J73" s="82">
        <f t="shared" si="48"/>
        <v>6.4152841272730665E-3</v>
      </c>
      <c r="K73" s="82">
        <f t="shared" si="48"/>
        <v>6.236758865614209E-3</v>
      </c>
      <c r="L73" s="82">
        <f t="shared" si="48"/>
        <v>5.8463737050389545E-3</v>
      </c>
      <c r="M73" s="82">
        <f t="shared" si="48"/>
        <v>6.5618631278096242E-3</v>
      </c>
      <c r="N73" s="82">
        <f t="shared" si="48"/>
        <v>7.508392513024301E-3</v>
      </c>
      <c r="O73" s="82">
        <f t="shared" si="48"/>
        <v>6.7242771294025137E-3</v>
      </c>
      <c r="P73" s="82">
        <f t="shared" si="48"/>
        <v>7.4709236387133617E-3</v>
      </c>
      <c r="Q73" s="82">
        <f t="shared" si="48"/>
        <v>7.9041048429321255E-3</v>
      </c>
      <c r="R73" s="82">
        <f t="shared" si="48"/>
        <v>8.0875049270922612E-3</v>
      </c>
      <c r="S73" s="82">
        <f t="shared" si="48"/>
        <v>8.1041730521576143E-3</v>
      </c>
      <c r="T73" s="82">
        <f t="shared" si="48"/>
        <v>7.1016706692670854E-3</v>
      </c>
      <c r="U73" s="82">
        <f t="shared" si="48"/>
        <v>7.6965553422724325E-3</v>
      </c>
      <c r="V73" s="82">
        <f t="shared" si="48"/>
        <v>8.0638388214156614E-3</v>
      </c>
      <c r="W73" s="82">
        <f t="shared" si="48"/>
        <v>6.833244328907956E-3</v>
      </c>
      <c r="X73" s="82">
        <f t="shared" si="48"/>
        <v>7.2628183172290511E-3</v>
      </c>
      <c r="Y73" s="82">
        <f t="shared" si="48"/>
        <v>7.9090442780083096E-3</v>
      </c>
      <c r="Z73" s="82">
        <f t="shared" si="48"/>
        <v>8.6243054554972463E-3</v>
      </c>
      <c r="AA73" s="82">
        <f t="shared" si="48"/>
        <v>9.0574331718409062E-3</v>
      </c>
      <c r="AB73" s="82">
        <f t="shared" si="48"/>
        <v>8.7131105483870611E-3</v>
      </c>
      <c r="AC73" s="82">
        <f t="shared" si="48"/>
        <v>9.1971217847338829E-3</v>
      </c>
      <c r="AD73" s="82">
        <f t="shared" si="48"/>
        <v>8.7605105110575461E-3</v>
      </c>
      <c r="AE73" s="82">
        <f t="shared" si="48"/>
        <v>8.9214809698911143E-3</v>
      </c>
      <c r="AF73" s="82">
        <f t="shared" si="48"/>
        <v>9.3382739452068271E-3</v>
      </c>
      <c r="AG73" s="82">
        <f t="shared" si="48"/>
        <v>9.3848114489968569E-3</v>
      </c>
      <c r="AH73" s="82">
        <f t="shared" si="48"/>
        <v>9.4970470660270777E-3</v>
      </c>
      <c r="AI73" s="82">
        <f t="shared" si="48"/>
        <v>1.0966873991714445E-2</v>
      </c>
      <c r="AJ73" s="82">
        <f t="shared" ref="AJ73:AM73" si="49">AJ26/AJ$48</f>
        <v>1.1365952887831177E-2</v>
      </c>
      <c r="AK73" s="82">
        <f t="shared" si="49"/>
        <v>1.3275976934338938E-2</v>
      </c>
      <c r="AL73" s="82">
        <f t="shared" si="49"/>
        <v>1.5168609390466197E-2</v>
      </c>
      <c r="AM73" s="82">
        <f t="shared" si="49"/>
        <v>1.5828385347609775E-2</v>
      </c>
      <c r="AN73" s="82"/>
    </row>
    <row r="74" spans="1:40" s="14" customFormat="1" x14ac:dyDescent="0.25">
      <c r="A74" s="14" t="s">
        <v>384</v>
      </c>
      <c r="B74" s="14" t="s">
        <v>374</v>
      </c>
      <c r="C74" s="39" t="s">
        <v>376</v>
      </c>
      <c r="D74" s="14" t="str">
        <f t="shared" si="7"/>
        <v>R&amp;V, gør-det-selv, boligbyggeri</v>
      </c>
      <c r="E74" s="82">
        <f t="shared" ref="E74:AI74" si="50">E27/E$48</f>
        <v>4.4658803725758532E-3</v>
      </c>
      <c r="F74" s="82">
        <f t="shared" si="50"/>
        <v>4.6897173519419725E-3</v>
      </c>
      <c r="G74" s="82">
        <f t="shared" si="50"/>
        <v>5.2404257813779406E-3</v>
      </c>
      <c r="H74" s="82">
        <f t="shared" si="50"/>
        <v>6.0385134193721469E-3</v>
      </c>
      <c r="I74" s="82">
        <f t="shared" si="50"/>
        <v>6.1676491498686946E-3</v>
      </c>
      <c r="J74" s="82">
        <f t="shared" si="50"/>
        <v>5.6198564211938952E-3</v>
      </c>
      <c r="K74" s="82">
        <f t="shared" si="50"/>
        <v>6.3795010126170282E-3</v>
      </c>
      <c r="L74" s="82">
        <f t="shared" si="50"/>
        <v>7.2997641953445568E-3</v>
      </c>
      <c r="M74" s="82">
        <f t="shared" si="50"/>
        <v>6.7646552188378901E-3</v>
      </c>
      <c r="N74" s="82">
        <f t="shared" si="50"/>
        <v>7.8477340603782062E-3</v>
      </c>
      <c r="O74" s="82">
        <f t="shared" si="50"/>
        <v>6.6464709228273716E-3</v>
      </c>
      <c r="P74" s="82">
        <f t="shared" si="50"/>
        <v>6.5588293770583901E-3</v>
      </c>
      <c r="Q74" s="82">
        <f t="shared" si="50"/>
        <v>7.3180040836265219E-3</v>
      </c>
      <c r="R74" s="82">
        <f t="shared" si="50"/>
        <v>7.102337191617957E-3</v>
      </c>
      <c r="S74" s="82">
        <f t="shared" si="50"/>
        <v>7.4367443241071468E-3</v>
      </c>
      <c r="T74" s="82">
        <f t="shared" si="50"/>
        <v>6.9558930203985399E-3</v>
      </c>
      <c r="U74" s="82">
        <f t="shared" si="50"/>
        <v>7.2068160019169696E-3</v>
      </c>
      <c r="V74" s="82">
        <f t="shared" si="50"/>
        <v>7.3635201741883566E-3</v>
      </c>
      <c r="W74" s="82">
        <f t="shared" si="50"/>
        <v>7.6516840164981203E-3</v>
      </c>
      <c r="X74" s="82">
        <f t="shared" si="50"/>
        <v>7.3833557783728188E-3</v>
      </c>
      <c r="Y74" s="82">
        <f t="shared" si="50"/>
        <v>7.4968698977984837E-3</v>
      </c>
      <c r="Z74" s="82">
        <f t="shared" si="50"/>
        <v>8.0908456173547482E-3</v>
      </c>
      <c r="AA74" s="82">
        <f t="shared" si="50"/>
        <v>8.6311716766168528E-3</v>
      </c>
      <c r="AB74" s="82">
        <f t="shared" si="50"/>
        <v>8.9392236194399208E-3</v>
      </c>
      <c r="AC74" s="82">
        <f t="shared" si="50"/>
        <v>8.3007859102672502E-3</v>
      </c>
      <c r="AD74" s="82">
        <f t="shared" si="50"/>
        <v>8.5320049618761978E-3</v>
      </c>
      <c r="AE74" s="82">
        <f t="shared" si="50"/>
        <v>8.2704650382976249E-3</v>
      </c>
      <c r="AF74" s="82">
        <f t="shared" si="50"/>
        <v>8.5005190070814429E-3</v>
      </c>
      <c r="AG74" s="82">
        <f t="shared" si="50"/>
        <v>8.4077860492159616E-3</v>
      </c>
      <c r="AH74" s="82">
        <f t="shared" si="50"/>
        <v>8.6145279847954226E-3</v>
      </c>
      <c r="AI74" s="82">
        <f t="shared" si="50"/>
        <v>8.8402517176421856E-3</v>
      </c>
      <c r="AJ74" s="82">
        <f t="shared" ref="AJ74:AM74" si="51">AJ27/AJ$48</f>
        <v>8.0023927898739116E-3</v>
      </c>
      <c r="AK74" s="82">
        <f t="shared" si="51"/>
        <v>6.9229392470331885E-3</v>
      </c>
      <c r="AL74" s="82">
        <f t="shared" si="51"/>
        <v>7.649157114701194E-3</v>
      </c>
      <c r="AM74" s="82">
        <f t="shared" si="51"/>
        <v>8.053680721171283E-3</v>
      </c>
      <c r="AN74" s="82"/>
    </row>
    <row r="75" spans="1:40" s="14" customFormat="1" x14ac:dyDescent="0.25">
      <c r="A75" s="14" t="s">
        <v>384</v>
      </c>
      <c r="B75" s="14" t="s">
        <v>374</v>
      </c>
      <c r="C75" s="39" t="s">
        <v>376</v>
      </c>
      <c r="D75" s="14" t="str">
        <f t="shared" si="7"/>
        <v>R&amp;V, gør-det-selv, øvrigt byggeri</v>
      </c>
      <c r="E75" s="82">
        <f t="shared" ref="E75:AI75" si="52">E28/E$48</f>
        <v>3.4345402862379594E-3</v>
      </c>
      <c r="F75" s="82">
        <f t="shared" si="52"/>
        <v>3.8172732096313053E-3</v>
      </c>
      <c r="G75" s="82">
        <f t="shared" si="52"/>
        <v>4.753155027064776E-3</v>
      </c>
      <c r="H75" s="82">
        <f t="shared" si="52"/>
        <v>5.8125493439891594E-3</v>
      </c>
      <c r="I75" s="82">
        <f t="shared" si="52"/>
        <v>6.0250747112067351E-3</v>
      </c>
      <c r="J75" s="82">
        <f t="shared" si="52"/>
        <v>7.8170004058758062E-3</v>
      </c>
      <c r="K75" s="82">
        <f t="shared" si="52"/>
        <v>8.0785485762711762E-3</v>
      </c>
      <c r="L75" s="82">
        <f t="shared" si="52"/>
        <v>7.2371228642823049E-3</v>
      </c>
      <c r="M75" s="82">
        <f t="shared" si="52"/>
        <v>8.1144079849103847E-3</v>
      </c>
      <c r="N75" s="82">
        <f t="shared" si="52"/>
        <v>9.9369558036682942E-3</v>
      </c>
      <c r="O75" s="82">
        <f t="shared" si="52"/>
        <v>9.1450376558064247E-3</v>
      </c>
      <c r="P75" s="82">
        <f t="shared" si="52"/>
        <v>9.3713123956618381E-3</v>
      </c>
      <c r="Q75" s="82">
        <f t="shared" si="52"/>
        <v>1.0358925152049519E-2</v>
      </c>
      <c r="R75" s="82">
        <f t="shared" si="52"/>
        <v>1.0482585897500393E-2</v>
      </c>
      <c r="S75" s="82">
        <f t="shared" si="52"/>
        <v>1.0548600739313192E-2</v>
      </c>
      <c r="T75" s="82">
        <f t="shared" si="52"/>
        <v>9.9930708352362271E-3</v>
      </c>
      <c r="U75" s="82">
        <f t="shared" si="52"/>
        <v>8.9578236006558395E-3</v>
      </c>
      <c r="V75" s="82">
        <f t="shared" si="52"/>
        <v>8.6467387662224407E-3</v>
      </c>
      <c r="W75" s="82">
        <f t="shared" si="52"/>
        <v>8.4744845297258699E-3</v>
      </c>
      <c r="X75" s="82">
        <f t="shared" si="52"/>
        <v>9.173184398530718E-3</v>
      </c>
      <c r="Y75" s="82">
        <f t="shared" si="52"/>
        <v>9.2479398788031294E-3</v>
      </c>
      <c r="Z75" s="82">
        <f t="shared" si="52"/>
        <v>1.0747872222115512E-2</v>
      </c>
      <c r="AA75" s="82">
        <f t="shared" si="52"/>
        <v>1.1888358692244359E-2</v>
      </c>
      <c r="AB75" s="82">
        <f t="shared" si="52"/>
        <v>1.2135088694669414E-2</v>
      </c>
      <c r="AC75" s="82">
        <f t="shared" si="52"/>
        <v>1.2203788035827711E-2</v>
      </c>
      <c r="AD75" s="82">
        <f t="shared" si="52"/>
        <v>1.1235700119805165E-2</v>
      </c>
      <c r="AE75" s="82">
        <f t="shared" si="52"/>
        <v>1.1403968499621326E-2</v>
      </c>
      <c r="AF75" s="82">
        <f t="shared" si="52"/>
        <v>1.2761711065485503E-2</v>
      </c>
      <c r="AG75" s="82">
        <f t="shared" si="52"/>
        <v>1.3483670704631271E-2</v>
      </c>
      <c r="AH75" s="82">
        <f t="shared" si="52"/>
        <v>1.4715390799555679E-2</v>
      </c>
      <c r="AI75" s="82">
        <f t="shared" si="52"/>
        <v>1.6321944920865101E-2</v>
      </c>
      <c r="AJ75" s="82">
        <f t="shared" ref="AJ75:AM75" si="53">AJ28/AJ$48</f>
        <v>1.8131683391890308E-2</v>
      </c>
      <c r="AK75" s="82">
        <f t="shared" si="53"/>
        <v>1.867588208458942E-2</v>
      </c>
      <c r="AL75" s="82">
        <f t="shared" si="53"/>
        <v>2.0027924323707837E-2</v>
      </c>
      <c r="AM75" s="82">
        <f t="shared" si="53"/>
        <v>2.1224821711096898E-2</v>
      </c>
      <c r="AN75" s="82"/>
    </row>
    <row r="76" spans="1:40" s="6" customFormat="1" x14ac:dyDescent="0.25">
      <c r="A76" s="14" t="s">
        <v>384</v>
      </c>
      <c r="B76" s="14" t="s">
        <v>374</v>
      </c>
      <c r="C76" s="39" t="s">
        <v>376</v>
      </c>
      <c r="D76" s="6" t="str">
        <f t="shared" si="7"/>
        <v>Anlægsvirksomhed</v>
      </c>
      <c r="E76" s="77">
        <f t="shared" ref="E76:AI76" si="54">E29/E$48</f>
        <v>1.1387050882541007E-2</v>
      </c>
      <c r="F76" s="77">
        <f t="shared" si="54"/>
        <v>9.4630488918084777E-3</v>
      </c>
      <c r="G76" s="77">
        <f t="shared" si="54"/>
        <v>9.32721602198224E-3</v>
      </c>
      <c r="H76" s="77">
        <f t="shared" si="54"/>
        <v>8.0971271126405019E-3</v>
      </c>
      <c r="I76" s="77">
        <f t="shared" si="54"/>
        <v>8.3343748516460699E-3</v>
      </c>
      <c r="J76" s="77">
        <f t="shared" si="54"/>
        <v>8.1790229113269004E-3</v>
      </c>
      <c r="K76" s="77">
        <f t="shared" si="54"/>
        <v>8.2459832702832542E-3</v>
      </c>
      <c r="L76" s="77">
        <f t="shared" si="54"/>
        <v>8.2090410743240055E-3</v>
      </c>
      <c r="M76" s="77">
        <f t="shared" si="54"/>
        <v>8.3434561144147858E-3</v>
      </c>
      <c r="N76" s="77">
        <f t="shared" si="54"/>
        <v>8.563913780088174E-3</v>
      </c>
      <c r="O76" s="77">
        <f t="shared" si="54"/>
        <v>9.3003486205111164E-3</v>
      </c>
      <c r="P76" s="77">
        <f t="shared" si="54"/>
        <v>1.0763223401105635E-2</v>
      </c>
      <c r="Q76" s="77">
        <f t="shared" si="54"/>
        <v>1.1252264165473239E-2</v>
      </c>
      <c r="R76" s="77">
        <f t="shared" si="54"/>
        <v>1.259729791180635E-2</v>
      </c>
      <c r="S76" s="77">
        <f t="shared" si="54"/>
        <v>1.2751893517841624E-2</v>
      </c>
      <c r="T76" s="77">
        <f t="shared" si="54"/>
        <v>1.3616077626688074E-2</v>
      </c>
      <c r="U76" s="77">
        <f t="shared" si="54"/>
        <v>1.1488156304023873E-2</v>
      </c>
      <c r="V76" s="77">
        <f t="shared" si="54"/>
        <v>1.1509330989776606E-2</v>
      </c>
      <c r="W76" s="77">
        <f t="shared" si="54"/>
        <v>1.1091406442887463E-2</v>
      </c>
      <c r="X76" s="77">
        <f t="shared" si="54"/>
        <v>1.1622759025994068E-2</v>
      </c>
      <c r="Y76" s="77">
        <f t="shared" si="54"/>
        <v>1.2258431220235247E-2</v>
      </c>
      <c r="Z76" s="77">
        <f t="shared" si="54"/>
        <v>1.079568938229703E-2</v>
      </c>
      <c r="AA76" s="77">
        <f t="shared" si="54"/>
        <v>1.0590197718912051E-2</v>
      </c>
      <c r="AB76" s="77">
        <f t="shared" si="54"/>
        <v>8.932826429212868E-3</v>
      </c>
      <c r="AC76" s="77">
        <f t="shared" si="54"/>
        <v>9.0813779941193509E-3</v>
      </c>
      <c r="AD76" s="77">
        <f t="shared" si="54"/>
        <v>8.4810334471790479E-3</v>
      </c>
      <c r="AE76" s="77">
        <f t="shared" si="54"/>
        <v>8.3360817051998382E-3</v>
      </c>
      <c r="AF76" s="77">
        <f t="shared" si="54"/>
        <v>8.5067148759214329E-3</v>
      </c>
      <c r="AG76" s="77">
        <f t="shared" si="54"/>
        <v>1.0990407424946698E-2</v>
      </c>
      <c r="AH76" s="77">
        <f t="shared" si="54"/>
        <v>1.311201659761079E-2</v>
      </c>
      <c r="AI76" s="77">
        <f t="shared" si="54"/>
        <v>1.1593775341015179E-2</v>
      </c>
      <c r="AJ76" s="77">
        <f t="shared" ref="AJ76:AM76" si="55">AJ29/AJ$48</f>
        <v>9.6413725698996922E-3</v>
      </c>
      <c r="AK76" s="77">
        <f t="shared" si="55"/>
        <v>1.0560742559601264E-2</v>
      </c>
      <c r="AL76" s="77">
        <f t="shared" si="55"/>
        <v>1.0153782796743805E-2</v>
      </c>
      <c r="AM76" s="77">
        <f t="shared" si="55"/>
        <v>9.8647078797979206E-3</v>
      </c>
      <c r="AN76" s="77"/>
    </row>
    <row r="77" spans="1:40" s="14" customFormat="1" x14ac:dyDescent="0.25">
      <c r="A77" s="14" t="s">
        <v>384</v>
      </c>
      <c r="B77" s="14" t="s">
        <v>375</v>
      </c>
      <c r="C77" s="39" t="s">
        <v>376</v>
      </c>
      <c r="D77" s="14" t="str">
        <f t="shared" si="7"/>
        <v>Nybyggeri, boligbyggeri</v>
      </c>
      <c r="E77" s="82">
        <f t="shared" ref="E77:AI77" si="56">E30/E$48</f>
        <v>1.6685465545932966E-2</v>
      </c>
      <c r="F77" s="82">
        <f t="shared" si="56"/>
        <v>1.2796420030664821E-2</v>
      </c>
      <c r="G77" s="82">
        <f t="shared" si="56"/>
        <v>1.2640911924005727E-2</v>
      </c>
      <c r="H77" s="82">
        <f t="shared" si="56"/>
        <v>1.0116090126210365E-2</v>
      </c>
      <c r="I77" s="82">
        <f t="shared" si="56"/>
        <v>1.022287283616596E-2</v>
      </c>
      <c r="J77" s="82">
        <f t="shared" si="56"/>
        <v>1.2324999188712006E-2</v>
      </c>
      <c r="K77" s="82">
        <f t="shared" si="56"/>
        <v>1.3407823864736362E-2</v>
      </c>
      <c r="L77" s="82">
        <f t="shared" si="56"/>
        <v>1.5955289434887148E-2</v>
      </c>
      <c r="M77" s="82">
        <f t="shared" si="56"/>
        <v>1.8363726251745757E-2</v>
      </c>
      <c r="N77" s="82">
        <f t="shared" si="56"/>
        <v>1.7148243687319653E-2</v>
      </c>
      <c r="O77" s="82">
        <f t="shared" si="56"/>
        <v>1.5581098008474769E-2</v>
      </c>
      <c r="P77" s="82">
        <f t="shared" si="56"/>
        <v>1.6359978130376648E-2</v>
      </c>
      <c r="Q77" s="82">
        <f t="shared" si="56"/>
        <v>1.7781020894158259E-2</v>
      </c>
      <c r="R77" s="82">
        <f t="shared" si="56"/>
        <v>2.0873241582391271E-2</v>
      </c>
      <c r="S77" s="82">
        <f t="shared" si="56"/>
        <v>2.3384480610530441E-2</v>
      </c>
      <c r="T77" s="82">
        <f t="shared" si="56"/>
        <v>2.4518985117577722E-2</v>
      </c>
      <c r="U77" s="82">
        <f t="shared" si="56"/>
        <v>2.6959599083111307E-2</v>
      </c>
      <c r="V77" s="82">
        <f t="shared" si="56"/>
        <v>2.6915891277474478E-2</v>
      </c>
      <c r="W77" s="82">
        <f t="shared" si="56"/>
        <v>1.9809053342684593E-2</v>
      </c>
      <c r="X77" s="82">
        <f t="shared" si="56"/>
        <v>1.0861845700054313E-2</v>
      </c>
      <c r="Y77" s="82">
        <f t="shared" si="56"/>
        <v>9.5026361510021466E-3</v>
      </c>
      <c r="Z77" s="82">
        <f t="shared" si="56"/>
        <v>1.3469690119558508E-2</v>
      </c>
      <c r="AA77" s="82">
        <f t="shared" si="56"/>
        <v>1.1077942368435373E-2</v>
      </c>
      <c r="AB77" s="82">
        <f t="shared" si="56"/>
        <v>9.1912338426909431E-3</v>
      </c>
      <c r="AC77" s="82">
        <f t="shared" si="56"/>
        <v>9.7884051789586691E-3</v>
      </c>
      <c r="AD77" s="82">
        <f t="shared" si="56"/>
        <v>1.2312411778679377E-2</v>
      </c>
      <c r="AE77" s="82">
        <f t="shared" si="56"/>
        <v>1.2067548440053651E-2</v>
      </c>
      <c r="AF77" s="82">
        <f t="shared" si="56"/>
        <v>1.5787326251706341E-2</v>
      </c>
      <c r="AG77" s="82">
        <f t="shared" si="56"/>
        <v>1.7075497322600244E-2</v>
      </c>
      <c r="AH77" s="82">
        <f t="shared" si="56"/>
        <v>1.8515082039727321E-2</v>
      </c>
      <c r="AI77" s="82">
        <f t="shared" si="56"/>
        <v>2.4799777887346382E-2</v>
      </c>
      <c r="AJ77" s="82">
        <f t="shared" ref="AJ77:AM77" si="57">AJ30/AJ$48</f>
        <v>2.2699436805342199E-2</v>
      </c>
      <c r="AK77" s="82">
        <f t="shared" si="57"/>
        <v>2.0396669364805772E-2</v>
      </c>
      <c r="AL77" s="82">
        <f t="shared" si="57"/>
        <v>1.961037116866245E-2</v>
      </c>
      <c r="AM77" s="82">
        <f t="shared" si="57"/>
        <v>1.7237566581809097E-2</v>
      </c>
      <c r="AN77" s="82"/>
    </row>
    <row r="78" spans="1:40" s="14" customFormat="1" x14ac:dyDescent="0.25">
      <c r="A78" s="14" t="s">
        <v>384</v>
      </c>
      <c r="B78" s="14" t="s">
        <v>375</v>
      </c>
      <c r="C78" s="39" t="s">
        <v>376</v>
      </c>
      <c r="D78" s="14" t="str">
        <f t="shared" si="7"/>
        <v>Nybyggeri, øvrigt byggeri</v>
      </c>
      <c r="E78" s="82">
        <f t="shared" ref="E78:AI78" si="58">E31/E$48</f>
        <v>2.247374114053834E-2</v>
      </c>
      <c r="F78" s="82">
        <f t="shared" si="58"/>
        <v>1.9506182262858485E-2</v>
      </c>
      <c r="G78" s="82">
        <f t="shared" si="58"/>
        <v>1.9277035381841497E-2</v>
      </c>
      <c r="H78" s="82">
        <f t="shared" si="58"/>
        <v>1.483200225991496E-2</v>
      </c>
      <c r="I78" s="82">
        <f t="shared" si="58"/>
        <v>1.3542879992852357E-2</v>
      </c>
      <c r="J78" s="82">
        <f t="shared" si="58"/>
        <v>1.643344660551304E-2</v>
      </c>
      <c r="K78" s="82">
        <f t="shared" si="58"/>
        <v>1.8640920321903353E-2</v>
      </c>
      <c r="L78" s="82">
        <f t="shared" si="58"/>
        <v>2.058663510893604E-2</v>
      </c>
      <c r="M78" s="82">
        <f t="shared" si="58"/>
        <v>2.3829320994137773E-2</v>
      </c>
      <c r="N78" s="82">
        <f t="shared" si="58"/>
        <v>2.2532278311782856E-2</v>
      </c>
      <c r="O78" s="82">
        <f t="shared" si="58"/>
        <v>2.4993952058560514E-2</v>
      </c>
      <c r="P78" s="82">
        <f t="shared" si="58"/>
        <v>2.6901410446524089E-2</v>
      </c>
      <c r="Q78" s="82">
        <f t="shared" si="58"/>
        <v>2.4884638283702996E-2</v>
      </c>
      <c r="R78" s="82">
        <f t="shared" si="58"/>
        <v>2.3787272186640951E-2</v>
      </c>
      <c r="S78" s="82">
        <f t="shared" si="58"/>
        <v>2.4031439679402699E-2</v>
      </c>
      <c r="T78" s="82">
        <f t="shared" si="58"/>
        <v>2.2477515021291996E-2</v>
      </c>
      <c r="U78" s="82">
        <f t="shared" si="58"/>
        <v>2.3021095704094111E-2</v>
      </c>
      <c r="V78" s="82">
        <f t="shared" si="58"/>
        <v>2.654577629309865E-2</v>
      </c>
      <c r="W78" s="82">
        <f t="shared" si="58"/>
        <v>2.7598051936256775E-2</v>
      </c>
      <c r="X78" s="82">
        <f t="shared" si="58"/>
        <v>2.0627852693387998E-2</v>
      </c>
      <c r="Y78" s="82">
        <f t="shared" si="58"/>
        <v>1.6899746609311535E-2</v>
      </c>
      <c r="Z78" s="82">
        <f t="shared" si="58"/>
        <v>1.8605098290659858E-2</v>
      </c>
      <c r="AA78" s="82">
        <f t="shared" si="58"/>
        <v>1.9136433456959503E-2</v>
      </c>
      <c r="AB78" s="82">
        <f t="shared" si="58"/>
        <v>1.8250701652957106E-2</v>
      </c>
      <c r="AC78" s="82">
        <f t="shared" si="58"/>
        <v>2.0489588589625223E-2</v>
      </c>
      <c r="AD78" s="82">
        <f t="shared" si="58"/>
        <v>1.9944198592711269E-2</v>
      </c>
      <c r="AE78" s="82">
        <f t="shared" si="58"/>
        <v>2.1596850012788237E-2</v>
      </c>
      <c r="AF78" s="82">
        <f t="shared" si="58"/>
        <v>2.3549633959427097E-2</v>
      </c>
      <c r="AG78" s="82">
        <f t="shared" si="58"/>
        <v>2.4390925713042935E-2</v>
      </c>
      <c r="AH78" s="82">
        <f t="shared" si="58"/>
        <v>2.5764023183303418E-2</v>
      </c>
      <c r="AI78" s="82">
        <f t="shared" si="58"/>
        <v>2.4676815746093941E-2</v>
      </c>
      <c r="AJ78" s="82">
        <f t="shared" ref="AJ78:AM78" si="59">AJ31/AJ$48</f>
        <v>2.4371107771926984E-2</v>
      </c>
      <c r="AK78" s="82">
        <f t="shared" si="59"/>
        <v>3.0562746859131813E-2</v>
      </c>
      <c r="AL78" s="82">
        <f t="shared" si="59"/>
        <v>3.2836086530684698E-2</v>
      </c>
      <c r="AM78" s="82">
        <f t="shared" si="59"/>
        <v>3.4547281586342238E-2</v>
      </c>
      <c r="AN78" s="82"/>
    </row>
    <row r="79" spans="1:40" s="14" customFormat="1" x14ac:dyDescent="0.25">
      <c r="A79" s="14" t="s">
        <v>384</v>
      </c>
      <c r="B79" s="14" t="s">
        <v>375</v>
      </c>
      <c r="C79" s="39" t="s">
        <v>376</v>
      </c>
      <c r="D79" s="14" t="str">
        <f t="shared" si="7"/>
        <v>R&amp;V, prof, boligbyggeri</v>
      </c>
      <c r="E79" s="82">
        <f t="shared" ref="E79:AI79" si="60">E32/E$48</f>
        <v>1.8478372973114589E-2</v>
      </c>
      <c r="F79" s="82">
        <f t="shared" si="60"/>
        <v>1.8092291023977174E-2</v>
      </c>
      <c r="G79" s="82">
        <f t="shared" si="60"/>
        <v>1.8504925650062422E-2</v>
      </c>
      <c r="H79" s="82">
        <f t="shared" si="60"/>
        <v>1.8870126922165512E-2</v>
      </c>
      <c r="I79" s="82">
        <f t="shared" si="60"/>
        <v>1.9981686857873125E-2</v>
      </c>
      <c r="J79" s="82">
        <f t="shared" si="60"/>
        <v>1.8907807643117665E-2</v>
      </c>
      <c r="K79" s="82">
        <f t="shared" si="60"/>
        <v>1.838825865425759E-2</v>
      </c>
      <c r="L79" s="82">
        <f t="shared" si="60"/>
        <v>1.8800184836762844E-2</v>
      </c>
      <c r="M79" s="82">
        <f t="shared" si="60"/>
        <v>1.7466861024590909E-2</v>
      </c>
      <c r="N79" s="82">
        <f t="shared" si="60"/>
        <v>2.0230607583766252E-2</v>
      </c>
      <c r="O79" s="82">
        <f t="shared" si="60"/>
        <v>2.1524273893342417E-2</v>
      </c>
      <c r="P79" s="82">
        <f t="shared" si="60"/>
        <v>1.9955683713776352E-2</v>
      </c>
      <c r="Q79" s="82">
        <f t="shared" si="60"/>
        <v>2.0868049168948639E-2</v>
      </c>
      <c r="R79" s="82">
        <f t="shared" si="60"/>
        <v>2.2141675533302822E-2</v>
      </c>
      <c r="S79" s="82">
        <f t="shared" si="60"/>
        <v>2.3816953914464874E-2</v>
      </c>
      <c r="T79" s="82">
        <f t="shared" si="60"/>
        <v>2.4400249032548973E-2</v>
      </c>
      <c r="U79" s="82">
        <f t="shared" si="60"/>
        <v>2.5785268016282541E-2</v>
      </c>
      <c r="V79" s="82">
        <f t="shared" si="60"/>
        <v>2.6078176000603588E-2</v>
      </c>
      <c r="W79" s="82">
        <f t="shared" si="60"/>
        <v>2.3220943773969223E-2</v>
      </c>
      <c r="X79" s="82">
        <f t="shared" si="60"/>
        <v>2.2194820840211654E-2</v>
      </c>
      <c r="Y79" s="82">
        <f t="shared" si="60"/>
        <v>2.2563479528768478E-2</v>
      </c>
      <c r="Z79" s="82">
        <f t="shared" si="60"/>
        <v>2.6406101138079601E-2</v>
      </c>
      <c r="AA79" s="82">
        <f t="shared" si="60"/>
        <v>2.6487676538837133E-2</v>
      </c>
      <c r="AB79" s="82">
        <f t="shared" si="60"/>
        <v>2.5237926042584211E-2</v>
      </c>
      <c r="AC79" s="82">
        <f t="shared" si="60"/>
        <v>2.6630337783044366E-2</v>
      </c>
      <c r="AD79" s="82">
        <f t="shared" si="60"/>
        <v>2.5840934488873073E-2</v>
      </c>
      <c r="AE79" s="82">
        <f t="shared" si="60"/>
        <v>2.5112051450760762E-2</v>
      </c>
      <c r="AF79" s="82">
        <f t="shared" si="60"/>
        <v>2.6088484127305019E-2</v>
      </c>
      <c r="AG79" s="82">
        <f t="shared" si="60"/>
        <v>2.5809071395829955E-2</v>
      </c>
      <c r="AH79" s="82">
        <f t="shared" si="60"/>
        <v>2.6635624194953141E-2</v>
      </c>
      <c r="AI79" s="82">
        <f t="shared" si="60"/>
        <v>2.7781151305797083E-2</v>
      </c>
      <c r="AJ79" s="82">
        <f t="shared" ref="AJ79:AM79" si="61">AJ32/AJ$48</f>
        <v>2.7916361406344313E-2</v>
      </c>
      <c r="AK79" s="82">
        <f t="shared" si="61"/>
        <v>3.0269545556765119E-2</v>
      </c>
      <c r="AL79" s="82">
        <f t="shared" si="61"/>
        <v>3.0459320415933518E-2</v>
      </c>
      <c r="AM79" s="82">
        <f t="shared" si="61"/>
        <v>2.8785384426457422E-2</v>
      </c>
      <c r="AN79" s="82"/>
    </row>
    <row r="80" spans="1:40" s="14" customFormat="1" x14ac:dyDescent="0.25">
      <c r="A80" s="14" t="s">
        <v>384</v>
      </c>
      <c r="B80" s="14" t="s">
        <v>375</v>
      </c>
      <c r="C80" s="39" t="s">
        <v>376</v>
      </c>
      <c r="D80" s="14" t="str">
        <f t="shared" si="7"/>
        <v>R&amp;V, prof, øvrigt byggeri</v>
      </c>
      <c r="E80" s="82">
        <f t="shared" ref="E80:AI80" si="62">E33/E$48</f>
        <v>9.4585544504274376E-3</v>
      </c>
      <c r="F80" s="82">
        <f t="shared" si="62"/>
        <v>9.6724774275353583E-3</v>
      </c>
      <c r="G80" s="82">
        <f t="shared" si="62"/>
        <v>1.098683913910355E-2</v>
      </c>
      <c r="H80" s="82">
        <f t="shared" si="62"/>
        <v>9.8885700335075519E-3</v>
      </c>
      <c r="I80" s="82">
        <f t="shared" si="62"/>
        <v>9.8787753519412984E-3</v>
      </c>
      <c r="J80" s="82">
        <f t="shared" si="62"/>
        <v>1.1603114993735515E-2</v>
      </c>
      <c r="K80" s="82">
        <f t="shared" si="62"/>
        <v>1.1869615141570056E-2</v>
      </c>
      <c r="L80" s="82">
        <f t="shared" si="62"/>
        <v>1.2400213007850439E-2</v>
      </c>
      <c r="M80" s="82">
        <f t="shared" si="62"/>
        <v>1.247101740312281E-2</v>
      </c>
      <c r="N80" s="82">
        <f t="shared" si="62"/>
        <v>1.5215076878414736E-2</v>
      </c>
      <c r="O80" s="82">
        <f t="shared" si="62"/>
        <v>1.6062356956068027E-2</v>
      </c>
      <c r="P80" s="82">
        <f t="shared" si="62"/>
        <v>1.6057761948075618E-2</v>
      </c>
      <c r="Q80" s="82">
        <f t="shared" si="62"/>
        <v>1.5086048454932216E-2</v>
      </c>
      <c r="R80" s="82">
        <f t="shared" si="62"/>
        <v>1.4681977514346335E-2</v>
      </c>
      <c r="S80" s="82">
        <f t="shared" si="62"/>
        <v>1.4446428108882633E-2</v>
      </c>
      <c r="T80" s="82">
        <f t="shared" si="62"/>
        <v>1.3138599925451661E-2</v>
      </c>
      <c r="U80" s="82">
        <f t="shared" si="62"/>
        <v>1.537093755929487E-2</v>
      </c>
      <c r="V80" s="82">
        <f t="shared" si="62"/>
        <v>1.5723035322111487E-2</v>
      </c>
      <c r="W80" s="82">
        <f t="shared" si="62"/>
        <v>1.4605526484409461E-2</v>
      </c>
      <c r="X80" s="82">
        <f t="shared" si="62"/>
        <v>1.3349936456305663E-2</v>
      </c>
      <c r="Y80" s="82">
        <f t="shared" si="62"/>
        <v>1.2926128234919355E-2</v>
      </c>
      <c r="Z80" s="82">
        <f t="shared" si="62"/>
        <v>1.369961367868883E-2</v>
      </c>
      <c r="AA80" s="82">
        <f t="shared" si="62"/>
        <v>1.3949497094884036E-2</v>
      </c>
      <c r="AB80" s="82">
        <f t="shared" si="62"/>
        <v>1.4398776868011295E-2</v>
      </c>
      <c r="AC80" s="82">
        <f t="shared" si="62"/>
        <v>1.5600093545387477E-2</v>
      </c>
      <c r="AD80" s="82">
        <f t="shared" si="62"/>
        <v>1.6158129801997174E-2</v>
      </c>
      <c r="AE80" s="82">
        <f t="shared" si="62"/>
        <v>1.6173852388243763E-2</v>
      </c>
      <c r="AF80" s="82">
        <f t="shared" si="62"/>
        <v>1.61102108227653E-2</v>
      </c>
      <c r="AG80" s="82">
        <f t="shared" si="62"/>
        <v>1.6304261009573887E-2</v>
      </c>
      <c r="AH80" s="82">
        <f t="shared" si="62"/>
        <v>1.4858944312665125E-2</v>
      </c>
      <c r="AI80" s="82">
        <f t="shared" si="62"/>
        <v>1.7014193543173045E-2</v>
      </c>
      <c r="AJ80" s="82">
        <f t="shared" ref="AJ80:AM80" si="63">AJ33/AJ$48</f>
        <v>1.6477470442983339E-2</v>
      </c>
      <c r="AK80" s="82">
        <f t="shared" si="63"/>
        <v>1.7963643436146034E-2</v>
      </c>
      <c r="AL80" s="82">
        <f t="shared" si="63"/>
        <v>2.0285522825243266E-2</v>
      </c>
      <c r="AM80" s="82">
        <f t="shared" si="63"/>
        <v>2.1423023780820252E-2</v>
      </c>
      <c r="AN80" s="82"/>
    </row>
    <row r="81" spans="1:40" s="14" customFormat="1" x14ac:dyDescent="0.25">
      <c r="A81" s="14" t="s">
        <v>384</v>
      </c>
      <c r="B81" s="14" t="s">
        <v>375</v>
      </c>
      <c r="C81" s="39" t="s">
        <v>376</v>
      </c>
      <c r="D81" s="14" t="str">
        <f t="shared" si="7"/>
        <v>R&amp;V, gør-det-selv, boligbyggeri</v>
      </c>
      <c r="E81" s="82">
        <f t="shared" ref="E81:AI81" si="64">E34/E$48</f>
        <v>8.1916919081100742E-3</v>
      </c>
      <c r="F81" s="82">
        <f t="shared" si="64"/>
        <v>8.260884819273985E-3</v>
      </c>
      <c r="G81" s="82">
        <f t="shared" si="64"/>
        <v>9.058828984632358E-3</v>
      </c>
      <c r="H81" s="82">
        <f t="shared" si="64"/>
        <v>9.8880199382176473E-3</v>
      </c>
      <c r="I81" s="82">
        <f t="shared" si="64"/>
        <v>9.8884147596482643E-3</v>
      </c>
      <c r="J81" s="82">
        <f t="shared" si="64"/>
        <v>9.6949216391856788E-3</v>
      </c>
      <c r="K81" s="82">
        <f t="shared" si="64"/>
        <v>1.0796548987896708E-2</v>
      </c>
      <c r="L81" s="82">
        <f t="shared" si="64"/>
        <v>1.2240354350883501E-2</v>
      </c>
      <c r="M81" s="82">
        <f t="shared" si="64"/>
        <v>1.1036452600282973E-2</v>
      </c>
      <c r="N81" s="82">
        <f t="shared" si="64"/>
        <v>1.3910183591437045E-2</v>
      </c>
      <c r="O81" s="82">
        <f t="shared" si="64"/>
        <v>1.5892580508916863E-2</v>
      </c>
      <c r="P81" s="82">
        <f t="shared" si="64"/>
        <v>1.3476526523714578E-2</v>
      </c>
      <c r="Q81" s="82">
        <f t="shared" si="64"/>
        <v>1.4284863846233512E-2</v>
      </c>
      <c r="R81" s="82">
        <f t="shared" si="64"/>
        <v>1.5989723801837503E-2</v>
      </c>
      <c r="S81" s="82">
        <f t="shared" si="64"/>
        <v>1.5525386742588985E-2</v>
      </c>
      <c r="T81" s="82">
        <f t="shared" si="64"/>
        <v>1.6965310466000073E-2</v>
      </c>
      <c r="U81" s="82">
        <f t="shared" si="64"/>
        <v>2.0779627273476743E-2</v>
      </c>
      <c r="V81" s="82">
        <f t="shared" si="64"/>
        <v>1.8443614957807223E-2</v>
      </c>
      <c r="W81" s="82">
        <f t="shared" si="64"/>
        <v>1.6417444728604087E-2</v>
      </c>
      <c r="X81" s="82">
        <f t="shared" si="64"/>
        <v>1.4751319657594485E-2</v>
      </c>
      <c r="Y81" s="82">
        <f t="shared" si="64"/>
        <v>1.4647010379955581E-2</v>
      </c>
      <c r="Z81" s="82">
        <f t="shared" si="64"/>
        <v>1.6485807869273714E-2</v>
      </c>
      <c r="AA81" s="82">
        <f t="shared" si="64"/>
        <v>1.6760020398200834E-2</v>
      </c>
      <c r="AB81" s="82">
        <f t="shared" si="64"/>
        <v>1.5438914793524093E-2</v>
      </c>
      <c r="AC81" s="82">
        <f t="shared" si="64"/>
        <v>1.36678338180621E-2</v>
      </c>
      <c r="AD81" s="82">
        <f t="shared" si="64"/>
        <v>1.3901850750689993E-2</v>
      </c>
      <c r="AE81" s="82">
        <f t="shared" si="64"/>
        <v>1.4423651646976945E-2</v>
      </c>
      <c r="AF81" s="82">
        <f t="shared" si="64"/>
        <v>1.5285316449920674E-2</v>
      </c>
      <c r="AG81" s="82">
        <f t="shared" si="64"/>
        <v>1.5532296420260727E-2</v>
      </c>
      <c r="AH81" s="82">
        <f t="shared" si="64"/>
        <v>1.5838525124528595E-2</v>
      </c>
      <c r="AI81" s="82">
        <f t="shared" si="64"/>
        <v>1.5468349092200368E-2</v>
      </c>
      <c r="AJ81" s="82">
        <f t="shared" ref="AJ81:AM81" si="65">AJ34/AJ$48</f>
        <v>1.7576984748538114E-2</v>
      </c>
      <c r="AK81" s="82">
        <f t="shared" si="65"/>
        <v>1.7932047459643791E-2</v>
      </c>
      <c r="AL81" s="82">
        <f t="shared" si="65"/>
        <v>1.7709951318566439E-2</v>
      </c>
      <c r="AM81" s="82">
        <f t="shared" si="65"/>
        <v>1.7519800131026379E-2</v>
      </c>
      <c r="AN81" s="82"/>
    </row>
    <row r="82" spans="1:40" s="14" customFormat="1" x14ac:dyDescent="0.25">
      <c r="A82" s="14" t="s">
        <v>384</v>
      </c>
      <c r="B82" s="14" t="s">
        <v>375</v>
      </c>
      <c r="C82" s="39" t="s">
        <v>376</v>
      </c>
      <c r="D82" s="14" t="str">
        <f t="shared" si="7"/>
        <v>R&amp;V, gør-det-selv, øvrigt byggeri</v>
      </c>
      <c r="E82" s="82">
        <f t="shared" ref="E82:AI82" si="66">E35/E$48</f>
        <v>3.5054977985365852E-3</v>
      </c>
      <c r="F82" s="82">
        <f t="shared" si="66"/>
        <v>3.9154902277376358E-3</v>
      </c>
      <c r="G82" s="82">
        <f t="shared" si="66"/>
        <v>4.8713588523112538E-3</v>
      </c>
      <c r="H82" s="82">
        <f t="shared" si="66"/>
        <v>5.9525804729022615E-3</v>
      </c>
      <c r="I82" s="82">
        <f t="shared" si="66"/>
        <v>6.1664934008609984E-3</v>
      </c>
      <c r="J82" s="82">
        <f t="shared" si="66"/>
        <v>7.9566545642883353E-3</v>
      </c>
      <c r="K82" s="82">
        <f t="shared" si="66"/>
        <v>8.2203394016692709E-3</v>
      </c>
      <c r="L82" s="82">
        <f t="shared" si="66"/>
        <v>7.3671337721046507E-3</v>
      </c>
      <c r="M82" s="82">
        <f t="shared" si="66"/>
        <v>8.2552054793432889E-3</v>
      </c>
      <c r="N82" s="82">
        <f t="shared" si="66"/>
        <v>1.0075154330224847E-2</v>
      </c>
      <c r="O82" s="82">
        <f t="shared" si="66"/>
        <v>9.2884143300791117E-3</v>
      </c>
      <c r="P82" s="82">
        <f t="shared" si="66"/>
        <v>9.5204629899827611E-3</v>
      </c>
      <c r="Q82" s="82">
        <f t="shared" si="66"/>
        <v>1.0501568357258451E-2</v>
      </c>
      <c r="R82" s="82">
        <f t="shared" si="66"/>
        <v>1.0630157891109191E-2</v>
      </c>
      <c r="S82" s="82">
        <f t="shared" si="66"/>
        <v>1.0708291345549232E-2</v>
      </c>
      <c r="T82" s="82">
        <f t="shared" si="66"/>
        <v>1.0153139041486502E-2</v>
      </c>
      <c r="U82" s="82">
        <f t="shared" si="66"/>
        <v>9.1170817832769823E-3</v>
      </c>
      <c r="V82" s="82">
        <f t="shared" si="66"/>
        <v>8.7862139390987685E-3</v>
      </c>
      <c r="W82" s="82">
        <f t="shared" si="66"/>
        <v>8.6272426830182342E-3</v>
      </c>
      <c r="X82" s="82">
        <f t="shared" si="66"/>
        <v>9.3227371270977587E-3</v>
      </c>
      <c r="Y82" s="82">
        <f t="shared" si="66"/>
        <v>9.3821425122639149E-3</v>
      </c>
      <c r="Z82" s="82">
        <f t="shared" si="66"/>
        <v>1.0881315379661725E-2</v>
      </c>
      <c r="AA82" s="82">
        <f t="shared" si="66"/>
        <v>1.203121477486733E-2</v>
      </c>
      <c r="AB82" s="82">
        <f t="shared" si="66"/>
        <v>1.2278697637675518E-2</v>
      </c>
      <c r="AC82" s="82">
        <f t="shared" si="66"/>
        <v>1.2354002289159815E-2</v>
      </c>
      <c r="AD82" s="82">
        <f t="shared" si="66"/>
        <v>1.1377345284033634E-2</v>
      </c>
      <c r="AE82" s="82">
        <f t="shared" si="66"/>
        <v>1.1530156951954132E-2</v>
      </c>
      <c r="AF82" s="82">
        <f t="shared" si="66"/>
        <v>1.2887508229375351E-2</v>
      </c>
      <c r="AG82" s="82">
        <f t="shared" si="66"/>
        <v>1.3611938990312794E-2</v>
      </c>
      <c r="AH82" s="82">
        <f t="shared" si="66"/>
        <v>1.4833664359005912E-2</v>
      </c>
      <c r="AI82" s="82">
        <f t="shared" si="66"/>
        <v>1.6439668960963442E-2</v>
      </c>
      <c r="AJ82" s="82">
        <f t="shared" ref="AJ82:AM82" si="67">AJ35/AJ$48</f>
        <v>1.8238307631061466E-2</v>
      </c>
      <c r="AK82" s="82">
        <f t="shared" si="67"/>
        <v>1.8775144584734178E-2</v>
      </c>
      <c r="AL82" s="82">
        <f t="shared" si="67"/>
        <v>2.013941681188218E-2</v>
      </c>
      <c r="AM82" s="82">
        <f t="shared" si="67"/>
        <v>2.1337797236040987E-2</v>
      </c>
      <c r="AN82" s="82"/>
    </row>
    <row r="83" spans="1:40" s="6" customFormat="1" x14ac:dyDescent="0.25">
      <c r="A83" s="6" t="s">
        <v>384</v>
      </c>
      <c r="B83" s="6" t="s">
        <v>375</v>
      </c>
      <c r="C83" s="40" t="s">
        <v>376</v>
      </c>
      <c r="D83" s="6" t="str">
        <f t="shared" ref="D83:D91" si="68">D36</f>
        <v>Anlægsvirksomhed</v>
      </c>
      <c r="E83" s="77">
        <f t="shared" ref="E83:AI83" si="69">E36/E$48</f>
        <v>4.496382534926234E-2</v>
      </c>
      <c r="F83" s="77">
        <f t="shared" si="69"/>
        <v>4.1003387886377189E-2</v>
      </c>
      <c r="G83" s="77">
        <f t="shared" si="69"/>
        <v>4.3095233791384954E-2</v>
      </c>
      <c r="H83" s="77">
        <f t="shared" si="69"/>
        <v>4.5163623606522089E-2</v>
      </c>
      <c r="I83" s="77">
        <f t="shared" si="69"/>
        <v>4.0367422500212018E-2</v>
      </c>
      <c r="J83" s="77">
        <f t="shared" si="69"/>
        <v>4.2493944815360868E-2</v>
      </c>
      <c r="K83" s="77">
        <f t="shared" si="69"/>
        <v>4.4949318793204081E-2</v>
      </c>
      <c r="L83" s="77">
        <f t="shared" si="69"/>
        <v>4.3043312039005313E-2</v>
      </c>
      <c r="M83" s="77">
        <f t="shared" si="69"/>
        <v>4.5002953281941566E-2</v>
      </c>
      <c r="N83" s="77">
        <f t="shared" si="69"/>
        <v>3.8537954060021778E-2</v>
      </c>
      <c r="O83" s="77">
        <f t="shared" si="69"/>
        <v>3.6908484240235524E-2</v>
      </c>
      <c r="P83" s="77">
        <f t="shared" si="69"/>
        <v>4.160327397118295E-2</v>
      </c>
      <c r="Q83" s="77">
        <f t="shared" si="69"/>
        <v>4.1731895273026613E-2</v>
      </c>
      <c r="R83" s="77">
        <f t="shared" si="69"/>
        <v>4.320794835308945E-2</v>
      </c>
      <c r="S83" s="77">
        <f t="shared" si="69"/>
        <v>4.2166327617693879E-2</v>
      </c>
      <c r="T83" s="77">
        <f t="shared" si="69"/>
        <v>3.8821329642609287E-2</v>
      </c>
      <c r="U83" s="77">
        <f t="shared" si="69"/>
        <v>3.6710245231835519E-2</v>
      </c>
      <c r="V83" s="77">
        <f t="shared" si="69"/>
        <v>3.5482371304749377E-2</v>
      </c>
      <c r="W83" s="77">
        <f t="shared" si="69"/>
        <v>3.716899720969908E-2</v>
      </c>
      <c r="X83" s="77">
        <f t="shared" si="69"/>
        <v>3.6510976462796906E-2</v>
      </c>
      <c r="Y83" s="77">
        <f t="shared" si="69"/>
        <v>3.8488732398816235E-2</v>
      </c>
      <c r="Z83" s="77">
        <f t="shared" si="69"/>
        <v>3.9664724736551221E-2</v>
      </c>
      <c r="AA83" s="77">
        <f t="shared" si="69"/>
        <v>4.3315077491664168E-2</v>
      </c>
      <c r="AB83" s="77">
        <f t="shared" si="69"/>
        <v>4.2160283552592659E-2</v>
      </c>
      <c r="AC83" s="77">
        <f t="shared" si="69"/>
        <v>4.2354137567019196E-2</v>
      </c>
      <c r="AD83" s="77">
        <f t="shared" si="69"/>
        <v>4.3210033464380654E-2</v>
      </c>
      <c r="AE83" s="77">
        <f t="shared" si="69"/>
        <v>4.0523819834608191E-2</v>
      </c>
      <c r="AF83" s="77">
        <f t="shared" si="69"/>
        <v>3.738562933229958E-2</v>
      </c>
      <c r="AG83" s="77">
        <f t="shared" si="69"/>
        <v>3.9612024585992674E-2</v>
      </c>
      <c r="AH83" s="77">
        <f t="shared" si="69"/>
        <v>4.8434021980464148E-2</v>
      </c>
      <c r="AI83" s="77">
        <f t="shared" si="69"/>
        <v>5.336298800331752E-2</v>
      </c>
      <c r="AJ83" s="77">
        <f t="shared" ref="AJ83:AM83" si="70">AJ36/AJ$48</f>
        <v>5.3380046921980361E-2</v>
      </c>
      <c r="AK83" s="77">
        <f t="shared" si="70"/>
        <v>5.2546650626087418E-2</v>
      </c>
      <c r="AL83" s="77">
        <f t="shared" si="70"/>
        <v>5.8208120296831575E-2</v>
      </c>
      <c r="AM83" s="77">
        <f t="shared" si="70"/>
        <v>6.1314913633962277E-2</v>
      </c>
      <c r="AN83" s="77"/>
    </row>
    <row r="84" spans="1:40" s="61" customFormat="1" x14ac:dyDescent="0.25">
      <c r="A84" s="61" t="s">
        <v>384</v>
      </c>
      <c r="B84" s="61" t="s">
        <v>375</v>
      </c>
      <c r="C84" s="107" t="s">
        <v>377</v>
      </c>
      <c r="D84" s="61" t="str">
        <f t="shared" si="68"/>
        <v>Boligbyggeri i alt</v>
      </c>
      <c r="E84" s="81">
        <f t="shared" ref="E84:AI84" si="71">E37/E$48</f>
        <v>4.3355530427157625E-2</v>
      </c>
      <c r="F84" s="81">
        <f t="shared" si="71"/>
        <v>3.9149595873915977E-2</v>
      </c>
      <c r="G84" s="81">
        <f t="shared" si="71"/>
        <v>4.0204666558700509E-2</v>
      </c>
      <c r="H84" s="81">
        <f t="shared" si="71"/>
        <v>3.8874236986593522E-2</v>
      </c>
      <c r="I84" s="81">
        <f t="shared" si="71"/>
        <v>4.0092974453687355E-2</v>
      </c>
      <c r="J84" s="81">
        <f t="shared" si="71"/>
        <v>4.0927728471015348E-2</v>
      </c>
      <c r="K84" s="81">
        <f t="shared" si="71"/>
        <v>4.259263150689066E-2</v>
      </c>
      <c r="L84" s="81">
        <f t="shared" si="71"/>
        <v>4.6995828622533493E-2</v>
      </c>
      <c r="M84" s="81">
        <f t="shared" si="71"/>
        <v>4.6867039876619644E-2</v>
      </c>
      <c r="N84" s="81">
        <f t="shared" si="71"/>
        <v>5.128903486252296E-2</v>
      </c>
      <c r="O84" s="81">
        <f t="shared" si="71"/>
        <v>5.2997952410734059E-2</v>
      </c>
      <c r="P84" s="81">
        <f t="shared" si="71"/>
        <v>4.9792188367867585E-2</v>
      </c>
      <c r="Q84" s="81">
        <f t="shared" si="71"/>
        <v>5.2933933909340411E-2</v>
      </c>
      <c r="R84" s="81">
        <f t="shared" si="71"/>
        <v>5.9004640917531589E-2</v>
      </c>
      <c r="S84" s="81">
        <f t="shared" si="71"/>
        <v>6.2726821267584304E-2</v>
      </c>
      <c r="T84" s="81">
        <f t="shared" si="71"/>
        <v>6.5884544616126764E-2</v>
      </c>
      <c r="U84" s="81">
        <f t="shared" si="71"/>
        <v>7.3524494372870591E-2</v>
      </c>
      <c r="V84" s="81">
        <f t="shared" si="71"/>
        <v>7.1437682235885286E-2</v>
      </c>
      <c r="W84" s="81">
        <f t="shared" si="71"/>
        <v>5.9447441845257902E-2</v>
      </c>
      <c r="X84" s="81">
        <f t="shared" si="71"/>
        <v>4.7807986197860447E-2</v>
      </c>
      <c r="Y84" s="81">
        <f t="shared" si="71"/>
        <v>4.6713126059726211E-2</v>
      </c>
      <c r="Z84" s="81">
        <f t="shared" si="71"/>
        <v>5.6361599126911813E-2</v>
      </c>
      <c r="AA84" s="81">
        <f t="shared" si="71"/>
        <v>5.4325639305473343E-2</v>
      </c>
      <c r="AB84" s="81">
        <f t="shared" si="71"/>
        <v>4.9868074678799251E-2</v>
      </c>
      <c r="AC84" s="81">
        <f t="shared" si="71"/>
        <v>5.0086576780065131E-2</v>
      </c>
      <c r="AD84" s="81">
        <f t="shared" si="71"/>
        <v>5.2055197018242447E-2</v>
      </c>
      <c r="AE84" s="81">
        <f t="shared" si="71"/>
        <v>5.1603251537791356E-2</v>
      </c>
      <c r="AF84" s="81">
        <f t="shared" si="71"/>
        <v>5.7161126828932034E-2</v>
      </c>
      <c r="AG84" s="81">
        <f t="shared" si="71"/>
        <v>5.8416865138690925E-2</v>
      </c>
      <c r="AH84" s="81">
        <f t="shared" si="71"/>
        <v>6.0989231359209056E-2</v>
      </c>
      <c r="AI84" s="81">
        <f t="shared" si="71"/>
        <v>6.8049278285343837E-2</v>
      </c>
      <c r="AJ84" s="81">
        <f t="shared" ref="AJ84:AM84" si="72">AJ37/AJ$48</f>
        <v>6.8192782960224629E-2</v>
      </c>
      <c r="AK84" s="81">
        <f t="shared" si="72"/>
        <v>6.8598262381214692E-2</v>
      </c>
      <c r="AL84" s="81">
        <f t="shared" si="72"/>
        <v>6.7779642903162407E-2</v>
      </c>
      <c r="AM84" s="81">
        <f t="shared" si="72"/>
        <v>6.3542751139292905E-2</v>
      </c>
      <c r="AN84" s="81"/>
    </row>
    <row r="85" spans="1:40" s="14" customFormat="1" x14ac:dyDescent="0.25">
      <c r="A85" s="14" t="s">
        <v>384</v>
      </c>
      <c r="B85" s="14" t="s">
        <v>375</v>
      </c>
      <c r="C85" s="39" t="s">
        <v>377</v>
      </c>
      <c r="D85" s="14" t="str">
        <f t="shared" si="68"/>
        <v>Øvrigt byggeri i alt</v>
      </c>
      <c r="E85" s="82">
        <f t="shared" ref="E85:AI85" si="73">E38/E$48</f>
        <v>3.5437793389502363E-2</v>
      </c>
      <c r="F85" s="82">
        <f t="shared" si="73"/>
        <v>3.3094149918131477E-2</v>
      </c>
      <c r="G85" s="82">
        <f t="shared" si="73"/>
        <v>3.5135233373256303E-2</v>
      </c>
      <c r="H85" s="82">
        <f t="shared" si="73"/>
        <v>3.067315276632477E-2</v>
      </c>
      <c r="I85" s="82">
        <f t="shared" si="73"/>
        <v>2.9588148745654651E-2</v>
      </c>
      <c r="J85" s="82">
        <f t="shared" si="73"/>
        <v>3.5993216163536894E-2</v>
      </c>
      <c r="K85" s="82">
        <f t="shared" si="73"/>
        <v>3.8730874865142678E-2</v>
      </c>
      <c r="L85" s="82">
        <f t="shared" si="73"/>
        <v>4.0353981888891131E-2</v>
      </c>
      <c r="M85" s="82">
        <f t="shared" si="73"/>
        <v>4.4555543876603869E-2</v>
      </c>
      <c r="N85" s="82">
        <f t="shared" si="73"/>
        <v>4.782250952042244E-2</v>
      </c>
      <c r="O85" s="82">
        <f t="shared" si="73"/>
        <v>5.0344723344707652E-2</v>
      </c>
      <c r="P85" s="82">
        <f t="shared" si="73"/>
        <v>5.2479635384582467E-2</v>
      </c>
      <c r="Q85" s="82">
        <f t="shared" si="73"/>
        <v>5.0472255095893662E-2</v>
      </c>
      <c r="R85" s="82">
        <f t="shared" si="73"/>
        <v>4.9099407592096481E-2</v>
      </c>
      <c r="S85" s="82">
        <f t="shared" si="73"/>
        <v>4.9186159133834555E-2</v>
      </c>
      <c r="T85" s="82">
        <f t="shared" si="73"/>
        <v>4.576925398823016E-2</v>
      </c>
      <c r="U85" s="82">
        <f t="shared" si="73"/>
        <v>4.7509115046665967E-2</v>
      </c>
      <c r="V85" s="82">
        <f t="shared" si="73"/>
        <v>5.1055025554308901E-2</v>
      </c>
      <c r="W85" s="82">
        <f t="shared" si="73"/>
        <v>5.0830821103684462E-2</v>
      </c>
      <c r="X85" s="82">
        <f t="shared" si="73"/>
        <v>4.3300526276791422E-2</v>
      </c>
      <c r="Y85" s="82">
        <f t="shared" si="73"/>
        <v>3.9208017356494797E-2</v>
      </c>
      <c r="Z85" s="82">
        <f t="shared" si="73"/>
        <v>4.3186027349010406E-2</v>
      </c>
      <c r="AA85" s="82">
        <f t="shared" si="73"/>
        <v>4.5117145326710871E-2</v>
      </c>
      <c r="AB85" s="82">
        <f t="shared" si="73"/>
        <v>4.4928176158643925E-2</v>
      </c>
      <c r="AC85" s="82">
        <f t="shared" si="73"/>
        <v>4.8443684424172517E-2</v>
      </c>
      <c r="AD85" s="82">
        <f t="shared" si="73"/>
        <v>4.7479673678742076E-2</v>
      </c>
      <c r="AE85" s="82">
        <f t="shared" si="73"/>
        <v>4.9300859352986129E-2</v>
      </c>
      <c r="AF85" s="82">
        <f t="shared" si="73"/>
        <v>5.2547353011567752E-2</v>
      </c>
      <c r="AG85" s="82">
        <f t="shared" si="73"/>
        <v>5.4307125712929616E-2</v>
      </c>
      <c r="AH85" s="82">
        <f t="shared" si="73"/>
        <v>5.5456631854974459E-2</v>
      </c>
      <c r="AI85" s="82">
        <f t="shared" si="73"/>
        <v>5.8130678250230432E-2</v>
      </c>
      <c r="AJ85" s="82">
        <f t="shared" ref="AJ85:AM85" si="74">AJ38/AJ$48</f>
        <v>5.9086885845971791E-2</v>
      </c>
      <c r="AK85" s="82">
        <f t="shared" si="74"/>
        <v>6.7301534880012018E-2</v>
      </c>
      <c r="AL85" s="82">
        <f t="shared" si="74"/>
        <v>7.3261026167810148E-2</v>
      </c>
      <c r="AM85" s="82">
        <f t="shared" si="74"/>
        <v>7.7308102603203477E-2</v>
      </c>
      <c r="AN85" s="82"/>
    </row>
    <row r="86" spans="1:40" s="6" customFormat="1" x14ac:dyDescent="0.25">
      <c r="A86" s="6" t="s">
        <v>384</v>
      </c>
      <c r="B86" s="6" t="s">
        <v>375</v>
      </c>
      <c r="C86" s="40" t="s">
        <v>377</v>
      </c>
      <c r="D86" s="6" t="str">
        <f t="shared" si="68"/>
        <v>Anlægsvirksomhed</v>
      </c>
      <c r="E86" s="77">
        <f t="shared" ref="E86:AI86" si="75">E39/E$48</f>
        <v>4.496382534926234E-2</v>
      </c>
      <c r="F86" s="77">
        <f t="shared" si="75"/>
        <v>4.1003387886377189E-2</v>
      </c>
      <c r="G86" s="77">
        <f t="shared" si="75"/>
        <v>4.3095233791384954E-2</v>
      </c>
      <c r="H86" s="77">
        <f t="shared" si="75"/>
        <v>4.5163623606522089E-2</v>
      </c>
      <c r="I86" s="77">
        <f t="shared" si="75"/>
        <v>4.0367422500212018E-2</v>
      </c>
      <c r="J86" s="77">
        <f t="shared" si="75"/>
        <v>4.2493944815360868E-2</v>
      </c>
      <c r="K86" s="77">
        <f t="shared" si="75"/>
        <v>4.4949318793204081E-2</v>
      </c>
      <c r="L86" s="77">
        <f t="shared" si="75"/>
        <v>4.3043312039005313E-2</v>
      </c>
      <c r="M86" s="77">
        <f t="shared" si="75"/>
        <v>4.5002953281941566E-2</v>
      </c>
      <c r="N86" s="77">
        <f t="shared" si="75"/>
        <v>3.8537954060021778E-2</v>
      </c>
      <c r="O86" s="77">
        <f t="shared" si="75"/>
        <v>3.6908484240235524E-2</v>
      </c>
      <c r="P86" s="77">
        <f t="shared" si="75"/>
        <v>4.160327397118295E-2</v>
      </c>
      <c r="Q86" s="77">
        <f t="shared" si="75"/>
        <v>4.1731895273026613E-2</v>
      </c>
      <c r="R86" s="77">
        <f t="shared" si="75"/>
        <v>4.320794835308945E-2</v>
      </c>
      <c r="S86" s="77">
        <f t="shared" si="75"/>
        <v>4.2166327617693879E-2</v>
      </c>
      <c r="T86" s="77">
        <f t="shared" si="75"/>
        <v>3.8821329642609287E-2</v>
      </c>
      <c r="U86" s="77">
        <f t="shared" si="75"/>
        <v>3.6710245231835519E-2</v>
      </c>
      <c r="V86" s="77">
        <f t="shared" si="75"/>
        <v>3.5482371304749377E-2</v>
      </c>
      <c r="W86" s="77">
        <f t="shared" si="75"/>
        <v>3.716899720969908E-2</v>
      </c>
      <c r="X86" s="77">
        <f t="shared" si="75"/>
        <v>3.6510976462796906E-2</v>
      </c>
      <c r="Y86" s="77">
        <f t="shared" si="75"/>
        <v>3.8488732398816235E-2</v>
      </c>
      <c r="Z86" s="77">
        <f t="shared" si="75"/>
        <v>3.9664724736551221E-2</v>
      </c>
      <c r="AA86" s="77">
        <f t="shared" si="75"/>
        <v>4.3315077491664168E-2</v>
      </c>
      <c r="AB86" s="77">
        <f t="shared" si="75"/>
        <v>4.2160283552592659E-2</v>
      </c>
      <c r="AC86" s="77">
        <f t="shared" si="75"/>
        <v>4.2354137567019196E-2</v>
      </c>
      <c r="AD86" s="77">
        <f t="shared" si="75"/>
        <v>4.3210033464380654E-2</v>
      </c>
      <c r="AE86" s="77">
        <f t="shared" si="75"/>
        <v>4.0523819834608191E-2</v>
      </c>
      <c r="AF86" s="77">
        <f t="shared" si="75"/>
        <v>3.738562933229958E-2</v>
      </c>
      <c r="AG86" s="77">
        <f t="shared" si="75"/>
        <v>3.9612024585992674E-2</v>
      </c>
      <c r="AH86" s="77">
        <f t="shared" si="75"/>
        <v>4.8434021980464148E-2</v>
      </c>
      <c r="AI86" s="77">
        <f t="shared" si="75"/>
        <v>5.336298800331752E-2</v>
      </c>
      <c r="AJ86" s="77">
        <f t="shared" ref="AJ86:AM86" si="76">AJ39/AJ$48</f>
        <v>5.3380046921980361E-2</v>
      </c>
      <c r="AK86" s="77">
        <f t="shared" si="76"/>
        <v>5.2546650626087418E-2</v>
      </c>
      <c r="AL86" s="77">
        <f t="shared" si="76"/>
        <v>5.8208120296831575E-2</v>
      </c>
      <c r="AM86" s="77">
        <f t="shared" si="76"/>
        <v>6.1314913633962277E-2</v>
      </c>
      <c r="AN86" s="77"/>
    </row>
    <row r="87" spans="1:40" s="61" customFormat="1" x14ac:dyDescent="0.25">
      <c r="A87" s="61" t="s">
        <v>384</v>
      </c>
      <c r="B87" s="61" t="s">
        <v>375</v>
      </c>
      <c r="C87" s="107" t="s">
        <v>386</v>
      </c>
      <c r="D87" s="61" t="str">
        <f t="shared" si="68"/>
        <v>R&amp;V-boligbyggeri</v>
      </c>
      <c r="E87" s="81">
        <f t="shared" ref="E87:AI87" si="77">E40/E$48</f>
        <v>2.6670064881224659E-2</v>
      </c>
      <c r="F87" s="81">
        <f t="shared" si="77"/>
        <v>2.6353175843251159E-2</v>
      </c>
      <c r="G87" s="81">
        <f t="shared" si="77"/>
        <v>2.7563754634694779E-2</v>
      </c>
      <c r="H87" s="81">
        <f t="shared" si="77"/>
        <v>2.8758146860383159E-2</v>
      </c>
      <c r="I87" s="81">
        <f t="shared" si="77"/>
        <v>2.9870101617521391E-2</v>
      </c>
      <c r="J87" s="81">
        <f t="shared" si="77"/>
        <v>2.8602729282303344E-2</v>
      </c>
      <c r="K87" s="81">
        <f t="shared" si="77"/>
        <v>2.9184807642154295E-2</v>
      </c>
      <c r="L87" s="81">
        <f t="shared" si="77"/>
        <v>3.1040539187646345E-2</v>
      </c>
      <c r="M87" s="81">
        <f t="shared" si="77"/>
        <v>2.8503313624873881E-2</v>
      </c>
      <c r="N87" s="81">
        <f t="shared" si="77"/>
        <v>3.41407911752033E-2</v>
      </c>
      <c r="O87" s="81">
        <f t="shared" si="77"/>
        <v>3.7416854402259288E-2</v>
      </c>
      <c r="P87" s="81">
        <f t="shared" si="77"/>
        <v>3.3432210237490934E-2</v>
      </c>
      <c r="Q87" s="81">
        <f t="shared" si="77"/>
        <v>3.5152913015182155E-2</v>
      </c>
      <c r="R87" s="81">
        <f t="shared" si="77"/>
        <v>3.8131399335140322E-2</v>
      </c>
      <c r="S87" s="81">
        <f t="shared" si="77"/>
        <v>3.9342340657053866E-2</v>
      </c>
      <c r="T87" s="81">
        <f t="shared" si="77"/>
        <v>4.1365559498549045E-2</v>
      </c>
      <c r="U87" s="81">
        <f t="shared" si="77"/>
        <v>4.6564895289759281E-2</v>
      </c>
      <c r="V87" s="81">
        <f t="shared" si="77"/>
        <v>4.4521790958410815E-2</v>
      </c>
      <c r="W87" s="81">
        <f t="shared" si="77"/>
        <v>3.9638388502573306E-2</v>
      </c>
      <c r="X87" s="81">
        <f t="shared" si="77"/>
        <v>3.6946140497806139E-2</v>
      </c>
      <c r="Y87" s="81">
        <f t="shared" si="77"/>
        <v>3.7210489908724061E-2</v>
      </c>
      <c r="Z87" s="81">
        <f t="shared" si="77"/>
        <v>4.2891909007353311E-2</v>
      </c>
      <c r="AA87" s="81">
        <f t="shared" si="77"/>
        <v>4.3247696937037963E-2</v>
      </c>
      <c r="AB87" s="81">
        <f t="shared" si="77"/>
        <v>4.0676840836108306E-2</v>
      </c>
      <c r="AC87" s="81">
        <f t="shared" si="77"/>
        <v>4.0298171601106464E-2</v>
      </c>
      <c r="AD87" s="81">
        <f t="shared" si="77"/>
        <v>3.9742785239563067E-2</v>
      </c>
      <c r="AE87" s="81">
        <f t="shared" si="77"/>
        <v>3.9535703097737705E-2</v>
      </c>
      <c r="AF87" s="81">
        <f t="shared" si="77"/>
        <v>4.1373800577225693E-2</v>
      </c>
      <c r="AG87" s="81">
        <f t="shared" si="77"/>
        <v>4.1341367816090678E-2</v>
      </c>
      <c r="AH87" s="81">
        <f t="shared" si="77"/>
        <v>4.2474149319481735E-2</v>
      </c>
      <c r="AI87" s="81">
        <f t="shared" si="77"/>
        <v>4.3249500397997451E-2</v>
      </c>
      <c r="AJ87" s="81">
        <f t="shared" ref="AJ87:AM87" si="78">AJ40/AJ$48</f>
        <v>4.549334615488243E-2</v>
      </c>
      <c r="AK87" s="81">
        <f t="shared" si="78"/>
        <v>4.8201593016408917E-2</v>
      </c>
      <c r="AL87" s="81">
        <f t="shared" si="78"/>
        <v>4.8169271734499954E-2</v>
      </c>
      <c r="AM87" s="81">
        <f t="shared" si="78"/>
        <v>4.6305184557483801E-2</v>
      </c>
      <c r="AN87" s="81"/>
    </row>
    <row r="88" spans="1:40" s="14" customFormat="1" x14ac:dyDescent="0.25">
      <c r="A88" s="14" t="s">
        <v>384</v>
      </c>
      <c r="B88" s="14" t="s">
        <v>375</v>
      </c>
      <c r="C88" s="39" t="s">
        <v>386</v>
      </c>
      <c r="D88" s="14" t="str">
        <f t="shared" si="68"/>
        <v>R&amp;V-øvrigt byggeri</v>
      </c>
      <c r="E88" s="82">
        <f t="shared" ref="E88:AI88" si="79">E41/E$48</f>
        <v>1.2964052248964023E-2</v>
      </c>
      <c r="F88" s="82">
        <f t="shared" si="79"/>
        <v>1.3587967655272995E-2</v>
      </c>
      <c r="G88" s="82">
        <f t="shared" si="79"/>
        <v>1.5858197991414805E-2</v>
      </c>
      <c r="H88" s="82">
        <f t="shared" si="79"/>
        <v>1.5841150506409815E-2</v>
      </c>
      <c r="I88" s="82">
        <f t="shared" si="79"/>
        <v>1.6045268752802294E-2</v>
      </c>
      <c r="J88" s="82">
        <f t="shared" si="79"/>
        <v>1.9559769558023851E-2</v>
      </c>
      <c r="K88" s="82">
        <f t="shared" si="79"/>
        <v>2.0089954543239325E-2</v>
      </c>
      <c r="L88" s="82">
        <f t="shared" si="79"/>
        <v>1.9767346779955092E-2</v>
      </c>
      <c r="M88" s="82">
        <f t="shared" si="79"/>
        <v>2.0726222882466099E-2</v>
      </c>
      <c r="N88" s="82">
        <f t="shared" si="79"/>
        <v>2.5290231208639585E-2</v>
      </c>
      <c r="O88" s="82">
        <f t="shared" si="79"/>
        <v>2.5350771286147138E-2</v>
      </c>
      <c r="P88" s="82">
        <f t="shared" si="79"/>
        <v>2.5578224938058378E-2</v>
      </c>
      <c r="Q88" s="82">
        <f t="shared" si="79"/>
        <v>2.5587616812190669E-2</v>
      </c>
      <c r="R88" s="82">
        <f t="shared" si="79"/>
        <v>2.531213540545553E-2</v>
      </c>
      <c r="S88" s="82">
        <f t="shared" si="79"/>
        <v>2.5154719454431866E-2</v>
      </c>
      <c r="T88" s="82">
        <f t="shared" si="79"/>
        <v>2.3291738966938161E-2</v>
      </c>
      <c r="U88" s="82">
        <f t="shared" si="79"/>
        <v>2.4488019342571853E-2</v>
      </c>
      <c r="V88" s="82">
        <f t="shared" si="79"/>
        <v>2.4509249261210255E-2</v>
      </c>
      <c r="W88" s="82">
        <f t="shared" si="79"/>
        <v>2.3232769167427694E-2</v>
      </c>
      <c r="X88" s="82">
        <f t="shared" si="79"/>
        <v>2.267267358340342E-2</v>
      </c>
      <c r="Y88" s="82">
        <f t="shared" si="79"/>
        <v>2.2308270747183268E-2</v>
      </c>
      <c r="Z88" s="82">
        <f t="shared" si="79"/>
        <v>2.4580929058350555E-2</v>
      </c>
      <c r="AA88" s="82">
        <f t="shared" si="79"/>
        <v>2.5980711869751365E-2</v>
      </c>
      <c r="AB88" s="82">
        <f t="shared" si="79"/>
        <v>2.6677474505686812E-2</v>
      </c>
      <c r="AC88" s="82">
        <f t="shared" si="79"/>
        <v>2.7954095834547294E-2</v>
      </c>
      <c r="AD88" s="82">
        <f t="shared" si="79"/>
        <v>2.7535475086030804E-2</v>
      </c>
      <c r="AE88" s="82">
        <f t="shared" si="79"/>
        <v>2.7704009340197896E-2</v>
      </c>
      <c r="AF88" s="82">
        <f t="shared" si="79"/>
        <v>2.8997719052140651E-2</v>
      </c>
      <c r="AG88" s="82">
        <f t="shared" si="79"/>
        <v>2.9916199999886681E-2</v>
      </c>
      <c r="AH88" s="82">
        <f t="shared" si="79"/>
        <v>2.9692608671671037E-2</v>
      </c>
      <c r="AI88" s="82">
        <f t="shared" si="79"/>
        <v>3.3453862504136483E-2</v>
      </c>
      <c r="AJ88" s="82">
        <f t="shared" ref="AJ88:AM88" si="80">AJ41/AJ$48</f>
        <v>3.4715778074044808E-2</v>
      </c>
      <c r="AK88" s="82">
        <f t="shared" si="80"/>
        <v>3.6738788020880209E-2</v>
      </c>
      <c r="AL88" s="82">
        <f t="shared" si="80"/>
        <v>4.042493963712545E-2</v>
      </c>
      <c r="AM88" s="82">
        <f t="shared" si="80"/>
        <v>4.2760821016861239E-2</v>
      </c>
      <c r="AN88" s="82"/>
    </row>
    <row r="89" spans="1:40" s="14" customFormat="1" x14ac:dyDescent="0.25">
      <c r="A89" s="14" t="s">
        <v>384</v>
      </c>
      <c r="B89" s="14" t="s">
        <v>375</v>
      </c>
      <c r="C89" s="39" t="s">
        <v>386</v>
      </c>
      <c r="D89" s="14" t="str">
        <f t="shared" si="68"/>
        <v>Nybyggeri boligbyggeri</v>
      </c>
      <c r="E89" s="82">
        <f t="shared" ref="E89:AI89" si="81">E42/E$48</f>
        <v>1.6685465545932966E-2</v>
      </c>
      <c r="F89" s="82">
        <f t="shared" si="81"/>
        <v>1.2796420030664821E-2</v>
      </c>
      <c r="G89" s="82">
        <f t="shared" si="81"/>
        <v>1.2640911924005727E-2</v>
      </c>
      <c r="H89" s="82">
        <f t="shared" si="81"/>
        <v>1.0116090126210365E-2</v>
      </c>
      <c r="I89" s="82">
        <f t="shared" si="81"/>
        <v>1.022287283616596E-2</v>
      </c>
      <c r="J89" s="82">
        <f t="shared" si="81"/>
        <v>1.2324999188712006E-2</v>
      </c>
      <c r="K89" s="82">
        <f t="shared" si="81"/>
        <v>1.3407823864736362E-2</v>
      </c>
      <c r="L89" s="82">
        <f t="shared" si="81"/>
        <v>1.5955289434887148E-2</v>
      </c>
      <c r="M89" s="82">
        <f t="shared" si="81"/>
        <v>1.8363726251745757E-2</v>
      </c>
      <c r="N89" s="82">
        <f t="shared" si="81"/>
        <v>1.7148243687319653E-2</v>
      </c>
      <c r="O89" s="82">
        <f t="shared" si="81"/>
        <v>1.5581098008474769E-2</v>
      </c>
      <c r="P89" s="82">
        <f t="shared" si="81"/>
        <v>1.6359978130376648E-2</v>
      </c>
      <c r="Q89" s="82">
        <f t="shared" si="81"/>
        <v>1.7781020894158259E-2</v>
      </c>
      <c r="R89" s="82">
        <f t="shared" si="81"/>
        <v>2.0873241582391271E-2</v>
      </c>
      <c r="S89" s="82">
        <f t="shared" si="81"/>
        <v>2.3384480610530441E-2</v>
      </c>
      <c r="T89" s="82">
        <f t="shared" si="81"/>
        <v>2.4518985117577722E-2</v>
      </c>
      <c r="U89" s="82">
        <f t="shared" si="81"/>
        <v>2.6959599083111307E-2</v>
      </c>
      <c r="V89" s="82">
        <f t="shared" si="81"/>
        <v>2.6915891277474478E-2</v>
      </c>
      <c r="W89" s="82">
        <f t="shared" si="81"/>
        <v>1.9809053342684593E-2</v>
      </c>
      <c r="X89" s="82">
        <f t="shared" si="81"/>
        <v>1.0861845700054313E-2</v>
      </c>
      <c r="Y89" s="82">
        <f t="shared" si="81"/>
        <v>9.5026361510021466E-3</v>
      </c>
      <c r="Z89" s="82">
        <f t="shared" si="81"/>
        <v>1.3469690119558508E-2</v>
      </c>
      <c r="AA89" s="82">
        <f t="shared" si="81"/>
        <v>1.1077942368435373E-2</v>
      </c>
      <c r="AB89" s="82">
        <f t="shared" si="81"/>
        <v>9.1912338426909431E-3</v>
      </c>
      <c r="AC89" s="82">
        <f t="shared" si="81"/>
        <v>9.7884051789586691E-3</v>
      </c>
      <c r="AD89" s="82">
        <f t="shared" si="81"/>
        <v>1.2312411778679377E-2</v>
      </c>
      <c r="AE89" s="82">
        <f t="shared" si="81"/>
        <v>1.2067548440053651E-2</v>
      </c>
      <c r="AF89" s="82">
        <f t="shared" si="81"/>
        <v>1.5787326251706341E-2</v>
      </c>
      <c r="AG89" s="82">
        <f t="shared" si="81"/>
        <v>1.7075497322600244E-2</v>
      </c>
      <c r="AH89" s="82">
        <f t="shared" si="81"/>
        <v>1.8515082039727321E-2</v>
      </c>
      <c r="AI89" s="82">
        <f t="shared" si="81"/>
        <v>2.4799777887346382E-2</v>
      </c>
      <c r="AJ89" s="82">
        <f t="shared" ref="AJ89:AM89" si="82">AJ42/AJ$48</f>
        <v>2.2699436805342199E-2</v>
      </c>
      <c r="AK89" s="82">
        <f t="shared" si="82"/>
        <v>2.0396669364805772E-2</v>
      </c>
      <c r="AL89" s="82">
        <f t="shared" si="82"/>
        <v>1.961037116866245E-2</v>
      </c>
      <c r="AM89" s="82">
        <f t="shared" si="82"/>
        <v>1.7237566581809097E-2</v>
      </c>
      <c r="AN89" s="82"/>
    </row>
    <row r="90" spans="1:40" s="14" customFormat="1" x14ac:dyDescent="0.25">
      <c r="A90" s="14" t="s">
        <v>384</v>
      </c>
      <c r="B90" s="14" t="s">
        <v>375</v>
      </c>
      <c r="C90" s="39" t="s">
        <v>386</v>
      </c>
      <c r="D90" s="14" t="str">
        <f t="shared" si="68"/>
        <v>Nybyggeri øvrigt byggeri</v>
      </c>
      <c r="E90" s="82">
        <f t="shared" ref="E90:AI90" si="83">E43/E$48</f>
        <v>2.247374114053834E-2</v>
      </c>
      <c r="F90" s="82">
        <f t="shared" si="83"/>
        <v>1.9506182262858485E-2</v>
      </c>
      <c r="G90" s="82">
        <f t="shared" si="83"/>
        <v>1.9277035381841497E-2</v>
      </c>
      <c r="H90" s="82">
        <f t="shared" si="83"/>
        <v>1.483200225991496E-2</v>
      </c>
      <c r="I90" s="82">
        <f t="shared" si="83"/>
        <v>1.3542879992852357E-2</v>
      </c>
      <c r="J90" s="82">
        <f t="shared" si="83"/>
        <v>1.643344660551304E-2</v>
      </c>
      <c r="K90" s="82">
        <f t="shared" si="83"/>
        <v>1.8640920321903353E-2</v>
      </c>
      <c r="L90" s="82">
        <f t="shared" si="83"/>
        <v>2.058663510893604E-2</v>
      </c>
      <c r="M90" s="82">
        <f t="shared" si="83"/>
        <v>2.3829320994137773E-2</v>
      </c>
      <c r="N90" s="82">
        <f t="shared" si="83"/>
        <v>2.2532278311782856E-2</v>
      </c>
      <c r="O90" s="82">
        <f t="shared" si="83"/>
        <v>2.4993952058560514E-2</v>
      </c>
      <c r="P90" s="82">
        <f t="shared" si="83"/>
        <v>2.6901410446524089E-2</v>
      </c>
      <c r="Q90" s="82">
        <f t="shared" si="83"/>
        <v>2.4884638283702996E-2</v>
      </c>
      <c r="R90" s="82">
        <f t="shared" si="83"/>
        <v>2.3787272186640951E-2</v>
      </c>
      <c r="S90" s="82">
        <f t="shared" si="83"/>
        <v>2.4031439679402699E-2</v>
      </c>
      <c r="T90" s="82">
        <f t="shared" si="83"/>
        <v>2.2477515021291996E-2</v>
      </c>
      <c r="U90" s="82">
        <f t="shared" si="83"/>
        <v>2.3021095704094111E-2</v>
      </c>
      <c r="V90" s="82">
        <f t="shared" si="83"/>
        <v>2.654577629309865E-2</v>
      </c>
      <c r="W90" s="82">
        <f t="shared" si="83"/>
        <v>2.7598051936256775E-2</v>
      </c>
      <c r="X90" s="82">
        <f t="shared" si="83"/>
        <v>2.0627852693387998E-2</v>
      </c>
      <c r="Y90" s="82">
        <f t="shared" si="83"/>
        <v>1.6899746609311535E-2</v>
      </c>
      <c r="Z90" s="82">
        <f t="shared" si="83"/>
        <v>1.8605098290659858E-2</v>
      </c>
      <c r="AA90" s="82">
        <f t="shared" si="83"/>
        <v>1.9136433456959503E-2</v>
      </c>
      <c r="AB90" s="82">
        <f t="shared" si="83"/>
        <v>1.8250701652957106E-2</v>
      </c>
      <c r="AC90" s="82">
        <f t="shared" si="83"/>
        <v>2.0489588589625223E-2</v>
      </c>
      <c r="AD90" s="82">
        <f t="shared" si="83"/>
        <v>1.9944198592711269E-2</v>
      </c>
      <c r="AE90" s="82">
        <f t="shared" si="83"/>
        <v>2.1596850012788237E-2</v>
      </c>
      <c r="AF90" s="82">
        <f t="shared" si="83"/>
        <v>2.3549633959427097E-2</v>
      </c>
      <c r="AG90" s="82">
        <f t="shared" si="83"/>
        <v>2.4390925713042935E-2</v>
      </c>
      <c r="AH90" s="82">
        <f t="shared" si="83"/>
        <v>2.5764023183303418E-2</v>
      </c>
      <c r="AI90" s="82">
        <f t="shared" si="83"/>
        <v>2.4676815746093941E-2</v>
      </c>
      <c r="AJ90" s="82">
        <f t="shared" ref="AJ90:AM90" si="84">AJ43/AJ$48</f>
        <v>2.4371107771926984E-2</v>
      </c>
      <c r="AK90" s="82">
        <f t="shared" si="84"/>
        <v>3.0562746859131813E-2</v>
      </c>
      <c r="AL90" s="82">
        <f t="shared" si="84"/>
        <v>3.2836086530684698E-2</v>
      </c>
      <c r="AM90" s="82">
        <f t="shared" si="84"/>
        <v>3.4547281586342238E-2</v>
      </c>
      <c r="AN90" s="82"/>
    </row>
    <row r="91" spans="1:40" s="6" customFormat="1" x14ac:dyDescent="0.25">
      <c r="A91" s="6" t="s">
        <v>384</v>
      </c>
      <c r="B91" s="6" t="s">
        <v>375</v>
      </c>
      <c r="C91" s="40" t="s">
        <v>386</v>
      </c>
      <c r="D91" s="6" t="str">
        <f t="shared" si="68"/>
        <v>Anlægsvirksomhed</v>
      </c>
      <c r="E91" s="77">
        <f t="shared" ref="E91:AI91" si="85">E44/E$48</f>
        <v>4.496382534926234E-2</v>
      </c>
      <c r="F91" s="77">
        <f t="shared" si="85"/>
        <v>4.1003387886377189E-2</v>
      </c>
      <c r="G91" s="77">
        <f t="shared" si="85"/>
        <v>4.3095233791384954E-2</v>
      </c>
      <c r="H91" s="77">
        <f t="shared" si="85"/>
        <v>4.5163623606522089E-2</v>
      </c>
      <c r="I91" s="77">
        <f t="shared" si="85"/>
        <v>4.0367422500212018E-2</v>
      </c>
      <c r="J91" s="77">
        <f t="shared" si="85"/>
        <v>4.2493944815360868E-2</v>
      </c>
      <c r="K91" s="77">
        <f t="shared" si="85"/>
        <v>4.4949318793204081E-2</v>
      </c>
      <c r="L91" s="77">
        <f t="shared" si="85"/>
        <v>4.3043312039005313E-2</v>
      </c>
      <c r="M91" s="77">
        <f t="shared" si="85"/>
        <v>4.5002953281941566E-2</v>
      </c>
      <c r="N91" s="77">
        <f t="shared" si="85"/>
        <v>3.8537954060021778E-2</v>
      </c>
      <c r="O91" s="77">
        <f t="shared" si="85"/>
        <v>3.6908484240235524E-2</v>
      </c>
      <c r="P91" s="77">
        <f t="shared" si="85"/>
        <v>4.160327397118295E-2</v>
      </c>
      <c r="Q91" s="77">
        <f t="shared" si="85"/>
        <v>4.1731895273026613E-2</v>
      </c>
      <c r="R91" s="77">
        <f t="shared" si="85"/>
        <v>4.320794835308945E-2</v>
      </c>
      <c r="S91" s="77">
        <f t="shared" si="85"/>
        <v>4.2166327617693879E-2</v>
      </c>
      <c r="T91" s="77">
        <f t="shared" si="85"/>
        <v>3.8821329642609287E-2</v>
      </c>
      <c r="U91" s="77">
        <f t="shared" si="85"/>
        <v>3.6710245231835519E-2</v>
      </c>
      <c r="V91" s="77">
        <f t="shared" si="85"/>
        <v>3.5482371304749377E-2</v>
      </c>
      <c r="W91" s="77">
        <f t="shared" si="85"/>
        <v>3.716899720969908E-2</v>
      </c>
      <c r="X91" s="77">
        <f t="shared" si="85"/>
        <v>3.6510976462796906E-2</v>
      </c>
      <c r="Y91" s="77">
        <f t="shared" si="85"/>
        <v>3.8488732398816235E-2</v>
      </c>
      <c r="Z91" s="77">
        <f t="shared" si="85"/>
        <v>3.9664724736551221E-2</v>
      </c>
      <c r="AA91" s="77">
        <f t="shared" si="85"/>
        <v>4.3315077491664168E-2</v>
      </c>
      <c r="AB91" s="77">
        <f t="shared" si="85"/>
        <v>4.2160283552592659E-2</v>
      </c>
      <c r="AC91" s="77">
        <f t="shared" si="85"/>
        <v>4.2354137567019196E-2</v>
      </c>
      <c r="AD91" s="77">
        <f t="shared" si="85"/>
        <v>4.3210033464380654E-2</v>
      </c>
      <c r="AE91" s="77">
        <f t="shared" si="85"/>
        <v>4.0523819834608191E-2</v>
      </c>
      <c r="AF91" s="77">
        <f t="shared" si="85"/>
        <v>3.738562933229958E-2</v>
      </c>
      <c r="AG91" s="77">
        <f t="shared" si="85"/>
        <v>3.9612024585992674E-2</v>
      </c>
      <c r="AH91" s="77">
        <f t="shared" si="85"/>
        <v>4.8434021980464148E-2</v>
      </c>
      <c r="AI91" s="77">
        <f t="shared" si="85"/>
        <v>5.336298800331752E-2</v>
      </c>
      <c r="AJ91" s="77">
        <f t="shared" ref="AJ91:AM91" si="86">AJ44/AJ$48</f>
        <v>5.3380046921980361E-2</v>
      </c>
      <c r="AK91" s="77">
        <f t="shared" si="86"/>
        <v>5.2546650626087418E-2</v>
      </c>
      <c r="AL91" s="77">
        <f t="shared" si="86"/>
        <v>5.8208120296831575E-2</v>
      </c>
      <c r="AM91" s="77">
        <f t="shared" si="86"/>
        <v>6.1314913633962277E-2</v>
      </c>
      <c r="AN91" s="77"/>
    </row>
    <row r="92" spans="1:40" x14ac:dyDescent="0.25">
      <c r="A92" t="s">
        <v>384</v>
      </c>
      <c r="B92" t="s">
        <v>375</v>
      </c>
      <c r="C92" t="s">
        <v>387</v>
      </c>
      <c r="D92" t="s">
        <v>319</v>
      </c>
      <c r="E92" s="77">
        <f t="shared" ref="E92:AI92" si="87">E45/E$48</f>
        <v>0.12375714916592234</v>
      </c>
      <c r="F92" s="77">
        <f t="shared" si="87"/>
        <v>0.11324713367842465</v>
      </c>
      <c r="G92" s="77">
        <f t="shared" si="87"/>
        <v>0.11843513372334177</v>
      </c>
      <c r="H92" s="77">
        <f t="shared" si="87"/>
        <v>0.11471101335944039</v>
      </c>
      <c r="I92" s="77">
        <f t="shared" si="87"/>
        <v>0.11004854569955402</v>
      </c>
      <c r="J92" s="77">
        <f t="shared" si="87"/>
        <v>0.11941488944991312</v>
      </c>
      <c r="K92" s="77">
        <f t="shared" si="87"/>
        <v>0.12627282516523744</v>
      </c>
      <c r="L92" s="77">
        <f t="shared" si="87"/>
        <v>0.13039312255042992</v>
      </c>
      <c r="M92" s="77">
        <f t="shared" si="87"/>
        <v>0.13642553703516508</v>
      </c>
      <c r="N92" s="77">
        <f t="shared" si="87"/>
        <v>0.1376494984429672</v>
      </c>
      <c r="O92" s="77">
        <f t="shared" si="87"/>
        <v>0.14025115999567722</v>
      </c>
      <c r="P92" s="77">
        <f t="shared" si="87"/>
        <v>0.14387509772363299</v>
      </c>
      <c r="Q92" s="77">
        <f t="shared" si="87"/>
        <v>0.14513808427826069</v>
      </c>
      <c r="R92" s="77">
        <f t="shared" si="87"/>
        <v>0.15131199686271751</v>
      </c>
      <c r="S92" s="77">
        <f t="shared" si="87"/>
        <v>0.15407930801911274</v>
      </c>
      <c r="T92" s="77">
        <f t="shared" si="87"/>
        <v>0.15047512824696621</v>
      </c>
      <c r="U92" s="77">
        <f t="shared" si="87"/>
        <v>0.15774385465137208</v>
      </c>
      <c r="V92" s="77">
        <f t="shared" si="87"/>
        <v>0.1579750790949436</v>
      </c>
      <c r="W92" s="77">
        <f t="shared" si="87"/>
        <v>0.14744726015864146</v>
      </c>
      <c r="X92" s="77">
        <f t="shared" si="87"/>
        <v>0.12761948893744879</v>
      </c>
      <c r="Y92" s="77">
        <f t="shared" si="87"/>
        <v>0.12440987581503724</v>
      </c>
      <c r="Z92" s="77">
        <f t="shared" si="87"/>
        <v>0.13921235121247344</v>
      </c>
      <c r="AA92" s="77">
        <f t="shared" si="87"/>
        <v>0.14275786212384836</v>
      </c>
      <c r="AB92" s="77">
        <f t="shared" si="87"/>
        <v>0.13695653439003583</v>
      </c>
      <c r="AC92" s="77">
        <f t="shared" si="87"/>
        <v>0.14088439877125683</v>
      </c>
      <c r="AD92" s="77">
        <f t="shared" si="87"/>
        <v>0.14274490416136518</v>
      </c>
      <c r="AE92" s="77">
        <f t="shared" si="87"/>
        <v>0.1414279307253857</v>
      </c>
      <c r="AF92" s="77">
        <f t="shared" si="87"/>
        <v>0.14709410917279936</v>
      </c>
      <c r="AG92" s="77">
        <f t="shared" si="87"/>
        <v>0.15233601543761319</v>
      </c>
      <c r="AH92" s="77">
        <f t="shared" si="87"/>
        <v>0.16487988519464766</v>
      </c>
      <c r="AI92" s="77">
        <f t="shared" si="87"/>
        <v>0.17954294453889177</v>
      </c>
      <c r="AJ92" s="77">
        <f t="shared" ref="AJ92:AM92" si="88">AJ45/AJ$48</f>
        <v>0.1806597157281768</v>
      </c>
      <c r="AK92" s="77">
        <f t="shared" si="88"/>
        <v>0.18844644788731413</v>
      </c>
      <c r="AL92" s="77">
        <f t="shared" si="88"/>
        <v>0.1992487893678041</v>
      </c>
      <c r="AM92" s="77">
        <f t="shared" si="88"/>
        <v>0.20216576737645867</v>
      </c>
    </row>
    <row r="93" spans="1:40" s="100" customFormat="1" x14ac:dyDescent="0.25">
      <c r="A93" t="s">
        <v>384</v>
      </c>
      <c r="B93" s="100" t="s">
        <v>375</v>
      </c>
      <c r="C93" t="s">
        <v>387</v>
      </c>
      <c r="D93" s="100" t="s">
        <v>373</v>
      </c>
      <c r="E93" s="103">
        <f t="shared" ref="E93:AI93" si="89">E46/E$48</f>
        <v>0.26314294518759085</v>
      </c>
      <c r="F93" s="103">
        <f t="shared" si="89"/>
        <v>0.28436489051779368</v>
      </c>
      <c r="G93" s="103">
        <f t="shared" si="89"/>
        <v>0.26371567477826957</v>
      </c>
      <c r="H93" s="103">
        <f t="shared" si="89"/>
        <v>0.29089647193188894</v>
      </c>
      <c r="I93" s="103">
        <f t="shared" si="89"/>
        <v>0.27958143524149726</v>
      </c>
      <c r="J93" s="103">
        <f t="shared" si="89"/>
        <v>0.2501633637374423</v>
      </c>
      <c r="K93" s="103">
        <f t="shared" si="89"/>
        <v>0.2724571608004358</v>
      </c>
      <c r="L93" s="103">
        <f t="shared" si="89"/>
        <v>0.25071515111069759</v>
      </c>
      <c r="M93" s="103">
        <f t="shared" si="89"/>
        <v>0.23701549592732482</v>
      </c>
      <c r="N93" s="103">
        <f t="shared" si="89"/>
        <v>0.23972076769101802</v>
      </c>
      <c r="O93" s="103">
        <f t="shared" si="89"/>
        <v>0.21707767748816389</v>
      </c>
      <c r="P93" s="103">
        <f t="shared" si="89"/>
        <v>0.21915399875395469</v>
      </c>
      <c r="Q93" s="103">
        <f t="shared" si="89"/>
        <v>0.20966615088949719</v>
      </c>
      <c r="R93" s="103">
        <f t="shared" si="89"/>
        <v>0.21052087946161155</v>
      </c>
      <c r="S93" s="103">
        <f t="shared" si="89"/>
        <v>0.18908090391569876</v>
      </c>
      <c r="T93" s="103">
        <f t="shared" si="89"/>
        <v>0.19532449586071815</v>
      </c>
      <c r="U93" s="103">
        <f t="shared" si="89"/>
        <v>0.20413084721601296</v>
      </c>
      <c r="V93" s="103">
        <f t="shared" si="89"/>
        <v>0.18506762542190835</v>
      </c>
      <c r="W93" s="103">
        <f t="shared" si="89"/>
        <v>0.18636582352859804</v>
      </c>
      <c r="X93" s="103">
        <f t="shared" si="89"/>
        <v>0.21075839577835159</v>
      </c>
      <c r="Y93" s="103">
        <f t="shared" si="89"/>
        <v>0.21968042615234043</v>
      </c>
      <c r="Z93" s="103">
        <f t="shared" si="89"/>
        <v>0.19084208126781091</v>
      </c>
      <c r="AA93" s="103">
        <f t="shared" si="89"/>
        <v>0.18185622148351777</v>
      </c>
      <c r="AB93" s="103">
        <f t="shared" si="89"/>
        <v>0.19514508500032959</v>
      </c>
      <c r="AC93" s="103">
        <f t="shared" si="89"/>
        <v>0.16020116893293365</v>
      </c>
      <c r="AD93" s="103">
        <f t="shared" si="89"/>
        <v>0.14821982119590349</v>
      </c>
      <c r="AE93" s="103">
        <f t="shared" si="89"/>
        <v>0.15330712665315538</v>
      </c>
      <c r="AF93" s="103">
        <f t="shared" si="89"/>
        <v>0.13648260590123898</v>
      </c>
      <c r="AG93" s="103">
        <f t="shared" si="89"/>
        <v>0.13597449133496262</v>
      </c>
      <c r="AH93" s="103">
        <f t="shared" si="89"/>
        <v>0.12124698293238642</v>
      </c>
      <c r="AI93" s="103">
        <f t="shared" si="89"/>
        <v>0.10938225907500455</v>
      </c>
      <c r="AJ93" s="103">
        <f t="shared" ref="AJ93:AM93" si="90">AJ46/AJ$48</f>
        <v>0.10444711689787055</v>
      </c>
      <c r="AK93" s="103">
        <f t="shared" si="90"/>
        <v>9.557428490699825E-2</v>
      </c>
      <c r="AL93" s="103">
        <f t="shared" si="90"/>
        <v>9.4982611437579217E-2</v>
      </c>
      <c r="AM93" s="103">
        <f t="shared" si="90"/>
        <v>9.3798179784707031E-2</v>
      </c>
    </row>
    <row r="94" spans="1:40" s="100" customFormat="1" x14ac:dyDescent="0.25">
      <c r="A94" t="s">
        <v>384</v>
      </c>
      <c r="B94" s="100" t="s">
        <v>375</v>
      </c>
      <c r="C94" t="s">
        <v>387</v>
      </c>
      <c r="D94" s="100" t="s">
        <v>372</v>
      </c>
      <c r="E94" s="104">
        <f>E92+E93</f>
        <v>0.38690009435351319</v>
      </c>
      <c r="F94" s="104">
        <f t="shared" ref="F94:AI94" si="91">F92+F93</f>
        <v>0.39761202419621833</v>
      </c>
      <c r="G94" s="104">
        <f t="shared" si="91"/>
        <v>0.38215080850161132</v>
      </c>
      <c r="H94" s="104">
        <f t="shared" si="91"/>
        <v>0.40560748529132934</v>
      </c>
      <c r="I94" s="104">
        <f t="shared" si="91"/>
        <v>0.38962998094105128</v>
      </c>
      <c r="J94" s="104">
        <f t="shared" si="91"/>
        <v>0.36957825318735543</v>
      </c>
      <c r="K94" s="104">
        <f t="shared" si="91"/>
        <v>0.39872998596567322</v>
      </c>
      <c r="L94" s="104">
        <f t="shared" si="91"/>
        <v>0.38110827366112754</v>
      </c>
      <c r="M94" s="104">
        <f t="shared" si="91"/>
        <v>0.37344103296248987</v>
      </c>
      <c r="N94" s="104">
        <f t="shared" si="91"/>
        <v>0.37737026613398522</v>
      </c>
      <c r="O94" s="104">
        <f t="shared" si="91"/>
        <v>0.35732883748384114</v>
      </c>
      <c r="P94" s="104">
        <f t="shared" si="91"/>
        <v>0.36302909647758769</v>
      </c>
      <c r="Q94" s="104">
        <f t="shared" si="91"/>
        <v>0.35480423516775789</v>
      </c>
      <c r="R94" s="104">
        <f t="shared" si="91"/>
        <v>0.36183287632432903</v>
      </c>
      <c r="S94" s="104">
        <f t="shared" si="91"/>
        <v>0.3431602119348115</v>
      </c>
      <c r="T94" s="104">
        <f t="shared" si="91"/>
        <v>0.34579962410768439</v>
      </c>
      <c r="U94" s="104">
        <f t="shared" si="91"/>
        <v>0.36187470186738502</v>
      </c>
      <c r="V94" s="104">
        <f t="shared" si="91"/>
        <v>0.34304270451685193</v>
      </c>
      <c r="W94" s="104">
        <f t="shared" si="91"/>
        <v>0.3338130836872395</v>
      </c>
      <c r="X94" s="104">
        <f t="shared" si="91"/>
        <v>0.33837788471580038</v>
      </c>
      <c r="Y94" s="104">
        <f t="shared" si="91"/>
        <v>0.34409030196737767</v>
      </c>
      <c r="Z94" s="104">
        <f t="shared" si="91"/>
        <v>0.33005443248028432</v>
      </c>
      <c r="AA94" s="104">
        <f t="shared" si="91"/>
        <v>0.3246140836073661</v>
      </c>
      <c r="AB94" s="104">
        <f t="shared" si="91"/>
        <v>0.33210161939036542</v>
      </c>
      <c r="AC94" s="104">
        <f t="shared" si="91"/>
        <v>0.30108556770419048</v>
      </c>
      <c r="AD94" s="104">
        <f t="shared" si="91"/>
        <v>0.29096472535726869</v>
      </c>
      <c r="AE94" s="104">
        <f t="shared" si="91"/>
        <v>0.29473505737854111</v>
      </c>
      <c r="AF94" s="104">
        <f t="shared" si="91"/>
        <v>0.28357671507403837</v>
      </c>
      <c r="AG94" s="104">
        <f t="shared" si="91"/>
        <v>0.2883105067725758</v>
      </c>
      <c r="AH94" s="104">
        <f t="shared" si="91"/>
        <v>0.28612686812703408</v>
      </c>
      <c r="AI94" s="104">
        <f t="shared" si="91"/>
        <v>0.28892520361389634</v>
      </c>
      <c r="AJ94" s="104">
        <f t="shared" ref="AJ94:AM94" si="92">AJ92+AJ93</f>
        <v>0.28510683262604736</v>
      </c>
      <c r="AK94" s="104">
        <f t="shared" si="92"/>
        <v>0.28402073279431239</v>
      </c>
      <c r="AL94" s="104">
        <f t="shared" si="92"/>
        <v>0.29423140080538335</v>
      </c>
      <c r="AM94" s="104">
        <f t="shared" si="92"/>
        <v>0.2959639471611657</v>
      </c>
    </row>
    <row r="97" spans="4:39" x14ac:dyDescent="0.25">
      <c r="E97">
        <v>1990</v>
      </c>
      <c r="F97">
        <v>1991</v>
      </c>
      <c r="G97">
        <v>1992</v>
      </c>
      <c r="H97">
        <v>1993</v>
      </c>
      <c r="I97">
        <v>1994</v>
      </c>
      <c r="J97">
        <v>1995</v>
      </c>
      <c r="K97">
        <v>1996</v>
      </c>
      <c r="L97">
        <v>1997</v>
      </c>
      <c r="M97">
        <v>1998</v>
      </c>
      <c r="N97">
        <v>1999</v>
      </c>
      <c r="O97">
        <v>2000</v>
      </c>
      <c r="P97">
        <v>2001</v>
      </c>
      <c r="Q97">
        <v>2002</v>
      </c>
      <c r="R97">
        <v>2003</v>
      </c>
      <c r="S97">
        <v>2004</v>
      </c>
      <c r="T97">
        <v>2005</v>
      </c>
      <c r="U97">
        <v>2006</v>
      </c>
      <c r="V97">
        <v>2007</v>
      </c>
      <c r="W97">
        <v>2008</v>
      </c>
      <c r="X97">
        <v>2009</v>
      </c>
      <c r="Y97">
        <v>2010</v>
      </c>
      <c r="Z97">
        <v>2011</v>
      </c>
      <c r="AA97">
        <v>2012</v>
      </c>
      <c r="AB97">
        <v>2013</v>
      </c>
      <c r="AC97">
        <v>2014</v>
      </c>
      <c r="AD97">
        <v>2015</v>
      </c>
      <c r="AE97">
        <v>2016</v>
      </c>
      <c r="AF97">
        <v>2017</v>
      </c>
      <c r="AG97">
        <v>2018</v>
      </c>
      <c r="AH97">
        <v>2019</v>
      </c>
      <c r="AI97">
        <v>2020</v>
      </c>
      <c r="AJ97">
        <v>2021</v>
      </c>
      <c r="AK97">
        <v>2022</v>
      </c>
      <c r="AL97">
        <v>2023</v>
      </c>
      <c r="AM97">
        <v>2024</v>
      </c>
    </row>
    <row r="98" spans="4:39" x14ac:dyDescent="0.25">
      <c r="D98" t="s">
        <v>322</v>
      </c>
      <c r="E98" s="12">
        <f t="shared" ref="E98:AI98" si="93">E45</f>
        <v>9.5248604505353942</v>
      </c>
      <c r="F98" s="12">
        <f t="shared" si="93"/>
        <v>9.479017132261049</v>
      </c>
      <c r="G98" s="12">
        <f t="shared" si="93"/>
        <v>9.4245809364336672</v>
      </c>
      <c r="H98" s="12">
        <f t="shared" si="93"/>
        <v>9.0954811012762526</v>
      </c>
      <c r="I98" s="12">
        <f t="shared" si="93"/>
        <v>9.2298171979680603</v>
      </c>
      <c r="J98" s="12">
        <f t="shared" si="93"/>
        <v>10.371994095239208</v>
      </c>
      <c r="K98" s="12">
        <f t="shared" si="93"/>
        <v>11.484918153182999</v>
      </c>
      <c r="L98" s="12">
        <f t="shared" si="93"/>
        <v>11.363866509485481</v>
      </c>
      <c r="M98" s="12">
        <f t="shared" si="93"/>
        <v>11.891289780341928</v>
      </c>
      <c r="N98" s="12">
        <f t="shared" si="93"/>
        <v>11.007412486606812</v>
      </c>
      <c r="O98" s="12">
        <f t="shared" si="93"/>
        <v>10.949300628473965</v>
      </c>
      <c r="P98" s="12">
        <f t="shared" si="93"/>
        <v>11.260876432299252</v>
      </c>
      <c r="Q98" s="12">
        <f t="shared" si="93"/>
        <v>11.078688812275168</v>
      </c>
      <c r="R98" s="12">
        <f t="shared" si="93"/>
        <v>12.36686069109118</v>
      </c>
      <c r="S98" s="12">
        <f t="shared" si="93"/>
        <v>12.873415396916215</v>
      </c>
      <c r="T98" s="12">
        <f t="shared" si="93"/>
        <v>12.766085522056398</v>
      </c>
      <c r="U98" s="12">
        <f t="shared" si="93"/>
        <v>14.180448331121648</v>
      </c>
      <c r="V98" s="12">
        <f t="shared" si="93"/>
        <v>14.141747409238391</v>
      </c>
      <c r="W98" s="12">
        <f t="shared" si="93"/>
        <v>12.481234962742151</v>
      </c>
      <c r="X98" s="12">
        <f t="shared" si="93"/>
        <v>9.9335531281641707</v>
      </c>
      <c r="Y98" s="12">
        <f t="shared" si="93"/>
        <v>9.5444899158149887</v>
      </c>
      <c r="Z98" s="12">
        <f t="shared" si="93"/>
        <v>10.421576520178732</v>
      </c>
      <c r="AA98" s="12">
        <f t="shared" si="93"/>
        <v>9.8495739862254688</v>
      </c>
      <c r="AB98" s="12">
        <f t="shared" si="93"/>
        <v>9.7499864941009093</v>
      </c>
      <c r="AC98" s="12">
        <f t="shared" si="93"/>
        <v>9.8368744469391114</v>
      </c>
      <c r="AD98" s="12">
        <f t="shared" si="93"/>
        <v>9.285854209801597</v>
      </c>
      <c r="AE98" s="12">
        <f t="shared" si="93"/>
        <v>9.706750454613049</v>
      </c>
      <c r="AF98" s="12">
        <f t="shared" si="93"/>
        <v>9.7683582808337341</v>
      </c>
      <c r="AG98" s="12">
        <f t="shared" si="93"/>
        <v>10.314721114485804</v>
      </c>
      <c r="AH98" s="12">
        <f t="shared" si="93"/>
        <v>10.534834395347506</v>
      </c>
      <c r="AI98" s="12">
        <f t="shared" si="93"/>
        <v>10.686840786828462</v>
      </c>
      <c r="AJ98" s="12">
        <f t="shared" ref="AJ98:AM98" si="94">AJ45</f>
        <v>11.68019874340415</v>
      </c>
      <c r="AK98" s="12">
        <f t="shared" si="94"/>
        <v>11.858328167986482</v>
      </c>
      <c r="AL98" s="12">
        <f t="shared" si="94"/>
        <v>11.379719419271751</v>
      </c>
      <c r="AM98" s="12">
        <f t="shared" si="94"/>
        <v>11.724738523564561</v>
      </c>
    </row>
    <row r="99" spans="4:39" x14ac:dyDescent="0.25">
      <c r="D99" t="s">
        <v>321</v>
      </c>
      <c r="E99" s="78">
        <f>E92</f>
        <v>0.12375714916592234</v>
      </c>
      <c r="F99" s="78">
        <f>F92</f>
        <v>0.11324713367842465</v>
      </c>
      <c r="G99" s="78">
        <f t="shared" ref="G99:AI99" si="95">G92</f>
        <v>0.11843513372334177</v>
      </c>
      <c r="H99" s="78">
        <f t="shared" si="95"/>
        <v>0.11471101335944039</v>
      </c>
      <c r="I99" s="78">
        <f t="shared" si="95"/>
        <v>0.11004854569955402</v>
      </c>
      <c r="J99" s="78">
        <f t="shared" si="95"/>
        <v>0.11941488944991312</v>
      </c>
      <c r="K99" s="78">
        <f t="shared" si="95"/>
        <v>0.12627282516523744</v>
      </c>
      <c r="L99" s="78">
        <f t="shared" si="95"/>
        <v>0.13039312255042992</v>
      </c>
      <c r="M99" s="78">
        <f t="shared" si="95"/>
        <v>0.13642553703516508</v>
      </c>
      <c r="N99" s="78">
        <f t="shared" si="95"/>
        <v>0.1376494984429672</v>
      </c>
      <c r="O99" s="78">
        <f t="shared" si="95"/>
        <v>0.14025115999567722</v>
      </c>
      <c r="P99" s="78">
        <f t="shared" si="95"/>
        <v>0.14387509772363299</v>
      </c>
      <c r="Q99" s="78">
        <f t="shared" si="95"/>
        <v>0.14513808427826069</v>
      </c>
      <c r="R99" s="78">
        <f t="shared" si="95"/>
        <v>0.15131199686271751</v>
      </c>
      <c r="S99" s="78">
        <f t="shared" si="95"/>
        <v>0.15407930801911274</v>
      </c>
      <c r="T99" s="78">
        <f t="shared" si="95"/>
        <v>0.15047512824696621</v>
      </c>
      <c r="U99" s="78">
        <f t="shared" si="95"/>
        <v>0.15774385465137208</v>
      </c>
      <c r="V99" s="78">
        <f t="shared" si="95"/>
        <v>0.1579750790949436</v>
      </c>
      <c r="W99" s="78">
        <f t="shared" si="95"/>
        <v>0.14744726015864146</v>
      </c>
      <c r="X99" s="78">
        <f t="shared" si="95"/>
        <v>0.12761948893744879</v>
      </c>
      <c r="Y99" s="78">
        <f t="shared" si="95"/>
        <v>0.12440987581503724</v>
      </c>
      <c r="Z99" s="78">
        <f t="shared" si="95"/>
        <v>0.13921235121247344</v>
      </c>
      <c r="AA99" s="78">
        <f t="shared" si="95"/>
        <v>0.14275786212384836</v>
      </c>
      <c r="AB99" s="78">
        <f t="shared" si="95"/>
        <v>0.13695653439003583</v>
      </c>
      <c r="AC99" s="78">
        <f t="shared" si="95"/>
        <v>0.14088439877125683</v>
      </c>
      <c r="AD99" s="78">
        <f t="shared" si="95"/>
        <v>0.14274490416136518</v>
      </c>
      <c r="AE99" s="78">
        <f t="shared" si="95"/>
        <v>0.1414279307253857</v>
      </c>
      <c r="AF99" s="78">
        <f t="shared" si="95"/>
        <v>0.14709410917279936</v>
      </c>
      <c r="AG99" s="78">
        <f t="shared" si="95"/>
        <v>0.15233601543761319</v>
      </c>
      <c r="AH99" s="78">
        <f t="shared" si="95"/>
        <v>0.16487988519464766</v>
      </c>
      <c r="AI99" s="78">
        <f t="shared" si="95"/>
        <v>0.17954294453889177</v>
      </c>
      <c r="AJ99" s="78">
        <f t="shared" ref="AJ99:AM99" si="96">AJ92</f>
        <v>0.1806597157281768</v>
      </c>
      <c r="AK99" s="78">
        <f t="shared" si="96"/>
        <v>0.18844644788731413</v>
      </c>
      <c r="AL99" s="78">
        <f t="shared" si="96"/>
        <v>0.1992487893678041</v>
      </c>
      <c r="AM99" s="78">
        <f t="shared" si="96"/>
        <v>0.20216576737645867</v>
      </c>
    </row>
    <row r="121" spans="4:40" x14ac:dyDescent="0.25">
      <c r="E121">
        <f>E97</f>
        <v>1990</v>
      </c>
      <c r="F121">
        <f t="shared" ref="F121:AI121" si="97">F97</f>
        <v>1991</v>
      </c>
      <c r="G121">
        <f t="shared" si="97"/>
        <v>1992</v>
      </c>
      <c r="H121">
        <f t="shared" si="97"/>
        <v>1993</v>
      </c>
      <c r="I121">
        <f t="shared" si="97"/>
        <v>1994</v>
      </c>
      <c r="J121">
        <f t="shared" si="97"/>
        <v>1995</v>
      </c>
      <c r="K121">
        <f t="shared" si="97"/>
        <v>1996</v>
      </c>
      <c r="L121">
        <f t="shared" si="97"/>
        <v>1997</v>
      </c>
      <c r="M121">
        <f t="shared" si="97"/>
        <v>1998</v>
      </c>
      <c r="N121">
        <f t="shared" si="97"/>
        <v>1999</v>
      </c>
      <c r="O121">
        <f t="shared" si="97"/>
        <v>2000</v>
      </c>
      <c r="P121">
        <f t="shared" si="97"/>
        <v>2001</v>
      </c>
      <c r="Q121">
        <f t="shared" si="97"/>
        <v>2002</v>
      </c>
      <c r="R121">
        <f t="shared" si="97"/>
        <v>2003</v>
      </c>
      <c r="S121">
        <f t="shared" si="97"/>
        <v>2004</v>
      </c>
      <c r="T121">
        <f t="shared" si="97"/>
        <v>2005</v>
      </c>
      <c r="U121">
        <f t="shared" si="97"/>
        <v>2006</v>
      </c>
      <c r="V121">
        <f t="shared" si="97"/>
        <v>2007</v>
      </c>
      <c r="W121">
        <f t="shared" si="97"/>
        <v>2008</v>
      </c>
      <c r="X121">
        <f t="shared" si="97"/>
        <v>2009</v>
      </c>
      <c r="Y121">
        <f t="shared" si="97"/>
        <v>2010</v>
      </c>
      <c r="Z121">
        <f t="shared" si="97"/>
        <v>2011</v>
      </c>
      <c r="AA121">
        <f t="shared" si="97"/>
        <v>2012</v>
      </c>
      <c r="AB121">
        <f t="shared" si="97"/>
        <v>2013</v>
      </c>
      <c r="AC121">
        <f t="shared" si="97"/>
        <v>2014</v>
      </c>
      <c r="AD121">
        <f t="shared" si="97"/>
        <v>2015</v>
      </c>
      <c r="AE121">
        <f t="shared" si="97"/>
        <v>2016</v>
      </c>
      <c r="AF121">
        <f t="shared" si="97"/>
        <v>2017</v>
      </c>
      <c r="AG121">
        <f t="shared" si="97"/>
        <v>2018</v>
      </c>
      <c r="AH121">
        <f t="shared" si="97"/>
        <v>2019</v>
      </c>
      <c r="AI121">
        <f t="shared" si="97"/>
        <v>2020</v>
      </c>
      <c r="AJ121">
        <f t="shared" ref="AJ121:AM121" si="98">AJ97</f>
        <v>2021</v>
      </c>
      <c r="AK121">
        <f t="shared" si="98"/>
        <v>2022</v>
      </c>
      <c r="AL121">
        <f t="shared" si="98"/>
        <v>2023</v>
      </c>
      <c r="AM121">
        <f t="shared" si="98"/>
        <v>2024</v>
      </c>
    </row>
    <row r="122" spans="4:40" x14ac:dyDescent="0.25">
      <c r="D122" t="s">
        <v>313</v>
      </c>
      <c r="E122" s="12">
        <f>SUM(E16:E22)</f>
        <v>7.2969430000000006</v>
      </c>
      <c r="F122" s="12">
        <f t="shared" ref="F122:AM122" si="99">SUM(F16:F22)</f>
        <v>7.1471170000000006</v>
      </c>
      <c r="G122" s="12">
        <f t="shared" si="99"/>
        <v>7.0394720000000008</v>
      </c>
      <c r="H122" s="12">
        <f t="shared" si="99"/>
        <v>6.613531</v>
      </c>
      <c r="I122" s="12">
        <f t="shared" si="99"/>
        <v>6.5376345525571908</v>
      </c>
      <c r="J122" s="12">
        <f t="shared" si="99"/>
        <v>7.493527315833834</v>
      </c>
      <c r="K122" s="12">
        <f t="shared" si="99"/>
        <v>8.363033999999999</v>
      </c>
      <c r="L122" s="12">
        <f t="shared" si="99"/>
        <v>8.3255293960369219</v>
      </c>
      <c r="M122" s="12">
        <f t="shared" si="99"/>
        <v>8.7896280705285772</v>
      </c>
      <c r="N122" s="12">
        <f t="shared" si="99"/>
        <v>7.7972338742034371</v>
      </c>
      <c r="O122" s="12">
        <f t="shared" si="99"/>
        <v>8.0553400782450932</v>
      </c>
      <c r="P122" s="12">
        <f t="shared" si="99"/>
        <v>8.1497944876586796</v>
      </c>
      <c r="Q122" s="12">
        <f t="shared" si="99"/>
        <v>7.8127876136383971</v>
      </c>
      <c r="R122" s="12">
        <f t="shared" si="99"/>
        <v>8.7585065110084415</v>
      </c>
      <c r="S122" s="12">
        <f t="shared" si="99"/>
        <v>9.1144605940417627</v>
      </c>
      <c r="T122" s="12">
        <f t="shared" si="99"/>
        <v>9.1179519999999989</v>
      </c>
      <c r="U122" s="12">
        <f t="shared" si="99"/>
        <v>10.413104000000001</v>
      </c>
      <c r="V122" s="12">
        <f t="shared" si="99"/>
        <v>10.307072</v>
      </c>
      <c r="W122" s="12">
        <f t="shared" si="99"/>
        <v>9.0498830000000012</v>
      </c>
      <c r="X122" s="12">
        <f t="shared" si="99"/>
        <v>6.6949332820277281</v>
      </c>
      <c r="Y122" s="12">
        <f t="shared" si="99"/>
        <v>6.1952787728559358</v>
      </c>
      <c r="Z122" s="12">
        <f t="shared" si="99"/>
        <v>7.0453248955512997</v>
      </c>
      <c r="AA122" s="12">
        <f t="shared" si="99"/>
        <v>6.606066862998718</v>
      </c>
      <c r="AB122" s="12">
        <f t="shared" si="99"/>
        <v>6.5189455688932529</v>
      </c>
      <c r="AC122" s="12">
        <f t="shared" si="99"/>
        <v>6.6768075276441206</v>
      </c>
      <c r="AD122" s="12">
        <f t="shared" si="99"/>
        <v>6.4325138887180273</v>
      </c>
      <c r="AE122" s="12">
        <f t="shared" si="99"/>
        <v>6.7149189569725056</v>
      </c>
      <c r="AF122" s="12">
        <f t="shared" si="99"/>
        <v>6.7445993356390597</v>
      </c>
      <c r="AG122" s="12">
        <f t="shared" si="99"/>
        <v>7.044346980330884</v>
      </c>
      <c r="AH122" s="12">
        <f t="shared" si="99"/>
        <v>7.2321918834456946</v>
      </c>
      <c r="AI122" s="12">
        <f t="shared" si="99"/>
        <v>7.4803414065847971</v>
      </c>
      <c r="AJ122" s="12">
        <f t="shared" si="99"/>
        <v>8.298530518952699</v>
      </c>
      <c r="AK122" s="12">
        <f t="shared" si="99"/>
        <v>8.4293499736521511</v>
      </c>
      <c r="AL122" s="12">
        <f t="shared" si="99"/>
        <v>8.0127446748183644</v>
      </c>
      <c r="AM122" s="12">
        <f t="shared" si="99"/>
        <v>8.1786788100056658</v>
      </c>
      <c r="AN122" s="12"/>
    </row>
    <row r="123" spans="4:40" x14ac:dyDescent="0.25">
      <c r="D123" t="s">
        <v>312</v>
      </c>
      <c r="E123" s="12">
        <f>SUM(E23:E29)</f>
        <v>2.2279174505353936</v>
      </c>
      <c r="F123" s="12">
        <f t="shared" ref="F123:AM123" si="100">SUM(F23:F29)</f>
        <v>2.3319001322610484</v>
      </c>
      <c r="G123" s="12">
        <f t="shared" si="100"/>
        <v>2.3851089364336659</v>
      </c>
      <c r="H123" s="12">
        <f t="shared" si="100"/>
        <v>2.4819501012762517</v>
      </c>
      <c r="I123" s="12">
        <f t="shared" si="100"/>
        <v>2.6921826454108704</v>
      </c>
      <c r="J123" s="12">
        <f t="shared" si="100"/>
        <v>2.8784667794053731</v>
      </c>
      <c r="K123" s="12">
        <f t="shared" si="100"/>
        <v>3.1218841531829975</v>
      </c>
      <c r="L123" s="12">
        <f t="shared" si="100"/>
        <v>3.0383371134485606</v>
      </c>
      <c r="M123" s="12">
        <f t="shared" si="100"/>
        <v>3.1016617098133517</v>
      </c>
      <c r="N123" s="12">
        <f t="shared" si="100"/>
        <v>3.2101786124033724</v>
      </c>
      <c r="O123" s="12">
        <f t="shared" si="100"/>
        <v>2.8939605502288721</v>
      </c>
      <c r="P123" s="12">
        <f t="shared" si="100"/>
        <v>3.1110819446405733</v>
      </c>
      <c r="Q123" s="12">
        <f t="shared" si="100"/>
        <v>3.265901198636771</v>
      </c>
      <c r="R123" s="12">
        <f t="shared" si="100"/>
        <v>3.608354180082741</v>
      </c>
      <c r="S123" s="12">
        <f t="shared" si="100"/>
        <v>3.7589548028744519</v>
      </c>
      <c r="T123" s="12">
        <f t="shared" si="100"/>
        <v>3.6481335220563968</v>
      </c>
      <c r="U123" s="12">
        <f t="shared" si="100"/>
        <v>3.7673443311216479</v>
      </c>
      <c r="V123" s="12">
        <f t="shared" si="100"/>
        <v>3.8346754092383897</v>
      </c>
      <c r="W123" s="12">
        <f t="shared" si="100"/>
        <v>3.4313519627421498</v>
      </c>
      <c r="X123" s="12">
        <f t="shared" si="100"/>
        <v>3.2386198461364404</v>
      </c>
      <c r="Y123" s="12">
        <f t="shared" si="100"/>
        <v>3.3492111429590539</v>
      </c>
      <c r="Z123" s="12">
        <f t="shared" si="100"/>
        <v>3.3762516246274332</v>
      </c>
      <c r="AA123" s="12">
        <f t="shared" si="100"/>
        <v>3.2435071232267516</v>
      </c>
      <c r="AB123" s="12">
        <f t="shared" si="100"/>
        <v>3.2310409252076551</v>
      </c>
      <c r="AC123" s="12">
        <f t="shared" si="100"/>
        <v>3.1600669192949913</v>
      </c>
      <c r="AD123" s="12">
        <f t="shared" si="100"/>
        <v>2.8533403210835697</v>
      </c>
      <c r="AE123" s="12">
        <f t="shared" si="100"/>
        <v>2.9918314976405433</v>
      </c>
      <c r="AF123" s="12">
        <f t="shared" si="100"/>
        <v>3.0237589451946745</v>
      </c>
      <c r="AG123" s="12">
        <f t="shared" si="100"/>
        <v>3.2703741341549195</v>
      </c>
      <c r="AH123" s="12">
        <f t="shared" si="100"/>
        <v>3.3026425119018112</v>
      </c>
      <c r="AI123" s="12">
        <f t="shared" si="100"/>
        <v>3.2064993802436623</v>
      </c>
      <c r="AJ123" s="12">
        <f t="shared" si="100"/>
        <v>3.3816682244514484</v>
      </c>
      <c r="AK123" s="12">
        <f t="shared" si="100"/>
        <v>3.4289781943343303</v>
      </c>
      <c r="AL123" s="12">
        <f t="shared" si="100"/>
        <v>3.3669747444533882</v>
      </c>
      <c r="AM123" s="12">
        <f t="shared" si="100"/>
        <v>3.5460597135588947</v>
      </c>
      <c r="AN123" s="12"/>
    </row>
    <row r="124" spans="4:40" x14ac:dyDescent="0.25">
      <c r="E124" s="12">
        <f>E123+E122</f>
        <v>9.5248604505353942</v>
      </c>
      <c r="AM124" s="12">
        <f>AM123+AM122</f>
        <v>11.724738523564561</v>
      </c>
    </row>
    <row r="125" spans="4:40" x14ac:dyDescent="0.25">
      <c r="AM125">
        <f>AM124/E124</f>
        <v>1.2309617116653411</v>
      </c>
    </row>
    <row r="127" spans="4:40" x14ac:dyDescent="0.25">
      <c r="AK127" s="12">
        <f>AVERAGE(E122:AI122)</f>
        <v>7.6635103179165922</v>
      </c>
      <c r="AL127" s="12"/>
    </row>
    <row r="128" spans="4:40" x14ac:dyDescent="0.25">
      <c r="AK128" s="12">
        <f>AVERAGE(E123:AI123)</f>
        <v>3.1302093518536886</v>
      </c>
      <c r="AL128" s="56">
        <f>AK128/AK127</f>
        <v>0.40845633684808164</v>
      </c>
    </row>
    <row r="150" spans="4:39" x14ac:dyDescent="0.25">
      <c r="D150" t="s">
        <v>323</v>
      </c>
      <c r="E150">
        <f>E121</f>
        <v>1990</v>
      </c>
      <c r="F150">
        <f t="shared" ref="F150:U150" si="101">F121</f>
        <v>1991</v>
      </c>
      <c r="G150">
        <f t="shared" si="101"/>
        <v>1992</v>
      </c>
      <c r="H150">
        <f t="shared" si="101"/>
        <v>1993</v>
      </c>
      <c r="I150">
        <f t="shared" si="101"/>
        <v>1994</v>
      </c>
      <c r="J150">
        <f t="shared" si="101"/>
        <v>1995</v>
      </c>
      <c r="K150">
        <f t="shared" si="101"/>
        <v>1996</v>
      </c>
      <c r="L150">
        <f t="shared" si="101"/>
        <v>1997</v>
      </c>
      <c r="M150">
        <f t="shared" si="101"/>
        <v>1998</v>
      </c>
      <c r="N150">
        <f t="shared" si="101"/>
        <v>1999</v>
      </c>
      <c r="O150">
        <f t="shared" si="101"/>
        <v>2000</v>
      </c>
      <c r="P150">
        <f t="shared" si="101"/>
        <v>2001</v>
      </c>
      <c r="Q150">
        <f t="shared" si="101"/>
        <v>2002</v>
      </c>
      <c r="R150">
        <f t="shared" si="101"/>
        <v>2003</v>
      </c>
      <c r="S150">
        <f t="shared" si="101"/>
        <v>2004</v>
      </c>
      <c r="T150">
        <f t="shared" si="101"/>
        <v>2005</v>
      </c>
      <c r="U150">
        <f t="shared" si="101"/>
        <v>2006</v>
      </c>
      <c r="V150">
        <f>V121</f>
        <v>2007</v>
      </c>
      <c r="W150">
        <f t="shared" ref="W150:AI150" si="102">W121</f>
        <v>2008</v>
      </c>
      <c r="X150">
        <f t="shared" si="102"/>
        <v>2009</v>
      </c>
      <c r="Y150">
        <f t="shared" si="102"/>
        <v>2010</v>
      </c>
      <c r="Z150">
        <f t="shared" si="102"/>
        <v>2011</v>
      </c>
      <c r="AA150">
        <f t="shared" si="102"/>
        <v>2012</v>
      </c>
      <c r="AB150">
        <f t="shared" si="102"/>
        <v>2013</v>
      </c>
      <c r="AC150">
        <f t="shared" si="102"/>
        <v>2014</v>
      </c>
      <c r="AD150">
        <f t="shared" si="102"/>
        <v>2015</v>
      </c>
      <c r="AE150">
        <f t="shared" si="102"/>
        <v>2016</v>
      </c>
      <c r="AF150">
        <f t="shared" si="102"/>
        <v>2017</v>
      </c>
      <c r="AG150">
        <f t="shared" si="102"/>
        <v>2018</v>
      </c>
      <c r="AH150">
        <f t="shared" si="102"/>
        <v>2019</v>
      </c>
      <c r="AI150">
        <f t="shared" si="102"/>
        <v>2020</v>
      </c>
      <c r="AJ150">
        <f t="shared" ref="AJ150:AM150" si="103">AJ121</f>
        <v>2021</v>
      </c>
      <c r="AK150">
        <f t="shared" si="103"/>
        <v>2022</v>
      </c>
      <c r="AL150">
        <f t="shared" si="103"/>
        <v>2023</v>
      </c>
      <c r="AM150">
        <f t="shared" si="103"/>
        <v>2024</v>
      </c>
    </row>
    <row r="151" spans="4:39" x14ac:dyDescent="0.25">
      <c r="D151" t="s">
        <v>324</v>
      </c>
      <c r="E151" s="12">
        <f t="shared" ref="E151:AI151" si="104">SUM(E25:E28)</f>
        <v>1.3515230658042487</v>
      </c>
      <c r="F151" s="12">
        <f t="shared" si="104"/>
        <v>1.5398235502294995</v>
      </c>
      <c r="G151" s="12">
        <f t="shared" si="104"/>
        <v>1.6428874389166017</v>
      </c>
      <c r="H151" s="12">
        <f t="shared" si="104"/>
        <v>1.8399257265382851</v>
      </c>
      <c r="I151" s="12">
        <f t="shared" si="104"/>
        <v>1.9931751678377509</v>
      </c>
      <c r="J151" s="12">
        <f t="shared" si="104"/>
        <v>2.168063095812041</v>
      </c>
      <c r="K151" s="12">
        <f t="shared" si="104"/>
        <v>2.3718855463743544</v>
      </c>
      <c r="L151" s="12">
        <f t="shared" si="104"/>
        <v>2.3229125180798711</v>
      </c>
      <c r="M151" s="12">
        <f t="shared" si="104"/>
        <v>2.3744191672349899</v>
      </c>
      <c r="N151" s="12">
        <f t="shared" si="104"/>
        <v>2.5253484274519575</v>
      </c>
      <c r="O151" s="12">
        <f t="shared" si="104"/>
        <v>2.1678894574926124</v>
      </c>
      <c r="P151" s="12">
        <f t="shared" si="104"/>
        <v>2.2686614656922321</v>
      </c>
      <c r="Q151" s="12">
        <f t="shared" si="104"/>
        <v>2.406992706474282</v>
      </c>
      <c r="R151" s="12">
        <f t="shared" si="104"/>
        <v>2.5787660998935187</v>
      </c>
      <c r="S151" s="12">
        <f t="shared" si="104"/>
        <v>2.6935267161124372</v>
      </c>
      <c r="T151" s="12">
        <f t="shared" si="104"/>
        <v>2.492965797779922</v>
      </c>
      <c r="U151" s="12">
        <f t="shared" si="104"/>
        <v>2.7346118215154931</v>
      </c>
      <c r="V151" s="12">
        <f t="shared" si="104"/>
        <v>2.8043733347642261</v>
      </c>
      <c r="W151" s="12">
        <f t="shared" si="104"/>
        <v>2.4924776172167995</v>
      </c>
      <c r="X151" s="12">
        <f t="shared" si="104"/>
        <v>2.3339359671941668</v>
      </c>
      <c r="Y151" s="12">
        <f t="shared" si="104"/>
        <v>2.4087675294697681</v>
      </c>
      <c r="Z151" s="12">
        <f t="shared" si="104"/>
        <v>2.5680754678008482</v>
      </c>
      <c r="AA151" s="12">
        <f t="shared" si="104"/>
        <v>2.5128367810869396</v>
      </c>
      <c r="AB151" s="12">
        <f t="shared" si="104"/>
        <v>2.5951096976333856</v>
      </c>
      <c r="AC151" s="12">
        <f t="shared" si="104"/>
        <v>2.525984111599656</v>
      </c>
      <c r="AD151" s="12">
        <f t="shared" si="104"/>
        <v>2.3016313784657014</v>
      </c>
      <c r="AE151" s="12">
        <f t="shared" si="104"/>
        <v>2.4196936994940281</v>
      </c>
      <c r="AF151" s="12">
        <f t="shared" si="104"/>
        <v>2.458837350657666</v>
      </c>
      <c r="AG151" s="12">
        <f t="shared" si="104"/>
        <v>2.5262100755293657</v>
      </c>
      <c r="AH151" s="12">
        <f t="shared" si="104"/>
        <v>2.4648634020861668</v>
      </c>
      <c r="AI151" s="12">
        <f t="shared" si="104"/>
        <v>2.5164091541649194</v>
      </c>
      <c r="AJ151" s="12">
        <f t="shared" ref="AJ151:AM151" si="105">SUM(AJ25:AJ28)</f>
        <v>2.7583242358830562</v>
      </c>
      <c r="AK151" s="12">
        <f t="shared" si="105"/>
        <v>2.7644246706496647</v>
      </c>
      <c r="AL151" s="12">
        <f t="shared" si="105"/>
        <v>2.7870605595903721</v>
      </c>
      <c r="AM151" s="12">
        <f t="shared" si="105"/>
        <v>2.9739494003098583</v>
      </c>
    </row>
    <row r="152" spans="4:39" x14ac:dyDescent="0.25">
      <c r="D152" t="s">
        <v>325</v>
      </c>
      <c r="E152" s="12">
        <f t="shared" ref="E152:AI152" si="106">E29</f>
        <v>0.87639438473114462</v>
      </c>
      <c r="F152" s="12">
        <f t="shared" si="106"/>
        <v>0.79207658203154885</v>
      </c>
      <c r="G152" s="12">
        <f t="shared" si="106"/>
        <v>0.74222149751706412</v>
      </c>
      <c r="H152" s="12">
        <f t="shared" si="106"/>
        <v>0.64202437473796647</v>
      </c>
      <c r="I152" s="12">
        <f t="shared" si="106"/>
        <v>0.69900747757311932</v>
      </c>
      <c r="J152" s="12">
        <f t="shared" si="106"/>
        <v>0.71040368359333206</v>
      </c>
      <c r="K152" s="12">
        <f t="shared" si="106"/>
        <v>0.74999860680864328</v>
      </c>
      <c r="L152" s="12">
        <f t="shared" si="106"/>
        <v>0.71542459536868952</v>
      </c>
      <c r="M152" s="12">
        <f t="shared" si="106"/>
        <v>0.72724254257836185</v>
      </c>
      <c r="N152" s="12">
        <f t="shared" si="106"/>
        <v>0.68483018495141479</v>
      </c>
      <c r="O152" s="12">
        <f t="shared" si="106"/>
        <v>0.72607109273625969</v>
      </c>
      <c r="P152" s="12">
        <f t="shared" si="106"/>
        <v>0.84242047894834093</v>
      </c>
      <c r="Q152" s="12">
        <f t="shared" si="106"/>
        <v>0.85890849216248899</v>
      </c>
      <c r="R152" s="12">
        <f t="shared" si="106"/>
        <v>1.0295880801892223</v>
      </c>
      <c r="S152" s="12">
        <f t="shared" si="106"/>
        <v>1.0654280867620147</v>
      </c>
      <c r="T152" s="12">
        <f t="shared" si="106"/>
        <v>1.1551677242764748</v>
      </c>
      <c r="U152" s="12">
        <f t="shared" si="106"/>
        <v>1.0327325096061546</v>
      </c>
      <c r="V152" s="12">
        <f t="shared" si="106"/>
        <v>1.0303020744741636</v>
      </c>
      <c r="W152" s="12">
        <f t="shared" si="106"/>
        <v>0.93887434552535021</v>
      </c>
      <c r="X152" s="12">
        <f t="shared" si="106"/>
        <v>0.90468387894227353</v>
      </c>
      <c r="Y152" s="12">
        <f t="shared" si="106"/>
        <v>0.94044361348928596</v>
      </c>
      <c r="Z152" s="12">
        <f t="shared" si="106"/>
        <v>0.80817615682658495</v>
      </c>
      <c r="AA152" s="12">
        <f t="shared" si="106"/>
        <v>0.73067034213981219</v>
      </c>
      <c r="AB152" s="12">
        <f t="shared" si="106"/>
        <v>0.63593122757426934</v>
      </c>
      <c r="AC152" s="12">
        <f t="shared" si="106"/>
        <v>0.63408280769533543</v>
      </c>
      <c r="AD152" s="12">
        <f t="shared" si="106"/>
        <v>0.55170894261786818</v>
      </c>
      <c r="AE152" s="12">
        <f t="shared" si="106"/>
        <v>0.57213779814651511</v>
      </c>
      <c r="AF152" s="12">
        <f t="shared" si="106"/>
        <v>0.56492159453700852</v>
      </c>
      <c r="AG152" s="12">
        <f t="shared" si="106"/>
        <v>0.7441640586255539</v>
      </c>
      <c r="AH152" s="12">
        <f t="shared" si="106"/>
        <v>0.83777910981564419</v>
      </c>
      <c r="AI152" s="12">
        <f t="shared" si="106"/>
        <v>0.69009022607874315</v>
      </c>
      <c r="AJ152" s="12">
        <f t="shared" ref="AJ152:AM152" si="107">AJ29</f>
        <v>0.62334398856839224</v>
      </c>
      <c r="AK152" s="12">
        <f t="shared" si="107"/>
        <v>0.66455352368466569</v>
      </c>
      <c r="AL152" s="12">
        <f t="shared" si="107"/>
        <v>0.57991418486301605</v>
      </c>
      <c r="AM152" s="12">
        <f t="shared" si="107"/>
        <v>0.57211031324903627</v>
      </c>
    </row>
    <row r="178" spans="4:41" x14ac:dyDescent="0.25">
      <c r="D178" t="s">
        <v>326</v>
      </c>
      <c r="E178">
        <f>E150</f>
        <v>1990</v>
      </c>
      <c r="F178">
        <f t="shared" ref="F178:AI178" si="108">F150</f>
        <v>1991</v>
      </c>
      <c r="G178">
        <f t="shared" si="108"/>
        <v>1992</v>
      </c>
      <c r="H178">
        <f t="shared" si="108"/>
        <v>1993</v>
      </c>
      <c r="I178">
        <f t="shared" si="108"/>
        <v>1994</v>
      </c>
      <c r="J178">
        <f t="shared" si="108"/>
        <v>1995</v>
      </c>
      <c r="K178">
        <f t="shared" si="108"/>
        <v>1996</v>
      </c>
      <c r="L178">
        <f t="shared" si="108"/>
        <v>1997</v>
      </c>
      <c r="M178">
        <f t="shared" si="108"/>
        <v>1998</v>
      </c>
      <c r="N178">
        <f t="shared" si="108"/>
        <v>1999</v>
      </c>
      <c r="O178">
        <f t="shared" si="108"/>
        <v>2000</v>
      </c>
      <c r="P178">
        <f t="shared" si="108"/>
        <v>2001</v>
      </c>
      <c r="Q178">
        <f t="shared" si="108"/>
        <v>2002</v>
      </c>
      <c r="R178">
        <f t="shared" si="108"/>
        <v>2003</v>
      </c>
      <c r="S178">
        <f t="shared" si="108"/>
        <v>2004</v>
      </c>
      <c r="T178">
        <f t="shared" si="108"/>
        <v>2005</v>
      </c>
      <c r="U178">
        <f t="shared" si="108"/>
        <v>2006</v>
      </c>
      <c r="V178">
        <f t="shared" si="108"/>
        <v>2007</v>
      </c>
      <c r="W178">
        <f t="shared" si="108"/>
        <v>2008</v>
      </c>
      <c r="X178">
        <f t="shared" si="108"/>
        <v>2009</v>
      </c>
      <c r="Y178">
        <f t="shared" si="108"/>
        <v>2010</v>
      </c>
      <c r="Z178">
        <f t="shared" si="108"/>
        <v>2011</v>
      </c>
      <c r="AA178">
        <f t="shared" si="108"/>
        <v>2012</v>
      </c>
      <c r="AB178">
        <f t="shared" si="108"/>
        <v>2013</v>
      </c>
      <c r="AC178">
        <f t="shared" si="108"/>
        <v>2014</v>
      </c>
      <c r="AD178">
        <f t="shared" si="108"/>
        <v>2015</v>
      </c>
      <c r="AE178">
        <f t="shared" si="108"/>
        <v>2016</v>
      </c>
      <c r="AF178">
        <f t="shared" si="108"/>
        <v>2017</v>
      </c>
      <c r="AG178">
        <f t="shared" si="108"/>
        <v>2018</v>
      </c>
      <c r="AH178">
        <f t="shared" si="108"/>
        <v>2019</v>
      </c>
      <c r="AI178">
        <f t="shared" si="108"/>
        <v>2020</v>
      </c>
      <c r="AJ178">
        <f t="shared" ref="AJ178:AM178" si="109">AJ150</f>
        <v>2021</v>
      </c>
      <c r="AK178">
        <f t="shared" si="109"/>
        <v>2022</v>
      </c>
      <c r="AL178">
        <f t="shared" si="109"/>
        <v>2023</v>
      </c>
      <c r="AM178">
        <f t="shared" si="109"/>
        <v>2024</v>
      </c>
    </row>
    <row r="179" spans="4:41" x14ac:dyDescent="0.25">
      <c r="D179" t="s">
        <v>327</v>
      </c>
      <c r="E179" s="12">
        <f t="shared" ref="E179:AI179" si="110">E37</f>
        <v>3.3368203765260018</v>
      </c>
      <c r="F179" s="12">
        <f t="shared" si="110"/>
        <v>3.2769013921687127</v>
      </c>
      <c r="G179" s="12">
        <f t="shared" si="110"/>
        <v>3.1993220431524967</v>
      </c>
      <c r="H179" s="12">
        <f t="shared" si="110"/>
        <v>3.0823534504936623</v>
      </c>
      <c r="I179" s="12">
        <f t="shared" si="110"/>
        <v>3.3626144060151564</v>
      </c>
      <c r="J179" s="12">
        <f t="shared" si="110"/>
        <v>3.5548511579117292</v>
      </c>
      <c r="K179" s="12">
        <f t="shared" si="110"/>
        <v>3.873936344935685</v>
      </c>
      <c r="L179" s="12">
        <f t="shared" si="110"/>
        <v>4.0957246250666364</v>
      </c>
      <c r="M179" s="12">
        <f t="shared" si="110"/>
        <v>4.0850823418497706</v>
      </c>
      <c r="N179" s="12">
        <f t="shared" si="110"/>
        <v>4.1014284044461178</v>
      </c>
      <c r="O179" s="12">
        <f t="shared" si="110"/>
        <v>4.1375095482744619</v>
      </c>
      <c r="P179" s="12">
        <f t="shared" si="110"/>
        <v>3.8971558621031859</v>
      </c>
      <c r="Q179" s="12">
        <f t="shared" si="110"/>
        <v>4.040556166269873</v>
      </c>
      <c r="R179" s="12">
        <f t="shared" si="110"/>
        <v>4.8225004592135319</v>
      </c>
      <c r="S179" s="12">
        <f t="shared" si="110"/>
        <v>5.2408622357361834</v>
      </c>
      <c r="T179" s="12">
        <f t="shared" si="110"/>
        <v>5.5895465313761719</v>
      </c>
      <c r="U179" s="12">
        <f t="shared" si="110"/>
        <v>6.609514493167401</v>
      </c>
      <c r="V179" s="12">
        <f t="shared" si="110"/>
        <v>6.3950191604218798</v>
      </c>
      <c r="W179" s="12">
        <f t="shared" si="110"/>
        <v>5.0321551502978439</v>
      </c>
      <c r="X179" s="12">
        <f t="shared" si="110"/>
        <v>3.7212433210710825</v>
      </c>
      <c r="Y179" s="12">
        <f t="shared" si="110"/>
        <v>3.583742509928312</v>
      </c>
      <c r="Z179" s="12">
        <f t="shared" si="110"/>
        <v>4.2192859540477414</v>
      </c>
      <c r="AA179" s="12">
        <f t="shared" si="110"/>
        <v>3.7481956911350363</v>
      </c>
      <c r="AB179" s="12">
        <f t="shared" si="110"/>
        <v>3.5501267374394243</v>
      </c>
      <c r="AC179" s="12">
        <f t="shared" si="110"/>
        <v>3.497160590949663</v>
      </c>
      <c r="AD179" s="12">
        <f t="shared" si="110"/>
        <v>3.3862993093432419</v>
      </c>
      <c r="AE179" s="12">
        <f t="shared" si="110"/>
        <v>3.541732405719618</v>
      </c>
      <c r="AF179" s="12">
        <f t="shared" si="110"/>
        <v>3.7960076697921181</v>
      </c>
      <c r="AG179" s="12">
        <f t="shared" si="110"/>
        <v>3.9554249240219317</v>
      </c>
      <c r="AH179" s="12">
        <f t="shared" si="110"/>
        <v>3.8968455825299153</v>
      </c>
      <c r="AI179" s="12">
        <f t="shared" si="110"/>
        <v>4.0504616016059778</v>
      </c>
      <c r="AJ179" s="12">
        <f t="shared" ref="AJ179:AM179" si="111">AJ37</f>
        <v>4.4088703152820239</v>
      </c>
      <c r="AK179" s="12">
        <f t="shared" si="111"/>
        <v>4.3166677652449739</v>
      </c>
      <c r="AL179" s="12">
        <f t="shared" si="111"/>
        <v>3.8711066753465335</v>
      </c>
      <c r="AM179" s="12">
        <f t="shared" si="111"/>
        <v>3.6852042353383019</v>
      </c>
    </row>
    <row r="180" spans="4:41" x14ac:dyDescent="0.25">
      <c r="D180" t="s">
        <v>351</v>
      </c>
      <c r="E180" s="12">
        <f t="shared" ref="E180:AI180" si="112">E38</f>
        <v>2.7274386892782467</v>
      </c>
      <c r="F180" s="12">
        <f t="shared" si="112"/>
        <v>2.7700481580607867</v>
      </c>
      <c r="G180" s="12">
        <f t="shared" si="112"/>
        <v>2.7959173957641053</v>
      </c>
      <c r="H180" s="12">
        <f t="shared" si="112"/>
        <v>2.4320862760446227</v>
      </c>
      <c r="I180" s="12">
        <f t="shared" si="112"/>
        <v>2.4815703143797849</v>
      </c>
      <c r="J180" s="12">
        <f t="shared" si="112"/>
        <v>3.1262552537341453</v>
      </c>
      <c r="K180" s="12">
        <f t="shared" si="112"/>
        <v>3.5226972014386693</v>
      </c>
      <c r="L180" s="12">
        <f t="shared" si="112"/>
        <v>3.5168822890501565</v>
      </c>
      <c r="M180" s="12">
        <f t="shared" si="112"/>
        <v>3.8836048959137957</v>
      </c>
      <c r="N180" s="12">
        <f t="shared" si="112"/>
        <v>3.8242208972092779</v>
      </c>
      <c r="O180" s="12">
        <f t="shared" si="112"/>
        <v>3.9303739874632448</v>
      </c>
      <c r="P180" s="12">
        <f t="shared" si="112"/>
        <v>4.1074980912477264</v>
      </c>
      <c r="Q180" s="12">
        <f t="shared" si="112"/>
        <v>3.8526511538428059</v>
      </c>
      <c r="R180" s="12">
        <f t="shared" si="112"/>
        <v>4.0129371516884271</v>
      </c>
      <c r="S180" s="12">
        <f t="shared" si="112"/>
        <v>4.1095320744180164</v>
      </c>
      <c r="T180" s="12">
        <f t="shared" si="112"/>
        <v>3.8829952664037504</v>
      </c>
      <c r="U180" s="12">
        <f t="shared" si="112"/>
        <v>4.2708513283480922</v>
      </c>
      <c r="V180" s="12">
        <f t="shared" si="112"/>
        <v>4.5703871743423452</v>
      </c>
      <c r="W180" s="12">
        <f t="shared" si="112"/>
        <v>4.3027684669189554</v>
      </c>
      <c r="X180" s="12">
        <f t="shared" si="112"/>
        <v>3.3703949281508141</v>
      </c>
      <c r="Y180" s="12">
        <f t="shared" si="112"/>
        <v>3.0079647923973907</v>
      </c>
      <c r="Z180" s="12">
        <f t="shared" si="112"/>
        <v>3.2329494093044051</v>
      </c>
      <c r="AA180" s="12">
        <f t="shared" si="112"/>
        <v>3.1128559529506208</v>
      </c>
      <c r="AB180" s="12">
        <f t="shared" si="112"/>
        <v>3.1984535290872156</v>
      </c>
      <c r="AC180" s="12">
        <f t="shared" si="112"/>
        <v>3.3824500482941136</v>
      </c>
      <c r="AD180" s="12">
        <f t="shared" si="112"/>
        <v>3.0886519578404865</v>
      </c>
      <c r="AE180" s="12">
        <f t="shared" si="112"/>
        <v>3.3837102507469146</v>
      </c>
      <c r="AF180" s="12">
        <f t="shared" si="112"/>
        <v>3.4896120165046076</v>
      </c>
      <c r="AG180" s="12">
        <f t="shared" si="112"/>
        <v>3.6771531318383199</v>
      </c>
      <c r="AH180" s="12">
        <f t="shared" si="112"/>
        <v>3.5433457030019468</v>
      </c>
      <c r="AI180" s="12">
        <f t="shared" si="112"/>
        <v>3.4600819591437411</v>
      </c>
      <c r="AJ180" s="12">
        <f t="shared" ref="AJ180:AM180" si="113">AJ38</f>
        <v>3.8201464395537332</v>
      </c>
      <c r="AK180" s="12">
        <f t="shared" si="113"/>
        <v>4.2350688790568434</v>
      </c>
      <c r="AL180" s="12">
        <f t="shared" si="113"/>
        <v>4.184165559062202</v>
      </c>
      <c r="AM180" s="12">
        <f t="shared" si="113"/>
        <v>4.4835349749772222</v>
      </c>
    </row>
    <row r="181" spans="4:41" x14ac:dyDescent="0.25">
      <c r="D181" t="s">
        <v>328</v>
      </c>
      <c r="E181" s="12">
        <f t="shared" ref="E181:AI181" si="114">E39</f>
        <v>3.4606013847311448</v>
      </c>
      <c r="F181" s="12">
        <f t="shared" si="114"/>
        <v>3.4320675820315492</v>
      </c>
      <c r="G181" s="12">
        <f t="shared" si="114"/>
        <v>3.4293414975170644</v>
      </c>
      <c r="H181" s="12">
        <f t="shared" si="114"/>
        <v>3.5810413747379668</v>
      </c>
      <c r="I181" s="12">
        <f t="shared" si="114"/>
        <v>3.385632477573119</v>
      </c>
      <c r="J181" s="12">
        <f t="shared" si="114"/>
        <v>3.6908876835933322</v>
      </c>
      <c r="K181" s="12">
        <f t="shared" si="114"/>
        <v>4.0882846068086431</v>
      </c>
      <c r="L181" s="12">
        <f t="shared" si="114"/>
        <v>3.7512595953686896</v>
      </c>
      <c r="M181" s="12">
        <f t="shared" si="114"/>
        <v>3.9226025425783617</v>
      </c>
      <c r="N181" s="12">
        <f t="shared" si="114"/>
        <v>3.0817631849514151</v>
      </c>
      <c r="O181" s="12">
        <f t="shared" si="114"/>
        <v>2.8814170927362599</v>
      </c>
      <c r="P181" s="12">
        <f t="shared" si="114"/>
        <v>3.2562224789483407</v>
      </c>
      <c r="Q181" s="12">
        <f t="shared" si="114"/>
        <v>3.1854814921624888</v>
      </c>
      <c r="R181" s="12">
        <f t="shared" si="114"/>
        <v>3.5314230801892221</v>
      </c>
      <c r="S181" s="12">
        <f t="shared" si="114"/>
        <v>3.5230210867620149</v>
      </c>
      <c r="T181" s="12">
        <f t="shared" si="114"/>
        <v>3.2935437242764749</v>
      </c>
      <c r="U181" s="12">
        <f t="shared" si="114"/>
        <v>3.3000825096061543</v>
      </c>
      <c r="V181" s="12">
        <f t="shared" si="114"/>
        <v>3.1763410744741636</v>
      </c>
      <c r="W181" s="12">
        <f t="shared" si="114"/>
        <v>3.1463113455253504</v>
      </c>
      <c r="X181" s="12">
        <f t="shared" si="114"/>
        <v>2.8419148789422737</v>
      </c>
      <c r="Y181" s="12">
        <f t="shared" si="114"/>
        <v>2.9527826134892861</v>
      </c>
      <c r="Z181" s="12">
        <f t="shared" si="114"/>
        <v>2.9693411568265851</v>
      </c>
      <c r="AA181" s="12">
        <f t="shared" si="114"/>
        <v>2.9885223421398122</v>
      </c>
      <c r="AB181" s="12">
        <f t="shared" si="114"/>
        <v>3.0014062275742694</v>
      </c>
      <c r="AC181" s="12">
        <f t="shared" si="114"/>
        <v>2.9572638076953353</v>
      </c>
      <c r="AD181" s="12">
        <f t="shared" si="114"/>
        <v>2.8109029426178682</v>
      </c>
      <c r="AE181" s="12">
        <f t="shared" si="114"/>
        <v>2.7813077981465151</v>
      </c>
      <c r="AF181" s="12">
        <f t="shared" si="114"/>
        <v>2.4827385945370084</v>
      </c>
      <c r="AG181" s="12">
        <f t="shared" si="114"/>
        <v>2.6821430586255537</v>
      </c>
      <c r="AH181" s="12">
        <f t="shared" si="114"/>
        <v>3.0946431098156442</v>
      </c>
      <c r="AI181" s="12">
        <f t="shared" si="114"/>
        <v>3.1762972260787432</v>
      </c>
      <c r="AJ181" s="12">
        <f t="shared" ref="AJ181:AM181" si="115">AJ39</f>
        <v>3.4511819885683921</v>
      </c>
      <c r="AK181" s="12">
        <f t="shared" si="115"/>
        <v>3.3065915236846655</v>
      </c>
      <c r="AL181" s="12">
        <f t="shared" si="115"/>
        <v>3.3244471848630162</v>
      </c>
      <c r="AM181" s="12">
        <f t="shared" si="115"/>
        <v>3.5559993132490364</v>
      </c>
    </row>
    <row r="182" spans="4:41" x14ac:dyDescent="0.25">
      <c r="D182" t="str">
        <f>D179</f>
        <v>Bolig</v>
      </c>
      <c r="E182" s="56">
        <f>E179/(SUM(E$179:E$181))</f>
        <v>0.35032748184131546</v>
      </c>
      <c r="F182" s="56">
        <f t="shared" ref="F182:AI184" si="116">F179/(SUM(F$179:F$181))</f>
        <v>0.34570054536730926</v>
      </c>
      <c r="G182" s="56">
        <f t="shared" si="116"/>
        <v>0.3394657083143629</v>
      </c>
      <c r="H182" s="56">
        <f t="shared" si="116"/>
        <v>0.33888844539088264</v>
      </c>
      <c r="I182" s="56">
        <f t="shared" si="116"/>
        <v>0.36432080223164487</v>
      </c>
      <c r="J182" s="56">
        <f t="shared" si="116"/>
        <v>0.34273555550358659</v>
      </c>
      <c r="K182" s="56">
        <f t="shared" si="116"/>
        <v>0.33730639550635716</v>
      </c>
      <c r="L182" s="56">
        <f t="shared" si="116"/>
        <v>0.36041646755071544</v>
      </c>
      <c r="M182" s="56">
        <f t="shared" si="116"/>
        <v>0.34353568177297467</v>
      </c>
      <c r="N182" s="56">
        <f t="shared" si="116"/>
        <v>0.37260604246788254</v>
      </c>
      <c r="O182" s="56">
        <f t="shared" si="116"/>
        <v>0.3778788882200157</v>
      </c>
      <c r="P182" s="56">
        <f t="shared" si="116"/>
        <v>0.34607926705643305</v>
      </c>
      <c r="Q182" s="56">
        <f t="shared" si="116"/>
        <v>0.36471429378835374</v>
      </c>
      <c r="R182" s="56">
        <f t="shared" si="116"/>
        <v>0.38995348776650784</v>
      </c>
      <c r="S182" s="56">
        <f t="shared" si="116"/>
        <v>0.40710736616109</v>
      </c>
      <c r="T182" s="56">
        <f t="shared" si="116"/>
        <v>0.43784341893362094</v>
      </c>
      <c r="U182" s="56">
        <f t="shared" si="116"/>
        <v>0.46610053073298002</v>
      </c>
      <c r="V182" s="56">
        <f t="shared" si="116"/>
        <v>0.45220855495157564</v>
      </c>
      <c r="W182" s="56">
        <f t="shared" si="116"/>
        <v>0.40317766353404744</v>
      </c>
      <c r="X182" s="56">
        <f t="shared" si="116"/>
        <v>0.37461352177403706</v>
      </c>
      <c r="Y182" s="56">
        <f t="shared" si="116"/>
        <v>0.37547763594889838</v>
      </c>
      <c r="Z182" s="56">
        <f t="shared" si="116"/>
        <v>0.40486062217920366</v>
      </c>
      <c r="AA182" s="56">
        <f t="shared" si="116"/>
        <v>0.38054393990814739</v>
      </c>
      <c r="AB182" s="56">
        <f t="shared" si="116"/>
        <v>0.36411606719531131</v>
      </c>
      <c r="AC182" s="56">
        <f t="shared" si="116"/>
        <v>0.35551542411297687</v>
      </c>
      <c r="AD182" s="56">
        <f t="shared" si="116"/>
        <v>0.36467289199617897</v>
      </c>
      <c r="AE182" s="56">
        <f t="shared" si="116"/>
        <v>0.36487312847693959</v>
      </c>
      <c r="AF182" s="56">
        <f t="shared" si="116"/>
        <v>0.38860242024907865</v>
      </c>
      <c r="AG182" s="56">
        <f t="shared" si="116"/>
        <v>0.38347376338338468</v>
      </c>
      <c r="AH182" s="56">
        <f t="shared" si="116"/>
        <v>0.36990098147635597</v>
      </c>
      <c r="AI182" s="56">
        <f t="shared" si="116"/>
        <v>0.37901393708402342</v>
      </c>
      <c r="AJ182" s="56">
        <f t="shared" ref="AJ182:AM182" si="117">AJ179/(SUM(AJ$179:AJ$181))</f>
        <v>0.37746535073058829</v>
      </c>
      <c r="AK182" s="56">
        <f t="shared" si="117"/>
        <v>0.36401992794385069</v>
      </c>
      <c r="AL182" s="56">
        <f t="shared" si="117"/>
        <v>0.34017593340576985</v>
      </c>
      <c r="AM182" s="56">
        <f t="shared" si="117"/>
        <v>0.31431014243360067</v>
      </c>
      <c r="AO182" s="79">
        <f>AVERAGE(E182:AI182)</f>
        <v>0.37567841712503852</v>
      </c>
    </row>
    <row r="183" spans="4:41" x14ac:dyDescent="0.25">
      <c r="D183" t="str">
        <f t="shared" ref="D183:D184" si="118">D180</f>
        <v>Øvrigt byggeri</v>
      </c>
      <c r="E183" s="56">
        <f t="shared" ref="E183:T184" si="119">E180/(SUM(E$179:E$181))</f>
        <v>0.2863494644821738</v>
      </c>
      <c r="F183" s="56">
        <f t="shared" si="119"/>
        <v>0.29222947056748716</v>
      </c>
      <c r="G183" s="56">
        <f t="shared" si="119"/>
        <v>0.29666225104562599</v>
      </c>
      <c r="H183" s="56">
        <f t="shared" si="119"/>
        <v>0.26739501176065983</v>
      </c>
      <c r="I183" s="56">
        <f t="shared" si="119"/>
        <v>0.2688645139067436</v>
      </c>
      <c r="J183" s="56">
        <f t="shared" si="119"/>
        <v>0.30141313473839243</v>
      </c>
      <c r="K183" s="56">
        <f t="shared" si="119"/>
        <v>0.30672375322608358</v>
      </c>
      <c r="L183" s="56">
        <f t="shared" si="119"/>
        <v>0.30947937360181021</v>
      </c>
      <c r="M183" s="56">
        <f t="shared" si="119"/>
        <v>0.32659240230895498</v>
      </c>
      <c r="N183" s="56">
        <f t="shared" si="119"/>
        <v>0.34742233034896902</v>
      </c>
      <c r="O183" s="56">
        <f t="shared" si="119"/>
        <v>0.35896119038344748</v>
      </c>
      <c r="P183" s="56">
        <f t="shared" si="119"/>
        <v>0.36475829531938619</v>
      </c>
      <c r="Q183" s="56">
        <f t="shared" si="119"/>
        <v>0.34775335052051243</v>
      </c>
      <c r="R183" s="56">
        <f t="shared" si="119"/>
        <v>0.32449117459366711</v>
      </c>
      <c r="S183" s="56">
        <f t="shared" si="119"/>
        <v>0.31922624631552254</v>
      </c>
      <c r="T183" s="56">
        <f t="shared" si="119"/>
        <v>0.30416491098191129</v>
      </c>
      <c r="U183" s="56">
        <f t="shared" si="116"/>
        <v>0.30117886463257371</v>
      </c>
      <c r="V183" s="56">
        <f t="shared" si="116"/>
        <v>0.32318404805877426</v>
      </c>
      <c r="W183" s="56">
        <f t="shared" si="116"/>
        <v>0.34473900056870893</v>
      </c>
      <c r="X183" s="56">
        <f t="shared" si="116"/>
        <v>0.33929399527696491</v>
      </c>
      <c r="Y183" s="56">
        <f t="shared" si="116"/>
        <v>0.31515196924387395</v>
      </c>
      <c r="Z183" s="56">
        <f t="shared" si="116"/>
        <v>0.31021692380654892</v>
      </c>
      <c r="AA183" s="56">
        <f t="shared" si="116"/>
        <v>0.31603965382705068</v>
      </c>
      <c r="AB183" s="56">
        <f t="shared" si="116"/>
        <v>0.32804697022117868</v>
      </c>
      <c r="AC183" s="56">
        <f t="shared" si="116"/>
        <v>0.34385414458010216</v>
      </c>
      <c r="AD183" s="56">
        <f t="shared" si="116"/>
        <v>0.33261904484568461</v>
      </c>
      <c r="AE183" s="56">
        <f t="shared" si="116"/>
        <v>0.34859351402598759</v>
      </c>
      <c r="AF183" s="56">
        <f t="shared" si="116"/>
        <v>0.35723628435614335</v>
      </c>
      <c r="AG183" s="56">
        <f t="shared" si="116"/>
        <v>0.35649564258932731</v>
      </c>
      <c r="AH183" s="56">
        <f t="shared" si="116"/>
        <v>0.3363456481638471</v>
      </c>
      <c r="AI183" s="56">
        <f t="shared" si="116"/>
        <v>0.32377032915174464</v>
      </c>
      <c r="AJ183" s="56">
        <f t="shared" ref="AJ183:AM183" si="120">AJ180/(SUM(AJ$179:AJ$181))</f>
        <v>0.32706176696787659</v>
      </c>
      <c r="AK183" s="56">
        <f t="shared" si="120"/>
        <v>0.35713878204940491</v>
      </c>
      <c r="AL183" s="56">
        <f t="shared" si="120"/>
        <v>0.36768617967647294</v>
      </c>
      <c r="AM183" s="56">
        <f t="shared" si="120"/>
        <v>0.38239957044382222</v>
      </c>
      <c r="AO183" s="79">
        <f>AVERAGE(E183:AI183)</f>
        <v>0.32255654540160833</v>
      </c>
    </row>
    <row r="184" spans="4:41" x14ac:dyDescent="0.25">
      <c r="D184" t="str">
        <f t="shared" si="118"/>
        <v>Anlæg</v>
      </c>
      <c r="E184" s="56">
        <f t="shared" si="119"/>
        <v>0.36332305367651069</v>
      </c>
      <c r="F184" s="56">
        <f t="shared" si="116"/>
        <v>0.36206998406520352</v>
      </c>
      <c r="G184" s="56">
        <f t="shared" si="116"/>
        <v>0.363872040640011</v>
      </c>
      <c r="H184" s="56">
        <f t="shared" si="116"/>
        <v>0.39371654284845747</v>
      </c>
      <c r="I184" s="56">
        <f t="shared" si="116"/>
        <v>0.36681468386161153</v>
      </c>
      <c r="J184" s="56">
        <f t="shared" si="116"/>
        <v>0.35585130975802109</v>
      </c>
      <c r="K184" s="56">
        <f t="shared" si="116"/>
        <v>0.35596985126755926</v>
      </c>
      <c r="L184" s="56">
        <f t="shared" si="116"/>
        <v>0.33010415884747435</v>
      </c>
      <c r="M184" s="56">
        <f t="shared" si="116"/>
        <v>0.32987191591807036</v>
      </c>
      <c r="N184" s="56">
        <f t="shared" si="116"/>
        <v>0.27997162718314844</v>
      </c>
      <c r="O184" s="56">
        <f t="shared" si="116"/>
        <v>0.26315992139653677</v>
      </c>
      <c r="P184" s="56">
        <f t="shared" si="116"/>
        <v>0.28916243762418087</v>
      </c>
      <c r="Q184" s="56">
        <f t="shared" si="116"/>
        <v>0.28753235569113383</v>
      </c>
      <c r="R184" s="56">
        <f t="shared" si="116"/>
        <v>0.28555533763982505</v>
      </c>
      <c r="S184" s="56">
        <f t="shared" si="116"/>
        <v>0.2736663875233874</v>
      </c>
      <c r="T184" s="56">
        <f t="shared" si="116"/>
        <v>0.25799167008446783</v>
      </c>
      <c r="U184" s="56">
        <f t="shared" si="116"/>
        <v>0.23272060463444627</v>
      </c>
      <c r="V184" s="56">
        <f t="shared" si="116"/>
        <v>0.22460739698965018</v>
      </c>
      <c r="W184" s="56">
        <f t="shared" si="116"/>
        <v>0.25208333589724363</v>
      </c>
      <c r="X184" s="56">
        <f t="shared" si="116"/>
        <v>0.28609248294899797</v>
      </c>
      <c r="Y184" s="56">
        <f t="shared" si="116"/>
        <v>0.30937039480722767</v>
      </c>
      <c r="Z184" s="56">
        <f t="shared" si="116"/>
        <v>0.28492245401424737</v>
      </c>
      <c r="AA184" s="56">
        <f t="shared" si="116"/>
        <v>0.30341640626480199</v>
      </c>
      <c r="AB184" s="56">
        <f t="shared" si="116"/>
        <v>0.30783696258351001</v>
      </c>
      <c r="AC184" s="56">
        <f t="shared" si="116"/>
        <v>0.30063043130692102</v>
      </c>
      <c r="AD184" s="56">
        <f t="shared" si="116"/>
        <v>0.30270806315813636</v>
      </c>
      <c r="AE184" s="56">
        <f t="shared" si="116"/>
        <v>0.28653335749707287</v>
      </c>
      <c r="AF184" s="56">
        <f t="shared" si="116"/>
        <v>0.254161295394778</v>
      </c>
      <c r="AG184" s="56">
        <f t="shared" si="116"/>
        <v>0.26003059402728795</v>
      </c>
      <c r="AH184" s="56">
        <f t="shared" si="116"/>
        <v>0.29375337035979704</v>
      </c>
      <c r="AI184" s="56">
        <f t="shared" si="116"/>
        <v>0.29721573376423194</v>
      </c>
      <c r="AJ184" s="56">
        <f t="shared" ref="AJ184:AM184" si="121">AJ181/(SUM(AJ$179:AJ$181))</f>
        <v>0.29547288230153507</v>
      </c>
      <c r="AK184" s="56">
        <f t="shared" si="121"/>
        <v>0.27884129000674446</v>
      </c>
      <c r="AL184" s="56">
        <f t="shared" si="121"/>
        <v>0.29213788691775711</v>
      </c>
      <c r="AM184" s="56">
        <f t="shared" si="121"/>
        <v>0.30329028712257711</v>
      </c>
      <c r="AO184" s="79">
        <f>AVERAGE(E184:AI184)</f>
        <v>0.3017650374733532</v>
      </c>
    </row>
    <row r="209" spans="4:54" x14ac:dyDescent="0.25">
      <c r="E209">
        <v>1990</v>
      </c>
      <c r="F209">
        <v>1991</v>
      </c>
      <c r="G209">
        <v>1992</v>
      </c>
      <c r="H209">
        <v>1993</v>
      </c>
      <c r="I209">
        <v>1994</v>
      </c>
      <c r="J209">
        <v>1995</v>
      </c>
      <c r="K209">
        <v>1996</v>
      </c>
      <c r="L209">
        <v>1997</v>
      </c>
      <c r="M209">
        <v>1998</v>
      </c>
      <c r="N209">
        <v>1999</v>
      </c>
      <c r="O209">
        <v>2000</v>
      </c>
      <c r="P209">
        <v>2001</v>
      </c>
      <c r="Q209">
        <v>2002</v>
      </c>
      <c r="R209">
        <v>2003</v>
      </c>
      <c r="S209">
        <v>2004</v>
      </c>
      <c r="T209">
        <v>2005</v>
      </c>
      <c r="U209">
        <v>2006</v>
      </c>
      <c r="V209">
        <v>2007</v>
      </c>
      <c r="W209">
        <v>2008</v>
      </c>
      <c r="X209">
        <v>2009</v>
      </c>
      <c r="Y209">
        <v>2010</v>
      </c>
      <c r="Z209">
        <v>2011</v>
      </c>
      <c r="AA209">
        <v>2012</v>
      </c>
      <c r="AB209">
        <v>2013</v>
      </c>
      <c r="AC209">
        <v>2014</v>
      </c>
      <c r="AD209">
        <v>2015</v>
      </c>
      <c r="AE209">
        <v>2016</v>
      </c>
      <c r="AF209">
        <v>2017</v>
      </c>
      <c r="AG209">
        <v>2018</v>
      </c>
      <c r="AH209">
        <v>2019</v>
      </c>
      <c r="AI209">
        <v>2020</v>
      </c>
      <c r="AJ209">
        <v>2021</v>
      </c>
      <c r="AK209">
        <v>2022</v>
      </c>
      <c r="AL209">
        <v>2023</v>
      </c>
      <c r="AM209">
        <v>2024</v>
      </c>
    </row>
    <row r="210" spans="4:54" x14ac:dyDescent="0.25">
      <c r="D210" t="str">
        <f t="shared" ref="D210:AI210" si="122">D30</f>
        <v>Nybyggeri, boligbyggeri</v>
      </c>
      <c r="E210" s="12">
        <f t="shared" si="122"/>
        <v>1.2841822225894468</v>
      </c>
      <c r="F210" s="12">
        <f t="shared" si="122"/>
        <v>1.0710865764312882</v>
      </c>
      <c r="G210" s="12">
        <f t="shared" si="122"/>
        <v>1.0059117914825442</v>
      </c>
      <c r="H210" s="12">
        <f t="shared" si="122"/>
        <v>0.80210874149845912</v>
      </c>
      <c r="I210" s="12">
        <f t="shared" si="122"/>
        <v>0.85739658726146606</v>
      </c>
      <c r="J210" s="12">
        <f t="shared" si="122"/>
        <v>1.0705098786091281</v>
      </c>
      <c r="K210" s="12">
        <f t="shared" si="122"/>
        <v>1.2194845525732585</v>
      </c>
      <c r="L210" s="12">
        <f t="shared" si="122"/>
        <v>1.3905164299454364</v>
      </c>
      <c r="M210" s="12">
        <f t="shared" si="122"/>
        <v>1.6006416031193222</v>
      </c>
      <c r="N210" s="12">
        <f t="shared" si="122"/>
        <v>1.3712929856071179</v>
      </c>
      <c r="O210" s="12">
        <f t="shared" si="122"/>
        <v>1.2164043864005509</v>
      </c>
      <c r="P210" s="12">
        <f t="shared" si="122"/>
        <v>1.2804696231391561</v>
      </c>
      <c r="Q210" s="12">
        <f t="shared" si="122"/>
        <v>1.3572619359731211</v>
      </c>
      <c r="R210" s="12">
        <f t="shared" si="122"/>
        <v>1.7059881316292902</v>
      </c>
      <c r="S210" s="12">
        <f t="shared" si="122"/>
        <v>1.9537868946240922</v>
      </c>
      <c r="T210" s="12">
        <f t="shared" si="122"/>
        <v>2.0801541395684837</v>
      </c>
      <c r="U210" s="12">
        <f t="shared" si="122"/>
        <v>2.4235441860523164</v>
      </c>
      <c r="V210" s="12">
        <f t="shared" si="122"/>
        <v>2.4094796338845463</v>
      </c>
      <c r="W210" s="12">
        <f t="shared" si="122"/>
        <v>1.6768127728757196</v>
      </c>
      <c r="X210" s="12">
        <f t="shared" si="122"/>
        <v>0.8454564599008495</v>
      </c>
      <c r="Y210" s="12">
        <f t="shared" si="122"/>
        <v>0.72902423800937866</v>
      </c>
      <c r="Z210" s="12">
        <f t="shared" si="122"/>
        <v>1.0083545393887201</v>
      </c>
      <c r="AA210" s="12">
        <f t="shared" si="122"/>
        <v>0.76432226813810045</v>
      </c>
      <c r="AB210" s="12">
        <f t="shared" si="122"/>
        <v>0.65432734720892383</v>
      </c>
      <c r="AC210" s="12">
        <f t="shared" si="122"/>
        <v>0.68344908038766794</v>
      </c>
      <c r="AD210" s="12">
        <f t="shared" si="122"/>
        <v>0.80094810683129902</v>
      </c>
      <c r="AE210" s="12">
        <f t="shared" si="122"/>
        <v>0.82824291287979823</v>
      </c>
      <c r="AF210" s="12">
        <f t="shared" si="122"/>
        <v>1.0484190018915938</v>
      </c>
      <c r="AG210" s="12">
        <f t="shared" si="122"/>
        <v>1.156187473249892</v>
      </c>
      <c r="AH210" s="12">
        <f t="shared" si="122"/>
        <v>1.1830025407558451</v>
      </c>
      <c r="AI210" s="12">
        <f t="shared" si="122"/>
        <v>1.4761442089046837</v>
      </c>
      <c r="AJ210" s="12">
        <f t="shared" ref="AJ210:AM210" si="123">AJ30</f>
        <v>1.4675874595566407</v>
      </c>
      <c r="AK210" s="12">
        <f t="shared" si="123"/>
        <v>1.2834967258518728</v>
      </c>
      <c r="AL210" s="12">
        <f t="shared" si="123"/>
        <v>1.1200094229692452</v>
      </c>
      <c r="AM210" s="12">
        <f t="shared" si="123"/>
        <v>0.99970417136892864</v>
      </c>
      <c r="AN210" s="12"/>
      <c r="AO210" s="12"/>
      <c r="AP210" s="12"/>
      <c r="AQ210" s="12"/>
      <c r="AR210" s="12"/>
      <c r="AS210" s="12"/>
      <c r="AT210" s="12"/>
      <c r="AU210" s="12"/>
      <c r="AV210" s="12"/>
      <c r="AW210" s="12"/>
      <c r="AX210" s="12"/>
      <c r="AY210" s="12"/>
      <c r="AZ210" s="12"/>
      <c r="BA210" s="12"/>
      <c r="BB210" s="12"/>
    </row>
    <row r="211" spans="4:54" x14ac:dyDescent="0.25">
      <c r="D211" t="str">
        <f t="shared" ref="D211:AI211" si="124">D31</f>
        <v>Nybyggeri, øvrigt byggeri</v>
      </c>
      <c r="E211" s="12">
        <f t="shared" si="124"/>
        <v>1.729671777410553</v>
      </c>
      <c r="F211" s="12">
        <f t="shared" si="124"/>
        <v>1.6327074235687116</v>
      </c>
      <c r="G211" s="12">
        <f t="shared" si="124"/>
        <v>1.533987208517456</v>
      </c>
      <c r="H211" s="12">
        <f t="shared" si="124"/>
        <v>1.1760352585015408</v>
      </c>
      <c r="I211" s="12">
        <f t="shared" si="124"/>
        <v>1.1358469652957242</v>
      </c>
      <c r="J211" s="12">
        <f t="shared" si="124"/>
        <v>1.4273564372247054</v>
      </c>
      <c r="K211" s="12">
        <f t="shared" si="124"/>
        <v>1.6954514474267415</v>
      </c>
      <c r="L211" s="12">
        <f t="shared" si="124"/>
        <v>1.7941419660914848</v>
      </c>
      <c r="M211" s="12">
        <f t="shared" si="124"/>
        <v>2.0770404674092546</v>
      </c>
      <c r="N211" s="12">
        <f t="shared" si="124"/>
        <v>1.8018378885963202</v>
      </c>
      <c r="O211" s="12">
        <f t="shared" si="124"/>
        <v>1.9512586918445427</v>
      </c>
      <c r="P211" s="12">
        <f t="shared" si="124"/>
        <v>2.1055308645195243</v>
      </c>
      <c r="Q211" s="12">
        <f t="shared" si="124"/>
        <v>1.8994956776652758</v>
      </c>
      <c r="R211" s="12">
        <f t="shared" si="124"/>
        <v>1.9441543793791505</v>
      </c>
      <c r="S211" s="12">
        <f t="shared" si="124"/>
        <v>2.0078406994176703</v>
      </c>
      <c r="T211" s="12">
        <f t="shared" si="124"/>
        <v>1.9069588604315162</v>
      </c>
      <c r="U211" s="12">
        <f t="shared" si="124"/>
        <v>2.0694908139476835</v>
      </c>
      <c r="V211" s="12">
        <f t="shared" si="124"/>
        <v>2.3763473661154539</v>
      </c>
      <c r="W211" s="12">
        <f t="shared" si="124"/>
        <v>2.33614222712428</v>
      </c>
      <c r="X211" s="12">
        <f t="shared" si="124"/>
        <v>1.6056158221268797</v>
      </c>
      <c r="Y211" s="12">
        <f t="shared" si="124"/>
        <v>1.2965165348465564</v>
      </c>
      <c r="Z211" s="12">
        <f t="shared" si="124"/>
        <v>1.3927963561625791</v>
      </c>
      <c r="AA211" s="12">
        <f t="shared" si="124"/>
        <v>1.3203175948606169</v>
      </c>
      <c r="AB211" s="12">
        <f t="shared" si="124"/>
        <v>1.2992742216843296</v>
      </c>
      <c r="AC211" s="12">
        <f t="shared" si="124"/>
        <v>1.4306304472564522</v>
      </c>
      <c r="AD211" s="12">
        <f t="shared" si="124"/>
        <v>1.2974117818867281</v>
      </c>
      <c r="AE211" s="12">
        <f t="shared" si="124"/>
        <v>1.4822760440927065</v>
      </c>
      <c r="AF211" s="12">
        <f t="shared" si="124"/>
        <v>1.563905333747466</v>
      </c>
      <c r="AG211" s="12">
        <f t="shared" si="124"/>
        <v>1.6515175070809935</v>
      </c>
      <c r="AH211" s="12">
        <f t="shared" si="124"/>
        <v>1.6461663426898494</v>
      </c>
      <c r="AI211" s="12">
        <f t="shared" si="124"/>
        <v>1.4688251976801145</v>
      </c>
      <c r="AJ211" s="12">
        <f t="shared" ref="AJ211:AM211" si="125">AJ31</f>
        <v>1.5756660593960596</v>
      </c>
      <c r="AK211" s="12">
        <f t="shared" si="125"/>
        <v>1.9232152478002789</v>
      </c>
      <c r="AL211" s="12">
        <f t="shared" si="125"/>
        <v>1.875371251849119</v>
      </c>
      <c r="AM211" s="12">
        <f t="shared" si="125"/>
        <v>2.0035926386367362</v>
      </c>
      <c r="AN211" s="12"/>
      <c r="AO211" s="12"/>
      <c r="AP211" s="12"/>
      <c r="AQ211" s="12"/>
      <c r="AR211" s="12"/>
      <c r="AS211" s="12"/>
      <c r="AT211" s="12"/>
      <c r="AU211" s="12"/>
      <c r="AV211" s="12"/>
      <c r="AW211" s="12"/>
      <c r="AX211" s="12"/>
      <c r="AY211" s="12"/>
      <c r="AZ211" s="12"/>
      <c r="BA211" s="12"/>
      <c r="BB211" s="12"/>
    </row>
    <row r="226" spans="4:42" x14ac:dyDescent="0.25">
      <c r="AP226">
        <f>(AP230+AP231)/11.72</f>
        <v>9.0374860053918343E-2</v>
      </c>
    </row>
    <row r="227" spans="4:42" x14ac:dyDescent="0.25">
      <c r="AL227" t="s">
        <v>327</v>
      </c>
      <c r="AM227">
        <v>0.33800000000000002</v>
      </c>
    </row>
    <row r="229" spans="4:42" x14ac:dyDescent="0.25">
      <c r="AL229" t="s">
        <v>370</v>
      </c>
      <c r="AM229">
        <v>0.36</v>
      </c>
    </row>
    <row r="230" spans="4:42" x14ac:dyDescent="0.25">
      <c r="AP230">
        <f>AM210*AM227</f>
        <v>0.33790000992269792</v>
      </c>
    </row>
    <row r="231" spans="4:42" x14ac:dyDescent="0.25">
      <c r="Y231">
        <f>Y209</f>
        <v>2010</v>
      </c>
      <c r="Z231">
        <f t="shared" ref="Z231:AI231" si="126">Z209</f>
        <v>2011</v>
      </c>
      <c r="AA231">
        <f t="shared" si="126"/>
        <v>2012</v>
      </c>
      <c r="AB231">
        <f t="shared" si="126"/>
        <v>2013</v>
      </c>
      <c r="AC231">
        <f t="shared" si="126"/>
        <v>2014</v>
      </c>
      <c r="AD231">
        <f t="shared" si="126"/>
        <v>2015</v>
      </c>
      <c r="AE231">
        <f t="shared" si="126"/>
        <v>2016</v>
      </c>
      <c r="AF231">
        <f t="shared" si="126"/>
        <v>2017</v>
      </c>
      <c r="AG231">
        <f t="shared" si="126"/>
        <v>2018</v>
      </c>
      <c r="AH231">
        <f t="shared" si="126"/>
        <v>2019</v>
      </c>
      <c r="AI231">
        <f t="shared" si="126"/>
        <v>2020</v>
      </c>
      <c r="AJ231">
        <f t="shared" ref="AJ231:AM231" si="127">AJ209</f>
        <v>2021</v>
      </c>
      <c r="AK231">
        <f t="shared" si="127"/>
        <v>2022</v>
      </c>
      <c r="AL231">
        <f t="shared" si="127"/>
        <v>2023</v>
      </c>
      <c r="AM231">
        <f t="shared" si="127"/>
        <v>2024</v>
      </c>
      <c r="AP231">
        <f>AM229*AM211</f>
        <v>0.721293349909225</v>
      </c>
    </row>
    <row r="232" spans="4:42" x14ac:dyDescent="0.25">
      <c r="X232" t="str">
        <f>D210</f>
        <v>Nybyggeri, boligbyggeri</v>
      </c>
      <c r="Y232" s="78">
        <f t="shared" ref="Y232:AI232" si="128">Y77</f>
        <v>9.5026361510021466E-3</v>
      </c>
      <c r="Z232" s="78">
        <f t="shared" si="128"/>
        <v>1.3469690119558508E-2</v>
      </c>
      <c r="AA232" s="78">
        <f t="shared" si="128"/>
        <v>1.1077942368435373E-2</v>
      </c>
      <c r="AB232" s="78">
        <f t="shared" si="128"/>
        <v>9.1912338426909431E-3</v>
      </c>
      <c r="AC232" s="78">
        <f t="shared" si="128"/>
        <v>9.7884051789586691E-3</v>
      </c>
      <c r="AD232" s="78">
        <f t="shared" si="128"/>
        <v>1.2312411778679377E-2</v>
      </c>
      <c r="AE232" s="78">
        <f t="shared" si="128"/>
        <v>1.2067548440053651E-2</v>
      </c>
      <c r="AF232" s="78">
        <f t="shared" si="128"/>
        <v>1.5787326251706341E-2</v>
      </c>
      <c r="AG232" s="78">
        <f t="shared" si="128"/>
        <v>1.7075497322600244E-2</v>
      </c>
      <c r="AH232" s="78">
        <f t="shared" si="128"/>
        <v>1.8515082039727321E-2</v>
      </c>
      <c r="AI232" s="78">
        <f t="shared" si="128"/>
        <v>2.4799777887346382E-2</v>
      </c>
      <c r="AJ232" s="78">
        <f t="shared" ref="AJ232:AM232" si="129">AJ77</f>
        <v>2.2699436805342199E-2</v>
      </c>
      <c r="AK232" s="78">
        <f t="shared" si="129"/>
        <v>2.0396669364805772E-2</v>
      </c>
      <c r="AL232" s="78">
        <f t="shared" si="129"/>
        <v>1.961037116866245E-2</v>
      </c>
      <c r="AM232" s="78">
        <f t="shared" si="129"/>
        <v>1.7237566581809097E-2</v>
      </c>
    </row>
    <row r="233" spans="4:42" x14ac:dyDescent="0.25">
      <c r="X233" t="str">
        <f>D211</f>
        <v>Nybyggeri, øvrigt byggeri</v>
      </c>
      <c r="Y233" s="78">
        <f t="shared" ref="Y233:AI233" si="130">Y78</f>
        <v>1.6899746609311535E-2</v>
      </c>
      <c r="Z233" s="78">
        <f t="shared" si="130"/>
        <v>1.8605098290659858E-2</v>
      </c>
      <c r="AA233" s="78">
        <f t="shared" si="130"/>
        <v>1.9136433456959503E-2</v>
      </c>
      <c r="AB233" s="78">
        <f t="shared" si="130"/>
        <v>1.8250701652957106E-2</v>
      </c>
      <c r="AC233" s="78">
        <f t="shared" si="130"/>
        <v>2.0489588589625223E-2</v>
      </c>
      <c r="AD233" s="78">
        <f t="shared" si="130"/>
        <v>1.9944198592711269E-2</v>
      </c>
      <c r="AE233" s="78">
        <f t="shared" si="130"/>
        <v>2.1596850012788237E-2</v>
      </c>
      <c r="AF233" s="78">
        <f t="shared" si="130"/>
        <v>2.3549633959427097E-2</v>
      </c>
      <c r="AG233" s="78">
        <f t="shared" si="130"/>
        <v>2.4390925713042935E-2</v>
      </c>
      <c r="AH233" s="78">
        <f t="shared" si="130"/>
        <v>2.5764023183303418E-2</v>
      </c>
      <c r="AI233" s="78">
        <f t="shared" si="130"/>
        <v>2.4676815746093941E-2</v>
      </c>
      <c r="AJ233" s="78">
        <f t="shared" ref="AJ233:AM233" si="131">AJ78</f>
        <v>2.4371107771926984E-2</v>
      </c>
      <c r="AK233" s="78">
        <f t="shared" si="131"/>
        <v>3.0562746859131813E-2</v>
      </c>
      <c r="AL233" s="78">
        <f t="shared" si="131"/>
        <v>3.2836086530684698E-2</v>
      </c>
      <c r="AM233" s="78">
        <f t="shared" si="131"/>
        <v>3.4547281586342238E-2</v>
      </c>
      <c r="AP233">
        <f>(AP231+AP230)/AM48</f>
        <v>1.826331887573468E-2</v>
      </c>
    </row>
    <row r="236" spans="4:42" x14ac:dyDescent="0.25">
      <c r="D236" t="str">
        <f>X236</f>
        <v>Nybyggeri, boligbyggeri</v>
      </c>
      <c r="X236" t="str">
        <f>X232</f>
        <v>Nybyggeri, boligbyggeri</v>
      </c>
      <c r="Y236" s="76">
        <f t="shared" ref="Y236:AI236" si="132">Y232*$AM$227</f>
        <v>3.2118910190387256E-3</v>
      </c>
      <c r="Z236" s="76">
        <f t="shared" si="132"/>
        <v>4.5527552604107758E-3</v>
      </c>
      <c r="AA236" s="76">
        <f t="shared" si="132"/>
        <v>3.7443445205311561E-3</v>
      </c>
      <c r="AB236" s="76">
        <f t="shared" si="132"/>
        <v>3.1066370388295392E-3</v>
      </c>
      <c r="AC236" s="76">
        <f t="shared" si="132"/>
        <v>3.3084809504880302E-3</v>
      </c>
      <c r="AD236" s="76">
        <f t="shared" si="132"/>
        <v>4.1615951811936292E-3</v>
      </c>
      <c r="AE236" s="76">
        <f t="shared" si="132"/>
        <v>4.0788313727381344E-3</v>
      </c>
      <c r="AF236" s="76">
        <f t="shared" si="132"/>
        <v>5.3361162730767436E-3</v>
      </c>
      <c r="AG236" s="76">
        <f t="shared" si="132"/>
        <v>5.7715180950388828E-3</v>
      </c>
      <c r="AH236" s="76">
        <f t="shared" si="132"/>
        <v>6.2580977294278348E-3</v>
      </c>
      <c r="AI236" s="76">
        <f t="shared" si="132"/>
        <v>8.3823249259230778E-3</v>
      </c>
      <c r="AJ236" s="76">
        <f t="shared" ref="AJ236:AM236" si="133">AJ232*$AM$227</f>
        <v>7.6724096402056635E-3</v>
      </c>
      <c r="AK236" s="76">
        <f t="shared" si="133"/>
        <v>6.8940742453043515E-3</v>
      </c>
      <c r="AL236" s="76">
        <f t="shared" si="133"/>
        <v>6.6283054550079082E-3</v>
      </c>
      <c r="AM236" s="76">
        <f t="shared" si="133"/>
        <v>5.8262975046514754E-3</v>
      </c>
    </row>
    <row r="237" spans="4:42" x14ac:dyDescent="0.25">
      <c r="D237" t="str">
        <f>X237</f>
        <v>Nybyggeri, øvrigt byggeri</v>
      </c>
      <c r="X237" t="str">
        <f>X233</f>
        <v>Nybyggeri, øvrigt byggeri</v>
      </c>
      <c r="Y237" s="76">
        <f t="shared" ref="Y237:AI237" si="134">Y233*$AM$229</f>
        <v>6.083908779352153E-3</v>
      </c>
      <c r="Z237" s="76">
        <f t="shared" si="134"/>
        <v>6.6978353846375484E-3</v>
      </c>
      <c r="AA237" s="76">
        <f t="shared" si="134"/>
        <v>6.8891160445054209E-3</v>
      </c>
      <c r="AB237" s="76">
        <f t="shared" si="134"/>
        <v>6.5702525950645579E-3</v>
      </c>
      <c r="AC237" s="76">
        <f t="shared" si="134"/>
        <v>7.3762518922650799E-3</v>
      </c>
      <c r="AD237" s="76">
        <f t="shared" si="134"/>
        <v>7.1799114933760568E-3</v>
      </c>
      <c r="AE237" s="76">
        <f t="shared" si="134"/>
        <v>7.7748660046037645E-3</v>
      </c>
      <c r="AF237" s="76">
        <f t="shared" si="134"/>
        <v>8.4778682253937553E-3</v>
      </c>
      <c r="AG237" s="76">
        <f t="shared" si="134"/>
        <v>8.7807332566954555E-3</v>
      </c>
      <c r="AH237" s="76">
        <f t="shared" si="134"/>
        <v>9.2750483459892296E-3</v>
      </c>
      <c r="AI237" s="76">
        <f t="shared" si="134"/>
        <v>8.8836536685938192E-3</v>
      </c>
      <c r="AJ237" s="76">
        <f t="shared" ref="AJ237:AM237" si="135">AJ233*$AM$229</f>
        <v>8.7735987978937134E-3</v>
      </c>
      <c r="AK237" s="76">
        <f t="shared" si="135"/>
        <v>1.1002588869287452E-2</v>
      </c>
      <c r="AL237" s="76">
        <f t="shared" si="135"/>
        <v>1.1820991151046491E-2</v>
      </c>
      <c r="AM237" s="76">
        <f t="shared" si="135"/>
        <v>1.2437021371083205E-2</v>
      </c>
    </row>
    <row r="238" spans="4:42" x14ac:dyDescent="0.25">
      <c r="D238" t="str">
        <f>X238</f>
        <v>Tilsammen</v>
      </c>
      <c r="X238" t="s">
        <v>394</v>
      </c>
      <c r="Y238" s="78">
        <f>Y236+Y237</f>
        <v>9.2957997983908781E-3</v>
      </c>
      <c r="Z238" s="78">
        <f t="shared" ref="Z238:AI238" si="136">Z236+Z237</f>
        <v>1.1250590645048325E-2</v>
      </c>
      <c r="AA238" s="78">
        <f t="shared" si="136"/>
        <v>1.0633460565036577E-2</v>
      </c>
      <c r="AB238" s="78">
        <f t="shared" si="136"/>
        <v>9.676889633894098E-3</v>
      </c>
      <c r="AC238" s="78">
        <f t="shared" si="136"/>
        <v>1.0684732842753109E-2</v>
      </c>
      <c r="AD238" s="78">
        <f t="shared" si="136"/>
        <v>1.1341506674569686E-2</v>
      </c>
      <c r="AE238" s="78">
        <f t="shared" si="136"/>
        <v>1.1853697377341899E-2</v>
      </c>
      <c r="AF238" s="78">
        <f t="shared" si="136"/>
        <v>1.3813984498470499E-2</v>
      </c>
      <c r="AG238" s="78">
        <f t="shared" si="136"/>
        <v>1.4552251351734338E-2</v>
      </c>
      <c r="AH238" s="78">
        <f t="shared" si="136"/>
        <v>1.5533146075417064E-2</v>
      </c>
      <c r="AI238" s="78">
        <f t="shared" si="136"/>
        <v>1.7265978594516895E-2</v>
      </c>
      <c r="AJ238" s="78">
        <f t="shared" ref="AJ238:AM238" si="137">AJ236+AJ237</f>
        <v>1.6446008438099378E-2</v>
      </c>
      <c r="AK238" s="78">
        <f t="shared" si="137"/>
        <v>1.7896663114591801E-2</v>
      </c>
      <c r="AL238" s="78">
        <f t="shared" si="137"/>
        <v>1.8449296606054398E-2</v>
      </c>
      <c r="AM238" s="78">
        <f t="shared" si="137"/>
        <v>1.826331887573468E-2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0BB4E-2B59-41A5-BDFD-2366D4093083}">
  <dimension ref="A3:BB238"/>
  <sheetViews>
    <sheetView topLeftCell="A91" zoomScale="40" zoomScaleNormal="40" workbookViewId="0">
      <pane xSplit="4" topLeftCell="E1" activePane="topRight" state="frozen"/>
      <selection activeCell="A37" sqref="A37"/>
      <selection pane="topRight" activeCell="D100" sqref="D100"/>
    </sheetView>
  </sheetViews>
  <sheetFormatPr defaultRowHeight="15" x14ac:dyDescent="0.25"/>
  <cols>
    <col min="1" max="1" width="12.85546875" bestFit="1" customWidth="1"/>
    <col min="2" max="2" width="22.140625" bestFit="1" customWidth="1"/>
    <col min="3" max="3" width="40.7109375" bestFit="1" customWidth="1"/>
    <col min="4" max="4" width="28.42578125" customWidth="1"/>
  </cols>
  <sheetData>
    <row r="3" spans="1:39" x14ac:dyDescent="0.25">
      <c r="A3" t="s">
        <v>382</v>
      </c>
      <c r="B3" t="s">
        <v>381</v>
      </c>
      <c r="C3" t="s">
        <v>380</v>
      </c>
      <c r="D3" t="s">
        <v>379</v>
      </c>
      <c r="E3">
        <v>1990</v>
      </c>
      <c r="F3">
        <v>1991</v>
      </c>
      <c r="G3">
        <v>1992</v>
      </c>
      <c r="H3">
        <v>1993</v>
      </c>
      <c r="I3">
        <v>1994</v>
      </c>
      <c r="J3">
        <v>1995</v>
      </c>
      <c r="K3">
        <v>1996</v>
      </c>
      <c r="L3">
        <v>1997</v>
      </c>
      <c r="M3">
        <v>1998</v>
      </c>
      <c r="N3">
        <v>1999</v>
      </c>
      <c r="O3">
        <v>2000</v>
      </c>
      <c r="P3">
        <v>2001</v>
      </c>
      <c r="Q3">
        <v>2002</v>
      </c>
      <c r="R3">
        <v>2003</v>
      </c>
      <c r="S3">
        <v>2004</v>
      </c>
      <c r="T3">
        <v>2005</v>
      </c>
      <c r="U3">
        <v>2006</v>
      </c>
      <c r="V3">
        <v>2007</v>
      </c>
      <c r="W3">
        <v>2008</v>
      </c>
      <c r="X3">
        <v>2009</v>
      </c>
      <c r="Y3">
        <v>2010</v>
      </c>
      <c r="Z3">
        <v>2011</v>
      </c>
      <c r="AA3">
        <v>2012</v>
      </c>
      <c r="AB3">
        <v>2013</v>
      </c>
      <c r="AC3">
        <v>2014</v>
      </c>
      <c r="AD3">
        <v>2015</v>
      </c>
      <c r="AE3">
        <v>2016</v>
      </c>
      <c r="AF3">
        <v>2017</v>
      </c>
      <c r="AG3">
        <v>2018</v>
      </c>
      <c r="AH3">
        <v>2019</v>
      </c>
      <c r="AI3">
        <v>2020</v>
      </c>
      <c r="AJ3">
        <v>2021</v>
      </c>
      <c r="AK3">
        <v>2022</v>
      </c>
      <c r="AL3">
        <v>2023</v>
      </c>
      <c r="AM3">
        <v>2024</v>
      </c>
    </row>
    <row r="4" spans="1:39" ht="15" customHeight="1" x14ac:dyDescent="0.25">
      <c r="A4" t="s">
        <v>383</v>
      </c>
      <c r="B4" t="s">
        <v>313</v>
      </c>
      <c r="C4" s="105" t="s">
        <v>378</v>
      </c>
      <c r="D4" t="str">
        <f>NAIO1!C3</f>
        <v>Nybyggeri</v>
      </c>
      <c r="E4" s="28">
        <f>NAIO1!D3</f>
        <v>3.0138539999999998</v>
      </c>
      <c r="F4" s="28">
        <f>NAIO1!E3</f>
        <v>2.7037939999999998</v>
      </c>
      <c r="G4" s="28">
        <f>NAIO1!F3</f>
        <v>2.5398990000000001</v>
      </c>
      <c r="H4" s="28">
        <f>NAIO1!G3</f>
        <v>1.9781439999999999</v>
      </c>
      <c r="I4" s="28">
        <f>NAIO1!H3</f>
        <v>1.9921979999999999</v>
      </c>
      <c r="J4" s="28">
        <f>NAIO1!I3</f>
        <v>2.4952390000000002</v>
      </c>
      <c r="K4" s="28">
        <f>NAIO1!J3</f>
        <v>2.914936</v>
      </c>
      <c r="L4" s="28">
        <f>NAIO1!K3</f>
        <v>3.1842350000000001</v>
      </c>
      <c r="M4" s="28">
        <f>NAIO1!L3</f>
        <v>3.6773220000000002</v>
      </c>
      <c r="N4" s="28">
        <f>NAIO1!M3</f>
        <v>3.1721349999999999</v>
      </c>
      <c r="O4" s="28">
        <f>NAIO1!N3</f>
        <v>3.1669200000000002</v>
      </c>
      <c r="P4" s="28">
        <f>NAIO1!O3</f>
        <v>3.3853800000000001</v>
      </c>
      <c r="Q4" s="28">
        <f>NAIO1!P3</f>
        <v>3.255852</v>
      </c>
      <c r="R4" s="28">
        <f>NAIO1!Q3</f>
        <v>3.6493869999999999</v>
      </c>
      <c r="S4" s="28">
        <f>NAIO1!R3</f>
        <v>3.9613290000000001</v>
      </c>
      <c r="T4" s="28">
        <f>NAIO1!S3</f>
        <v>3.9871129999999999</v>
      </c>
      <c r="U4" s="28">
        <f>NAIO1!T3</f>
        <v>4.4930349999999999</v>
      </c>
      <c r="V4" s="28">
        <f>NAIO1!U3</f>
        <v>4.7858270000000003</v>
      </c>
      <c r="W4" s="28">
        <f>NAIO1!V3</f>
        <v>4.0129549999999998</v>
      </c>
      <c r="X4" s="28">
        <f>NAIO1!W3</f>
        <v>2.450701</v>
      </c>
      <c r="Y4" s="28">
        <f>NAIO1!X3</f>
        <v>2.0250460000000001</v>
      </c>
      <c r="Z4" s="28">
        <f>NAIO1!Y3</f>
        <v>2.4008949999999998</v>
      </c>
      <c r="AA4" s="28">
        <f>NAIO1!Z3</f>
        <v>2.0843699999999998</v>
      </c>
      <c r="AB4" s="28">
        <f>NAIO1!AA3</f>
        <v>1.9532989999999999</v>
      </c>
      <c r="AC4" s="28">
        <f>NAIO1!AB3</f>
        <v>2.113334</v>
      </c>
      <c r="AD4" s="28">
        <f>NAIO1!AC3</f>
        <v>2.097445</v>
      </c>
      <c r="AE4" s="28">
        <f>NAIO1!AD3</f>
        <v>2.3097759999999998</v>
      </c>
      <c r="AF4" s="28">
        <f>NAIO1!AE3</f>
        <v>2.6111689999999999</v>
      </c>
      <c r="AG4" s="28">
        <f>NAIO1!AF3</f>
        <v>2.8061850000000002</v>
      </c>
      <c r="AH4" s="28">
        <f>NAIO1!AG3</f>
        <v>2.8289089999999999</v>
      </c>
      <c r="AI4" s="28">
        <f>NAIO1!AH3</f>
        <v>2.9447169999999998</v>
      </c>
      <c r="AJ4" s="28">
        <f>NAIO1!AI3</f>
        <v>3.0431279999999998</v>
      </c>
      <c r="AK4" s="28">
        <f>NAIO1!AJ3</f>
        <v>3.2067049999999999</v>
      </c>
      <c r="AL4" s="28">
        <f>NAIO1!AK3</f>
        <v>2.9953729999999998</v>
      </c>
      <c r="AM4" s="13">
        <f>NAIO1!AL3</f>
        <v>3.003288</v>
      </c>
    </row>
    <row r="5" spans="1:39" x14ac:dyDescent="0.25">
      <c r="A5" t="s">
        <v>383</v>
      </c>
      <c r="B5" t="s">
        <v>313</v>
      </c>
      <c r="C5" s="105" t="s">
        <v>378</v>
      </c>
      <c r="D5" t="str">
        <f>NAIO1!C4</f>
        <v>Anlægsvirksomhed</v>
      </c>
      <c r="E5" s="28">
        <f>NAIO1!D4</f>
        <v>2.5842070000000001</v>
      </c>
      <c r="F5" s="28">
        <f>NAIO1!E4</f>
        <v>2.6399910000000002</v>
      </c>
      <c r="G5" s="28">
        <f>NAIO1!F4</f>
        <v>2.6871200000000002</v>
      </c>
      <c r="H5" s="28">
        <f>NAIO1!G4</f>
        <v>2.9390170000000002</v>
      </c>
      <c r="I5" s="28">
        <f>NAIO1!H4</f>
        <v>2.6866249999999998</v>
      </c>
      <c r="J5" s="28">
        <f>NAIO1!I4</f>
        <v>2.9804840000000001</v>
      </c>
      <c r="K5" s="28">
        <f>NAIO1!J4</f>
        <v>3.3382860000000001</v>
      </c>
      <c r="L5" s="28">
        <f>NAIO1!K4</f>
        <v>3.0358350000000001</v>
      </c>
      <c r="M5" s="28">
        <f>NAIO1!L4</f>
        <v>3.19536</v>
      </c>
      <c r="N5" s="28">
        <f>NAIO1!M4</f>
        <v>2.3969330000000002</v>
      </c>
      <c r="O5" s="28">
        <f>NAIO1!N4</f>
        <v>2.1553460000000002</v>
      </c>
      <c r="P5" s="28">
        <f>NAIO1!O4</f>
        <v>2.413802</v>
      </c>
      <c r="Q5" s="28">
        <f>NAIO1!P4</f>
        <v>2.3265729999999998</v>
      </c>
      <c r="R5" s="28">
        <f>NAIO1!Q4</f>
        <v>2.5018349999999998</v>
      </c>
      <c r="S5" s="28">
        <f>NAIO1!R4</f>
        <v>2.4575930000000001</v>
      </c>
      <c r="T5" s="28">
        <f>NAIO1!S4</f>
        <v>2.1383760000000001</v>
      </c>
      <c r="U5" s="28">
        <f>NAIO1!T4</f>
        <v>2.26735</v>
      </c>
      <c r="V5" s="28">
        <f>NAIO1!U4</f>
        <v>2.146039</v>
      </c>
      <c r="W5" s="28">
        <f>NAIO1!V4</f>
        <v>2.2074370000000001</v>
      </c>
      <c r="X5" s="28">
        <f>NAIO1!W4</f>
        <v>1.9372309999999999</v>
      </c>
      <c r="Y5" s="28">
        <f>NAIO1!X4</f>
        <v>2.0123389999999999</v>
      </c>
      <c r="Z5" s="28">
        <f>NAIO1!Y4</f>
        <v>2.161165</v>
      </c>
      <c r="AA5" s="28">
        <f>NAIO1!Z4</f>
        <v>2.2578520000000002</v>
      </c>
      <c r="AB5" s="28">
        <f>NAIO1!AA4</f>
        <v>2.365475</v>
      </c>
      <c r="AC5" s="28">
        <f>NAIO1!AB4</f>
        <v>2.3231809999999999</v>
      </c>
      <c r="AD5" s="28">
        <f>NAIO1!AC4</f>
        <v>2.2591939999999999</v>
      </c>
      <c r="AE5" s="28">
        <f>NAIO1!AD4</f>
        <v>2.2091699999999999</v>
      </c>
      <c r="AF5" s="28">
        <f>NAIO1!AE4</f>
        <v>1.9178170000000001</v>
      </c>
      <c r="AG5" s="28">
        <f>NAIO1!AF4</f>
        <v>1.9379789999999999</v>
      </c>
      <c r="AH5" s="28">
        <f>NAIO1!AG4</f>
        <v>2.2568640000000002</v>
      </c>
      <c r="AI5" s="28">
        <f>NAIO1!AH4</f>
        <v>2.4862069999999998</v>
      </c>
      <c r="AJ5" s="28">
        <f>NAIO1!AI4</f>
        <v>2.8278379999999999</v>
      </c>
      <c r="AK5" s="28">
        <f>NAIO1!AJ4</f>
        <v>2.6420379999999999</v>
      </c>
      <c r="AL5" s="28">
        <f>NAIO1!AK4</f>
        <v>2.7445330000000001</v>
      </c>
      <c r="AM5" s="13">
        <f>NAIO1!AL4</f>
        <v>2.983889</v>
      </c>
    </row>
    <row r="6" spans="1:39" x14ac:dyDescent="0.25">
      <c r="A6" t="s">
        <v>383</v>
      </c>
      <c r="B6" t="s">
        <v>313</v>
      </c>
      <c r="C6" s="105" t="s">
        <v>378</v>
      </c>
      <c r="D6" t="str">
        <f>NAIO1!C5</f>
        <v>Prof. rep. og vedl.</v>
      </c>
      <c r="E6" s="28">
        <f>NAIO1!D5</f>
        <v>1.4066669999999999</v>
      </c>
      <c r="F6" s="28">
        <f>NAIO1!E5</f>
        <v>1.496197</v>
      </c>
      <c r="G6" s="28">
        <f>NAIO1!F5</f>
        <v>1.4991939999999999</v>
      </c>
      <c r="H6" s="28">
        <f>NAIO1!G5</f>
        <v>1.3800380000000001</v>
      </c>
      <c r="I6" s="28">
        <f>NAIO1!H5</f>
        <v>1.5338430000000001</v>
      </c>
      <c r="J6" s="28">
        <f>NAIO1!I5</f>
        <v>1.6491</v>
      </c>
      <c r="K6" s="28">
        <f>NAIO1!J5</f>
        <v>1.695171</v>
      </c>
      <c r="L6" s="28">
        <f>NAIO1!K5</f>
        <v>1.6631290000000001</v>
      </c>
      <c r="M6" s="28">
        <f>NAIO1!L5</f>
        <v>1.5319700000000001</v>
      </c>
      <c r="N6" s="28">
        <f>NAIO1!M5</f>
        <v>1.7313229999999999</v>
      </c>
      <c r="O6" s="28">
        <f>NAIO1!N5</f>
        <v>1.999301</v>
      </c>
      <c r="P6" s="28">
        <f>NAIO1!O5</f>
        <v>1.796881</v>
      </c>
      <c r="Q6" s="28">
        <f>NAIO1!P5</f>
        <v>1.686774</v>
      </c>
      <c r="R6" s="28">
        <f>NAIO1!Q5</f>
        <v>1.8680939999999999</v>
      </c>
      <c r="S6" s="28">
        <f>NAIO1!R5</f>
        <v>2.006087</v>
      </c>
      <c r="T6" s="28">
        <f>NAIO1!S5</f>
        <v>2.129699</v>
      </c>
      <c r="U6" s="28">
        <f>NAIO1!T5</f>
        <v>2.418269</v>
      </c>
      <c r="V6" s="28">
        <f>NAIO1!U5</f>
        <v>2.3708429999999998</v>
      </c>
      <c r="W6" s="28">
        <f>NAIO1!V5</f>
        <v>2.0745490000000002</v>
      </c>
      <c r="X6" s="28">
        <f>NAIO1!W5</f>
        <v>1.721487</v>
      </c>
      <c r="Y6" s="28">
        <f>NAIO1!X5</f>
        <v>1.5985579999999999</v>
      </c>
      <c r="Z6" s="28">
        <f>NAIO1!Y5</f>
        <v>1.8445640000000001</v>
      </c>
      <c r="AA6" s="28">
        <f>NAIO1!Z5</f>
        <v>1.692869</v>
      </c>
      <c r="AB6" s="28">
        <f>NAIO1!AA5</f>
        <v>1.7269300000000001</v>
      </c>
      <c r="AC6" s="28">
        <f>NAIO1!AB5</f>
        <v>1.8543190000000001</v>
      </c>
      <c r="AD6" s="28">
        <f>NAIO1!AC5</f>
        <v>1.716426</v>
      </c>
      <c r="AE6" s="28">
        <f>NAIO1!AD5</f>
        <v>1.7642519999999999</v>
      </c>
      <c r="AF6" s="28">
        <f>NAIO1!AE5</f>
        <v>1.755533</v>
      </c>
      <c r="AG6" s="28">
        <f>NAIO1!AF5</f>
        <v>1.8075749999999999</v>
      </c>
      <c r="AH6" s="28">
        <f>NAIO1!AG5</f>
        <v>1.6770320000000001</v>
      </c>
      <c r="AI6" s="28">
        <f>NAIO1!AH5</f>
        <v>1.647637</v>
      </c>
      <c r="AJ6" s="28">
        <f>NAIO1!AI5</f>
        <v>1.8015190000000001</v>
      </c>
      <c r="AK6" s="28">
        <f>NAIO1!AJ5</f>
        <v>1.881586</v>
      </c>
      <c r="AL6" s="28">
        <f>NAIO1!AK5</f>
        <v>1.6918599999999999</v>
      </c>
      <c r="AM6" s="13">
        <f>NAIO1!AL5</f>
        <v>1.635947</v>
      </c>
    </row>
    <row r="7" spans="1:39" x14ac:dyDescent="0.25">
      <c r="A7" t="s">
        <v>383</v>
      </c>
      <c r="B7" t="s">
        <v>313</v>
      </c>
      <c r="C7" s="105" t="s">
        <v>378</v>
      </c>
      <c r="D7" t="str">
        <f>NAIO1!C6</f>
        <v>Gør-det-selv rep. og vedl.</v>
      </c>
      <c r="E7" s="28">
        <f>NAIO1!D6</f>
        <v>0.292215</v>
      </c>
      <c r="F7" s="28">
        <f>NAIO1!E6</f>
        <v>0.30713499999999999</v>
      </c>
      <c r="G7" s="28">
        <f>NAIO1!F6</f>
        <v>0.31325900000000001</v>
      </c>
      <c r="H7" s="28">
        <f>NAIO1!G6</f>
        <v>0.316332</v>
      </c>
      <c r="I7" s="28">
        <f>NAIO1!H6</f>
        <v>0.32392300000000002</v>
      </c>
      <c r="J7" s="28">
        <f>NAIO1!I6</f>
        <v>0.36607699999999999</v>
      </c>
      <c r="K7" s="28">
        <f>NAIO1!J6</f>
        <v>0.41464099999999998</v>
      </c>
      <c r="L7" s="28">
        <f>NAIO1!K6</f>
        <v>0.44190699999999999</v>
      </c>
      <c r="M7" s="28">
        <f>NAIO1!L6</f>
        <v>0.38461600000000001</v>
      </c>
      <c r="N7" s="28">
        <f>NAIO1!M6</f>
        <v>0.49584699999999998</v>
      </c>
      <c r="O7" s="28">
        <f>NAIO1!N6</f>
        <v>0.73303000000000007</v>
      </c>
      <c r="P7" s="28">
        <f>NAIO1!O6</f>
        <v>0.55311099999999991</v>
      </c>
      <c r="Q7" s="28">
        <f>NAIO1!P6</f>
        <v>0.54268300000000003</v>
      </c>
      <c r="R7" s="28">
        <f>NAIO1!Q6</f>
        <v>0.73843499999999995</v>
      </c>
      <c r="S7" s="28">
        <f>NAIO1!R6</f>
        <v>0.68915300000000002</v>
      </c>
      <c r="T7" s="28">
        <f>NAIO1!S6</f>
        <v>0.86276400000000009</v>
      </c>
      <c r="U7" s="28">
        <f>NAIO1!T6</f>
        <v>1.23445</v>
      </c>
      <c r="V7" s="28">
        <f>NAIO1!U6</f>
        <v>1.0043629999999999</v>
      </c>
      <c r="W7" s="28">
        <f>NAIO1!V6</f>
        <v>0.754942</v>
      </c>
      <c r="X7" s="28">
        <f>NAIO1!W6</f>
        <v>0.58514299999999997</v>
      </c>
      <c r="Y7" s="28">
        <f>NAIO1!X6</f>
        <v>0.55884099999999992</v>
      </c>
      <c r="Z7" s="28">
        <f>NAIO1!Y6</f>
        <v>0.63844499999999993</v>
      </c>
      <c r="AA7" s="28">
        <f>NAIO1!Z6</f>
        <v>0.57070600000000005</v>
      </c>
      <c r="AB7" s="28">
        <f>NAIO1!AA6</f>
        <v>0.472939</v>
      </c>
      <c r="AC7" s="28">
        <f>NAIO1!AB6</f>
        <v>0.38522800000000001</v>
      </c>
      <c r="AD7" s="28">
        <f>NAIO1!AC6</f>
        <v>0.35853400000000002</v>
      </c>
      <c r="AE7" s="28">
        <f>NAIO1!AD6</f>
        <v>0.43097800000000003</v>
      </c>
      <c r="AF7" s="28">
        <f>NAIO1!AE6</f>
        <v>0.45892500000000003</v>
      </c>
      <c r="AG7" s="28">
        <f>NAIO1!AF6</f>
        <v>0.49108800000000002</v>
      </c>
      <c r="AH7" s="28">
        <f>NAIO1!AG6</f>
        <v>0.46912700000000002</v>
      </c>
      <c r="AI7" s="28">
        <f>NAIO1!AH6</f>
        <v>0.401528</v>
      </c>
      <c r="AJ7" s="28">
        <f>NAIO1!AI6</f>
        <v>0.62592000000000003</v>
      </c>
      <c r="AK7" s="28">
        <f>NAIO1!AJ6</f>
        <v>0.69901400000000002</v>
      </c>
      <c r="AL7" s="28">
        <f>NAIO1!AK6</f>
        <v>0.58097100000000002</v>
      </c>
      <c r="AM7" s="13">
        <f>NAIO1!AL6</f>
        <v>0.55554599999999998</v>
      </c>
    </row>
    <row r="8" spans="1:39" x14ac:dyDescent="0.25">
      <c r="A8" t="s">
        <v>383</v>
      </c>
      <c r="B8" t="s">
        <v>374</v>
      </c>
      <c r="C8" s="105" t="s">
        <v>378</v>
      </c>
      <c r="D8" t="str">
        <f>D4</f>
        <v>Nybyggeri</v>
      </c>
      <c r="E8" s="28">
        <f>NAIO1!D18</f>
        <v>0</v>
      </c>
      <c r="F8" s="28">
        <f>NAIO1!E18</f>
        <v>0</v>
      </c>
      <c r="G8" s="28">
        <f>NAIO1!F18</f>
        <v>0</v>
      </c>
      <c r="H8" s="28">
        <f>NAIO1!G18</f>
        <v>0</v>
      </c>
      <c r="I8" s="28">
        <f>NAIO1!H18</f>
        <v>1.0455525571901687E-3</v>
      </c>
      <c r="J8" s="28">
        <f>NAIO1!I18</f>
        <v>2.6273158338331591E-3</v>
      </c>
      <c r="K8" s="28">
        <f>NAIO1!J18</f>
        <v>0</v>
      </c>
      <c r="L8" s="28">
        <f>NAIO1!K18</f>
        <v>4.2339603692102595E-4</v>
      </c>
      <c r="M8" s="28">
        <f>NAIO1!L18</f>
        <v>3.6007052857686136E-4</v>
      </c>
      <c r="N8" s="28">
        <f>NAIO1!M18</f>
        <v>9.9587420343805817E-4</v>
      </c>
      <c r="O8" s="28">
        <f>NAIO1!N18</f>
        <v>7.4307824509358257E-4</v>
      </c>
      <c r="P8" s="28">
        <f>NAIO1!O18</f>
        <v>6.2048765868022166E-4</v>
      </c>
      <c r="Q8" s="28">
        <f>NAIO1!P18</f>
        <v>9.056136383970815E-4</v>
      </c>
      <c r="R8" s="28">
        <f>NAIO1!Q18</f>
        <v>7.555110084408505E-4</v>
      </c>
      <c r="S8" s="28">
        <f>NAIO1!R18</f>
        <v>2.985940417621686E-4</v>
      </c>
      <c r="T8" s="28">
        <f>NAIO1!S18</f>
        <v>0</v>
      </c>
      <c r="U8" s="28">
        <f>NAIO1!T18</f>
        <v>0</v>
      </c>
      <c r="V8" s="28">
        <f>NAIO1!U18</f>
        <v>0</v>
      </c>
      <c r="W8" s="28">
        <f>NAIO1!V18</f>
        <v>0</v>
      </c>
      <c r="X8" s="28">
        <f>NAIO1!W18</f>
        <v>3.7128202772920463E-4</v>
      </c>
      <c r="Y8" s="28">
        <f>NAIO1!X18</f>
        <v>4.9477285593522459E-4</v>
      </c>
      <c r="Z8" s="28">
        <f>NAIO1!Y18</f>
        <v>2.5589555129963389E-4</v>
      </c>
      <c r="AA8" s="28">
        <f>NAIO1!Z18</f>
        <v>2.6986299871780198E-4</v>
      </c>
      <c r="AB8" s="28">
        <f>NAIO1!AA18</f>
        <v>3.0256889325355589E-4</v>
      </c>
      <c r="AC8" s="28">
        <f>NAIO1!AB18</f>
        <v>7.4552764412019214E-4</v>
      </c>
      <c r="AD8" s="28">
        <f>NAIO1!AC18</f>
        <v>9.1488871802702183E-4</v>
      </c>
      <c r="AE8" s="28">
        <f>NAIO1!AD18</f>
        <v>7.4295697250498661E-4</v>
      </c>
      <c r="AF8" s="28">
        <f>NAIO1!AE18</f>
        <v>1.1553356390600464E-3</v>
      </c>
      <c r="AG8" s="28">
        <f>NAIO1!AF18</f>
        <v>1.5199803308854818E-3</v>
      </c>
      <c r="AH8" s="28">
        <f>NAIO1!AG18</f>
        <v>2.5988344569453692E-4</v>
      </c>
      <c r="AI8" s="28">
        <f>NAIO1!AH18</f>
        <v>2.5240658479858195E-4</v>
      </c>
      <c r="AJ8" s="28">
        <f>NAIO1!AI18</f>
        <v>1.2551895270053004E-4</v>
      </c>
      <c r="AK8" s="28">
        <f>NAIO1!AJ18</f>
        <v>6.9736521517479263E-6</v>
      </c>
      <c r="AL8" s="28">
        <f>NAIO1!AK18</f>
        <v>7.6748183644591333E-6</v>
      </c>
      <c r="AM8" s="13">
        <f>NAIO1!AL18</f>
        <v>8.8100056650941689E-6</v>
      </c>
    </row>
    <row r="9" spans="1:39" x14ac:dyDescent="0.25">
      <c r="A9" t="s">
        <v>383</v>
      </c>
      <c r="B9" t="s">
        <v>374</v>
      </c>
      <c r="C9" s="105" t="s">
        <v>378</v>
      </c>
      <c r="D9" t="str">
        <f t="shared" ref="D9:D15" si="0">D5</f>
        <v>Anlægsvirksomhed</v>
      </c>
      <c r="E9" s="28">
        <f>NAIO1!D19</f>
        <v>0.87639438473114462</v>
      </c>
      <c r="F9" s="28">
        <f>NAIO1!E19</f>
        <v>0.79207658203154885</v>
      </c>
      <c r="G9" s="28">
        <f>NAIO1!F19</f>
        <v>0.74222149751706412</v>
      </c>
      <c r="H9" s="28">
        <f>NAIO1!G19</f>
        <v>0.64202437473796647</v>
      </c>
      <c r="I9" s="28">
        <f>NAIO1!H19</f>
        <v>0.69900747757311932</v>
      </c>
      <c r="J9" s="28">
        <f>NAIO1!I19</f>
        <v>0.71040368359333206</v>
      </c>
      <c r="K9" s="28">
        <f>NAIO1!J19</f>
        <v>0.74999860680864328</v>
      </c>
      <c r="L9" s="28">
        <f>NAIO1!K19</f>
        <v>0.71542459536868952</v>
      </c>
      <c r="M9" s="28">
        <f>NAIO1!L19</f>
        <v>0.72724254257836185</v>
      </c>
      <c r="N9" s="28">
        <f>NAIO1!M19</f>
        <v>0.68483018495141479</v>
      </c>
      <c r="O9" s="28">
        <f>NAIO1!N19</f>
        <v>0.72607109273625969</v>
      </c>
      <c r="P9" s="28">
        <f>NAIO1!O19</f>
        <v>0.84242047894834093</v>
      </c>
      <c r="Q9" s="28">
        <f>NAIO1!P19</f>
        <v>0.85890849216248899</v>
      </c>
      <c r="R9" s="28">
        <f>NAIO1!Q19</f>
        <v>1.0295880801892223</v>
      </c>
      <c r="S9" s="28">
        <f>NAIO1!R19</f>
        <v>1.0654280867620147</v>
      </c>
      <c r="T9" s="28">
        <f>NAIO1!S19</f>
        <v>1.1551677242764748</v>
      </c>
      <c r="U9" s="28">
        <f>NAIO1!T19</f>
        <v>1.0327325096061546</v>
      </c>
      <c r="V9" s="28">
        <f>NAIO1!U19</f>
        <v>1.0303020744741636</v>
      </c>
      <c r="W9" s="28">
        <f>NAIO1!V19</f>
        <v>0.93887434552535021</v>
      </c>
      <c r="X9" s="28">
        <f>NAIO1!W19</f>
        <v>0.90468387894227353</v>
      </c>
      <c r="Y9" s="28">
        <f>NAIO1!X19</f>
        <v>0.94044361348928596</v>
      </c>
      <c r="Z9" s="28">
        <f>NAIO1!Y19</f>
        <v>0.80817615682658495</v>
      </c>
      <c r="AA9" s="28">
        <f>NAIO1!Z19</f>
        <v>0.73067034213981219</v>
      </c>
      <c r="AB9" s="28">
        <f>NAIO1!AA19</f>
        <v>0.63593122757426934</v>
      </c>
      <c r="AC9" s="28">
        <f>NAIO1!AB19</f>
        <v>0.63408280769533543</v>
      </c>
      <c r="AD9" s="28">
        <f>NAIO1!AC19</f>
        <v>0.55170894261786818</v>
      </c>
      <c r="AE9" s="28">
        <f>NAIO1!AD19</f>
        <v>0.57213779814651511</v>
      </c>
      <c r="AF9" s="28">
        <f>NAIO1!AE19</f>
        <v>0.56492159453700852</v>
      </c>
      <c r="AG9" s="28">
        <f>NAIO1!AF19</f>
        <v>0.7441640586255539</v>
      </c>
      <c r="AH9" s="28">
        <f>NAIO1!AG19</f>
        <v>0.83777910981564419</v>
      </c>
      <c r="AI9" s="28">
        <f>NAIO1!AH19</f>
        <v>0.69009022607874315</v>
      </c>
      <c r="AJ9" s="28">
        <f>NAIO1!AI19</f>
        <v>0.62334398856839224</v>
      </c>
      <c r="AK9" s="28">
        <f>NAIO1!AJ19</f>
        <v>0.66455352368466569</v>
      </c>
      <c r="AL9" s="28">
        <f>NAIO1!AK19</f>
        <v>0.57991418486301605</v>
      </c>
      <c r="AM9" s="13">
        <f>NAIO1!AL19</f>
        <v>0.57211031324903627</v>
      </c>
    </row>
    <row r="10" spans="1:39" x14ac:dyDescent="0.25">
      <c r="A10" t="s">
        <v>383</v>
      </c>
      <c r="B10" t="s">
        <v>374</v>
      </c>
      <c r="C10" s="105" t="s">
        <v>378</v>
      </c>
      <c r="D10" t="str">
        <f t="shared" si="0"/>
        <v>Prof. rep. og vedl.</v>
      </c>
      <c r="E10" s="28">
        <f>NAIO1!D20</f>
        <v>0.74347411846756151</v>
      </c>
      <c r="F10" s="28">
        <f>NAIO1!E20</f>
        <v>0.82777100940215564</v>
      </c>
      <c r="G10" s="28">
        <f>NAIO1!F20</f>
        <v>0.84763937178501492</v>
      </c>
      <c r="H10" s="28">
        <f>NAIO1!G20</f>
        <v>0.90025032626582679</v>
      </c>
      <c r="I10" s="28">
        <f>NAIO1!H20</f>
        <v>0.97056635762895238</v>
      </c>
      <c r="J10" s="28">
        <f>NAIO1!I20</f>
        <v>1.0009808306863248</v>
      </c>
      <c r="K10" s="28">
        <f>NAIO1!J20</f>
        <v>1.0568795982160397</v>
      </c>
      <c r="L10" s="28">
        <f>NAIO1!K20</f>
        <v>1.0560110068810975</v>
      </c>
      <c r="M10" s="28">
        <f>NAIO1!L20</f>
        <v>1.0775120334174575</v>
      </c>
      <c r="N10" s="28">
        <f>NAIO1!M20</f>
        <v>1.1031607733425863</v>
      </c>
      <c r="O10" s="28">
        <f>NAIO1!N20</f>
        <v>0.935058479054243</v>
      </c>
      <c r="P10" s="28">
        <f>NAIO1!O20</f>
        <v>1.0218344546955624</v>
      </c>
      <c r="Q10" s="28">
        <f>NAIO1!P20</f>
        <v>1.0576763011178334</v>
      </c>
      <c r="R10" s="28">
        <f>NAIO1!Q20</f>
        <v>1.1415350896915579</v>
      </c>
      <c r="S10" s="28">
        <f>NAIO1!R20</f>
        <v>1.1908407225488764</v>
      </c>
      <c r="T10" s="28">
        <f>NAIO1!S20</f>
        <v>1.0550409751729775</v>
      </c>
      <c r="U10" s="28">
        <f>NAIO1!T20</f>
        <v>1.2814849331046123</v>
      </c>
      <c r="V10" s="28">
        <f>NAIO1!U20</f>
        <v>1.3711533662164326</v>
      </c>
      <c r="W10" s="28">
        <f>NAIO1!V20</f>
        <v>1.1274166560456778</v>
      </c>
      <c r="X10" s="28">
        <f>NAIO1!W20</f>
        <v>1.045220012952518</v>
      </c>
      <c r="Y10" s="28">
        <f>NAIO1!X20</f>
        <v>1.1241374548234189</v>
      </c>
      <c r="Z10" s="28">
        <f>NAIO1!Y20</f>
        <v>1.1577901174266758</v>
      </c>
      <c r="AA10" s="28">
        <f>NAIO1!Z20</f>
        <v>1.0970924604318624</v>
      </c>
      <c r="AB10" s="28">
        <f>NAIO1!AA20</f>
        <v>1.0948215854220738</v>
      </c>
      <c r="AC10" s="28">
        <f>NAIO1!AB20</f>
        <v>1.0943073521083426</v>
      </c>
      <c r="AD10" s="28">
        <f>NAIO1!AC20</f>
        <v>1.015700868166413</v>
      </c>
      <c r="AE10" s="28">
        <f>NAIO1!AD20</f>
        <v>1.0693605954958527</v>
      </c>
      <c r="AF10" s="28">
        <f>NAIO1!AE20</f>
        <v>1.0468359974671149</v>
      </c>
      <c r="AG10" s="28">
        <f>NAIO1!AF20</f>
        <v>1.0439324240029249</v>
      </c>
      <c r="AH10" s="28">
        <f>NAIO1!AG20</f>
        <v>0.97422171125835044</v>
      </c>
      <c r="AI10" s="28">
        <f>NAIO1!AH20</f>
        <v>1.0186928834798927</v>
      </c>
      <c r="AJ10" s="28">
        <f>NAIO1!AI20</f>
        <v>1.0686769199448636</v>
      </c>
      <c r="AK10" s="28">
        <f>NAIO1!AJ20</f>
        <v>1.1535732724553418</v>
      </c>
      <c r="AL10" s="28">
        <f>NAIO1!AK20</f>
        <v>1.2063361691799888</v>
      </c>
      <c r="AM10" s="13">
        <f>NAIO1!AL20</f>
        <v>1.2759231229893431</v>
      </c>
    </row>
    <row r="11" spans="1:39" x14ac:dyDescent="0.25">
      <c r="A11" t="s">
        <v>383</v>
      </c>
      <c r="B11" t="s">
        <v>374</v>
      </c>
      <c r="C11" s="105" t="s">
        <v>378</v>
      </c>
      <c r="D11" t="str">
        <f t="shared" si="0"/>
        <v>Gør-det-selv rep. og vedl.</v>
      </c>
      <c r="E11" s="28">
        <f>NAIO1!D21</f>
        <v>0.60804894733668735</v>
      </c>
      <c r="F11" s="28">
        <f>NAIO1!E21</f>
        <v>0.71205254082734393</v>
      </c>
      <c r="G11" s="28">
        <f>NAIO1!F21</f>
        <v>0.79524806713158702</v>
      </c>
      <c r="H11" s="28">
        <f>NAIO1!G21</f>
        <v>0.93967540027245844</v>
      </c>
      <c r="I11" s="28">
        <f>NAIO1!H21</f>
        <v>1.0226088102087985</v>
      </c>
      <c r="J11" s="28">
        <f>NAIO1!I21</f>
        <v>1.1670822651257158</v>
      </c>
      <c r="K11" s="28">
        <f>NAIO1!J21</f>
        <v>1.3150059481583143</v>
      </c>
      <c r="L11" s="28">
        <f>NAIO1!K21</f>
        <v>1.2669015111987736</v>
      </c>
      <c r="M11" s="28">
        <f>NAIO1!L21</f>
        <v>1.296907133817532</v>
      </c>
      <c r="N11" s="28">
        <f>NAIO1!M21</f>
        <v>1.4221876541093712</v>
      </c>
      <c r="O11" s="28">
        <f>NAIO1!N21</f>
        <v>1.2328309784383693</v>
      </c>
      <c r="P11" s="28">
        <f>NAIO1!O21</f>
        <v>1.2468270109966695</v>
      </c>
      <c r="Q11" s="28">
        <f>NAIO1!P21</f>
        <v>1.3493164053564486</v>
      </c>
      <c r="R11" s="28">
        <f>NAIO1!Q21</f>
        <v>1.4372310102019605</v>
      </c>
      <c r="S11" s="28">
        <f>NAIO1!R21</f>
        <v>1.5026859935635613</v>
      </c>
      <c r="T11" s="28">
        <f>NAIO1!S21</f>
        <v>1.4379248226069452</v>
      </c>
      <c r="U11" s="28">
        <f>NAIO1!T21</f>
        <v>1.4531268884108806</v>
      </c>
      <c r="V11" s="28">
        <f>NAIO1!U21</f>
        <v>1.4332199685477931</v>
      </c>
      <c r="W11" s="28">
        <f>NAIO1!V21</f>
        <v>1.3650609611711222</v>
      </c>
      <c r="X11" s="28">
        <f>NAIO1!W21</f>
        <v>1.2887159542416493</v>
      </c>
      <c r="Y11" s="28">
        <f>NAIO1!X21</f>
        <v>1.2846300746463493</v>
      </c>
      <c r="Z11" s="28">
        <f>NAIO1!Y21</f>
        <v>1.4102853503741726</v>
      </c>
      <c r="AA11" s="28">
        <f>NAIO1!Z21</f>
        <v>1.4157443206550773</v>
      </c>
      <c r="AB11" s="28">
        <f>NAIO1!AA21</f>
        <v>1.5002881122113123</v>
      </c>
      <c r="AC11" s="28">
        <f>NAIO1!AB21</f>
        <v>1.4316767594913138</v>
      </c>
      <c r="AD11" s="28">
        <f>NAIO1!AC21</f>
        <v>1.2859305102992882</v>
      </c>
      <c r="AE11" s="28">
        <f>NAIO1!AD21</f>
        <v>1.3503331039981754</v>
      </c>
      <c r="AF11" s="28">
        <f>NAIO1!AE21</f>
        <v>1.4120013531905511</v>
      </c>
      <c r="AG11" s="28">
        <f>NAIO1!AF21</f>
        <v>1.4822776515264411</v>
      </c>
      <c r="AH11" s="28">
        <f>NAIO1!AG21</f>
        <v>1.4906416908278168</v>
      </c>
      <c r="AI11" s="28">
        <f>NAIO1!AH21</f>
        <v>1.4977162706850278</v>
      </c>
      <c r="AJ11" s="28">
        <f>NAIO1!AI21</f>
        <v>1.6896473159381924</v>
      </c>
      <c r="AK11" s="28">
        <f>NAIO1!AJ21</f>
        <v>1.6108513981943233</v>
      </c>
      <c r="AL11" s="28">
        <f>NAIO1!AK21</f>
        <v>1.5807243904103832</v>
      </c>
      <c r="AM11" s="13">
        <f>NAIO1!AL21</f>
        <v>1.6980262773205159</v>
      </c>
    </row>
    <row r="12" spans="1:39" ht="15" customHeight="1" x14ac:dyDescent="0.25">
      <c r="A12" t="s">
        <v>383</v>
      </c>
      <c r="B12" t="s">
        <v>375</v>
      </c>
      <c r="C12" s="105" t="s">
        <v>378</v>
      </c>
      <c r="D12" t="str">
        <f t="shared" si="0"/>
        <v>Nybyggeri</v>
      </c>
      <c r="E12" s="28">
        <f>NAIO1!D23</f>
        <v>3.0138539999999998</v>
      </c>
      <c r="F12" s="28">
        <f>NAIO1!E23</f>
        <v>2.7037939999999998</v>
      </c>
      <c r="G12" s="28">
        <f>NAIO1!F23</f>
        <v>2.5398990000000001</v>
      </c>
      <c r="H12" s="28">
        <f>NAIO1!G23</f>
        <v>1.9781439999999999</v>
      </c>
      <c r="I12" s="28">
        <f>NAIO1!H23</f>
        <v>1.9932435525571901</v>
      </c>
      <c r="J12" s="28">
        <f>NAIO1!I23</f>
        <v>2.4978663158338335</v>
      </c>
      <c r="K12" s="28">
        <f>NAIO1!J23</f>
        <v>2.914936</v>
      </c>
      <c r="L12" s="28">
        <f>NAIO1!K23</f>
        <v>3.1846583960369212</v>
      </c>
      <c r="M12" s="28">
        <f>NAIO1!L23</f>
        <v>3.6776820705285771</v>
      </c>
      <c r="N12" s="28">
        <f>NAIO1!M23</f>
        <v>3.1731308742034381</v>
      </c>
      <c r="O12" s="28">
        <f>NAIO1!N23</f>
        <v>3.1676630782450936</v>
      </c>
      <c r="P12" s="28">
        <f>NAIO1!O23</f>
        <v>3.3860004876586802</v>
      </c>
      <c r="Q12" s="28">
        <f>NAIO1!P23</f>
        <v>3.2567576136383969</v>
      </c>
      <c r="R12" s="28">
        <f>NAIO1!Q23</f>
        <v>3.6501425110084407</v>
      </c>
      <c r="S12" s="28">
        <f>NAIO1!R23</f>
        <v>3.9616275940417625</v>
      </c>
      <c r="T12" s="28">
        <f>NAIO1!S23</f>
        <v>3.9871129999999999</v>
      </c>
      <c r="U12" s="28">
        <f>NAIO1!T23</f>
        <v>4.4930349999999999</v>
      </c>
      <c r="V12" s="28">
        <f>NAIO1!U23</f>
        <v>4.7858270000000003</v>
      </c>
      <c r="W12" s="28">
        <f>NAIO1!V23</f>
        <v>4.0129549999999998</v>
      </c>
      <c r="X12" s="28">
        <f>NAIO1!W23</f>
        <v>2.4510722820277291</v>
      </c>
      <c r="Y12" s="28">
        <f>NAIO1!X23</f>
        <v>2.0255407728559351</v>
      </c>
      <c r="Z12" s="28">
        <f>NAIO1!Y23</f>
        <v>2.4011508955512992</v>
      </c>
      <c r="AA12" s="28">
        <f>NAIO1!Z23</f>
        <v>2.0846398629987175</v>
      </c>
      <c r="AB12" s="28">
        <f>NAIO1!AA23</f>
        <v>1.9536015688932535</v>
      </c>
      <c r="AC12" s="28">
        <f>NAIO1!AB23</f>
        <v>2.1140795276441202</v>
      </c>
      <c r="AD12" s="28">
        <f>NAIO1!AC23</f>
        <v>2.098359888718027</v>
      </c>
      <c r="AE12" s="28">
        <f>NAIO1!AD23</f>
        <v>2.3105189569725049</v>
      </c>
      <c r="AF12" s="28">
        <f>NAIO1!AE23</f>
        <v>2.6123243356390597</v>
      </c>
      <c r="AG12" s="28">
        <f>NAIO1!AF23</f>
        <v>2.8077049803308856</v>
      </c>
      <c r="AH12" s="28">
        <f>NAIO1!AG23</f>
        <v>2.8291688834456945</v>
      </c>
      <c r="AI12" s="28">
        <f>NAIO1!AH23</f>
        <v>2.9449694065847982</v>
      </c>
      <c r="AJ12" s="28">
        <f>NAIO1!AI23</f>
        <v>3.0432535189527004</v>
      </c>
      <c r="AK12" s="28">
        <f>NAIO1!AJ23</f>
        <v>3.2067119736521517</v>
      </c>
      <c r="AL12" s="28">
        <f>NAIO1!AK23</f>
        <v>2.9953806748183642</v>
      </c>
      <c r="AM12" s="13">
        <f>NAIO1!AL23</f>
        <v>3.003296810005665</v>
      </c>
    </row>
    <row r="13" spans="1:39" x14ac:dyDescent="0.25">
      <c r="A13" t="s">
        <v>383</v>
      </c>
      <c r="B13" t="s">
        <v>375</v>
      </c>
      <c r="C13" s="105" t="s">
        <v>378</v>
      </c>
      <c r="D13" t="str">
        <f t="shared" si="0"/>
        <v>Anlægsvirksomhed</v>
      </c>
      <c r="E13" s="28">
        <f>NAIO1!D24</f>
        <v>3.4606013847311448</v>
      </c>
      <c r="F13" s="28">
        <f>NAIO1!E24</f>
        <v>3.4320675820315492</v>
      </c>
      <c r="G13" s="28">
        <f>NAIO1!F24</f>
        <v>3.4293414975170644</v>
      </c>
      <c r="H13" s="28">
        <f>NAIO1!G24</f>
        <v>3.5810413747379668</v>
      </c>
      <c r="I13" s="28">
        <f>NAIO1!H24</f>
        <v>3.385632477573119</v>
      </c>
      <c r="J13" s="28">
        <f>NAIO1!I24</f>
        <v>3.6908876835933322</v>
      </c>
      <c r="K13" s="28">
        <f>NAIO1!J24</f>
        <v>4.0882846068086431</v>
      </c>
      <c r="L13" s="28">
        <f>NAIO1!K24</f>
        <v>3.7512595953686896</v>
      </c>
      <c r="M13" s="28">
        <f>NAIO1!L24</f>
        <v>3.9226025425783617</v>
      </c>
      <c r="N13" s="28">
        <f>NAIO1!M24</f>
        <v>3.0817631849514151</v>
      </c>
      <c r="O13" s="28">
        <f>NAIO1!N24</f>
        <v>2.8814170927362599</v>
      </c>
      <c r="P13" s="28">
        <f>NAIO1!O24</f>
        <v>3.2562224789483407</v>
      </c>
      <c r="Q13" s="28">
        <f>NAIO1!P24</f>
        <v>3.1854814921624888</v>
      </c>
      <c r="R13" s="28">
        <f>NAIO1!Q24</f>
        <v>3.5314230801892221</v>
      </c>
      <c r="S13" s="28">
        <f>NAIO1!R24</f>
        <v>3.5230210867620149</v>
      </c>
      <c r="T13" s="28">
        <f>NAIO1!S24</f>
        <v>3.2935437242764749</v>
      </c>
      <c r="U13" s="28">
        <f>NAIO1!T24</f>
        <v>3.3000825096061543</v>
      </c>
      <c r="V13" s="28">
        <f>NAIO1!U24</f>
        <v>3.1763410744741636</v>
      </c>
      <c r="W13" s="28">
        <f>NAIO1!V24</f>
        <v>3.1463113455253504</v>
      </c>
      <c r="X13" s="28">
        <f>NAIO1!W24</f>
        <v>2.8419148789422737</v>
      </c>
      <c r="Y13" s="28">
        <f>NAIO1!X24</f>
        <v>2.9527826134892861</v>
      </c>
      <c r="Z13" s="28">
        <f>NAIO1!Y24</f>
        <v>2.9693411568265851</v>
      </c>
      <c r="AA13" s="28">
        <f>NAIO1!Z24</f>
        <v>2.9885223421398122</v>
      </c>
      <c r="AB13" s="28">
        <f>NAIO1!AA24</f>
        <v>3.0014062275742694</v>
      </c>
      <c r="AC13" s="28">
        <f>NAIO1!AB24</f>
        <v>2.9572638076953353</v>
      </c>
      <c r="AD13" s="28">
        <f>NAIO1!AC24</f>
        <v>2.8109029426178682</v>
      </c>
      <c r="AE13" s="28">
        <f>NAIO1!AD24</f>
        <v>2.7813077981465151</v>
      </c>
      <c r="AF13" s="28">
        <f>NAIO1!AE24</f>
        <v>2.4827385945370084</v>
      </c>
      <c r="AG13" s="28">
        <f>NAIO1!AF24</f>
        <v>2.6821430586255537</v>
      </c>
      <c r="AH13" s="28">
        <f>NAIO1!AG24</f>
        <v>3.0946431098156442</v>
      </c>
      <c r="AI13" s="28">
        <f>NAIO1!AH24</f>
        <v>3.1762972260787432</v>
      </c>
      <c r="AJ13" s="28">
        <f>NAIO1!AI24</f>
        <v>3.4511819885683921</v>
      </c>
      <c r="AK13" s="28">
        <f>NAIO1!AJ24</f>
        <v>3.3065915236846655</v>
      </c>
      <c r="AL13" s="28">
        <f>NAIO1!AK24</f>
        <v>3.3244471848630162</v>
      </c>
      <c r="AM13" s="13">
        <f>NAIO1!AL24</f>
        <v>3.5559993132490364</v>
      </c>
    </row>
    <row r="14" spans="1:39" x14ac:dyDescent="0.25">
      <c r="A14" t="s">
        <v>383</v>
      </c>
      <c r="B14" t="s">
        <v>375</v>
      </c>
      <c r="C14" s="105" t="s">
        <v>378</v>
      </c>
      <c r="D14" t="str">
        <f t="shared" si="0"/>
        <v>Prof. rep. og vedl.</v>
      </c>
      <c r="E14" s="28">
        <f>NAIO1!D25</f>
        <v>2.1501411184675616</v>
      </c>
      <c r="F14" s="28">
        <f>NAIO1!E25</f>
        <v>2.3239680094021558</v>
      </c>
      <c r="G14" s="28">
        <f>NAIO1!F25</f>
        <v>2.3468333717850149</v>
      </c>
      <c r="H14" s="28">
        <f>NAIO1!G25</f>
        <v>2.2802883262658269</v>
      </c>
      <c r="I14" s="28">
        <f>NAIO1!H25</f>
        <v>2.5044093576289526</v>
      </c>
      <c r="J14" s="28">
        <f>NAIO1!I25</f>
        <v>2.6500808306863251</v>
      </c>
      <c r="K14" s="28">
        <f>NAIO1!J25</f>
        <v>2.7520505982160399</v>
      </c>
      <c r="L14" s="28">
        <f>NAIO1!K25</f>
        <v>2.7191400068810978</v>
      </c>
      <c r="M14" s="28">
        <f>NAIO1!L25</f>
        <v>2.6094820334174575</v>
      </c>
      <c r="N14" s="28">
        <f>NAIO1!M25</f>
        <v>2.8344837733425861</v>
      </c>
      <c r="O14" s="28">
        <f>NAIO1!N25</f>
        <v>2.9343594790542431</v>
      </c>
      <c r="P14" s="28">
        <f>NAIO1!O25</f>
        <v>2.8187154546955622</v>
      </c>
      <c r="Q14" s="28">
        <f>NAIO1!P25</f>
        <v>2.7444503011178334</v>
      </c>
      <c r="R14" s="28">
        <f>NAIO1!Q25</f>
        <v>3.0096290896915576</v>
      </c>
      <c r="S14" s="28">
        <f>NAIO1!R25</f>
        <v>3.1969277225488764</v>
      </c>
      <c r="T14" s="28">
        <f>NAIO1!S25</f>
        <v>3.1847399751729775</v>
      </c>
      <c r="U14" s="28">
        <f>NAIO1!T25</f>
        <v>3.6997539331046125</v>
      </c>
      <c r="V14" s="28">
        <f>NAIO1!U25</f>
        <v>3.7419963662164326</v>
      </c>
      <c r="W14" s="28">
        <f>NAIO1!V25</f>
        <v>3.2019656560456777</v>
      </c>
      <c r="X14" s="28">
        <f>NAIO1!W25</f>
        <v>2.766707012952518</v>
      </c>
      <c r="Y14" s="28">
        <f>NAIO1!X25</f>
        <v>2.7226954548234188</v>
      </c>
      <c r="Z14" s="28">
        <f>NAIO1!Y25</f>
        <v>3.0023541174266759</v>
      </c>
      <c r="AA14" s="28">
        <f>NAIO1!Z25</f>
        <v>2.7899614604318623</v>
      </c>
      <c r="AB14" s="28">
        <f>NAIO1!AA25</f>
        <v>2.8217515854220738</v>
      </c>
      <c r="AC14" s="28">
        <f>NAIO1!AB25</f>
        <v>2.9486263521083425</v>
      </c>
      <c r="AD14" s="28">
        <f>NAIO1!AC25</f>
        <v>2.732126868166413</v>
      </c>
      <c r="AE14" s="28">
        <f>NAIO1!AD25</f>
        <v>2.8336125954958526</v>
      </c>
      <c r="AF14" s="28">
        <f>NAIO1!AE25</f>
        <v>2.8023689974671147</v>
      </c>
      <c r="AG14" s="28">
        <f>NAIO1!AF25</f>
        <v>2.851507424002925</v>
      </c>
      <c r="AH14" s="28">
        <f>NAIO1!AG25</f>
        <v>2.6512537112583505</v>
      </c>
      <c r="AI14" s="28">
        <f>NAIO1!AH25</f>
        <v>2.666329883479893</v>
      </c>
      <c r="AJ14" s="28">
        <f>NAIO1!AI25</f>
        <v>2.8701959199448637</v>
      </c>
      <c r="AK14" s="28">
        <f>NAIO1!AJ25</f>
        <v>3.035159272455342</v>
      </c>
      <c r="AL14" s="28">
        <f>NAIO1!AK25</f>
        <v>2.8981961691799887</v>
      </c>
      <c r="AM14" s="13">
        <f>NAIO1!AL25</f>
        <v>2.9118701229893431</v>
      </c>
    </row>
    <row r="15" spans="1:39" s="14" customFormat="1" x14ac:dyDescent="0.25">
      <c r="A15" t="s">
        <v>383</v>
      </c>
      <c r="B15" t="s">
        <v>375</v>
      </c>
      <c r="C15" s="105" t="s">
        <v>378</v>
      </c>
      <c r="D15" s="14" t="str">
        <f t="shared" si="0"/>
        <v>Gør-det-selv rep. og vedl.</v>
      </c>
      <c r="E15" s="28">
        <f>NAIO1!D26</f>
        <v>0.90026394733668735</v>
      </c>
      <c r="F15" s="28">
        <f>NAIO1!E26</f>
        <v>1.0191875408273439</v>
      </c>
      <c r="G15" s="28">
        <f>NAIO1!F26</f>
        <v>1.1085070671315871</v>
      </c>
      <c r="H15" s="28">
        <f>NAIO1!G26</f>
        <v>1.2560074002724584</v>
      </c>
      <c r="I15" s="28">
        <f>NAIO1!H26</f>
        <v>1.3465318102087984</v>
      </c>
      <c r="J15" s="28">
        <f>NAIO1!I26</f>
        <v>1.5331592651257158</v>
      </c>
      <c r="K15" s="28">
        <f>NAIO1!J26</f>
        <v>1.7296469481583143</v>
      </c>
      <c r="L15" s="28">
        <f>NAIO1!K26</f>
        <v>1.7088085111987736</v>
      </c>
      <c r="M15" s="28">
        <f>NAIO1!L26</f>
        <v>1.681523133817532</v>
      </c>
      <c r="N15" s="28">
        <f>NAIO1!M26</f>
        <v>1.9180346541093711</v>
      </c>
      <c r="O15" s="28">
        <f>NAIO1!N26</f>
        <v>1.9658609784383694</v>
      </c>
      <c r="P15" s="28">
        <f>NAIO1!O26</f>
        <v>1.7999380109966694</v>
      </c>
      <c r="Q15" s="28">
        <f>NAIO1!P26</f>
        <v>1.8919994053564486</v>
      </c>
      <c r="R15" s="28">
        <f>NAIO1!Q26</f>
        <v>2.1756660102019607</v>
      </c>
      <c r="S15" s="28">
        <f>NAIO1!R26</f>
        <v>2.1918389935635614</v>
      </c>
      <c r="T15" s="28">
        <f>NAIO1!S26</f>
        <v>2.3006888226069453</v>
      </c>
      <c r="U15" s="28">
        <f>NAIO1!T26</f>
        <v>2.6875768884108808</v>
      </c>
      <c r="V15" s="28">
        <f>NAIO1!U26</f>
        <v>2.437582968547793</v>
      </c>
      <c r="W15" s="28">
        <f>NAIO1!V26</f>
        <v>2.1200029611711222</v>
      </c>
      <c r="X15" s="28">
        <f>NAIO1!W26</f>
        <v>1.8738589542416493</v>
      </c>
      <c r="Y15" s="28">
        <f>NAIO1!X26</f>
        <v>1.8434710746463492</v>
      </c>
      <c r="Z15" s="28">
        <f>NAIO1!Y26</f>
        <v>2.0487303503741723</v>
      </c>
      <c r="AA15" s="28">
        <f>NAIO1!Z26</f>
        <v>1.9864503206550772</v>
      </c>
      <c r="AB15" s="28">
        <f>NAIO1!AA26</f>
        <v>1.9732271122113123</v>
      </c>
      <c r="AC15" s="28">
        <f>NAIO1!AB26</f>
        <v>1.8169047594913139</v>
      </c>
      <c r="AD15" s="28">
        <f>NAIO1!AC26</f>
        <v>1.6444645102992883</v>
      </c>
      <c r="AE15" s="28">
        <f>NAIO1!AD26</f>
        <v>1.7813111039981755</v>
      </c>
      <c r="AF15" s="28">
        <f>NAIO1!AE26</f>
        <v>1.8709263531905511</v>
      </c>
      <c r="AG15" s="28">
        <f>NAIO1!AF26</f>
        <v>1.9733656515264411</v>
      </c>
      <c r="AH15" s="28">
        <f>NAIO1!AG26</f>
        <v>1.9597686908278169</v>
      </c>
      <c r="AI15" s="28">
        <f>NAIO1!AH26</f>
        <v>1.8992442706850277</v>
      </c>
      <c r="AJ15" s="28">
        <f>NAIO1!AI26</f>
        <v>2.3155673159381926</v>
      </c>
      <c r="AK15" s="28">
        <f>NAIO1!AJ26</f>
        <v>2.3098653981943231</v>
      </c>
      <c r="AL15" s="28">
        <f>NAIO1!AK26</f>
        <v>2.1616953904103831</v>
      </c>
      <c r="AM15" s="13">
        <f>NAIO1!AL26</f>
        <v>2.253572277320516</v>
      </c>
    </row>
    <row r="16" spans="1:39" s="61" customFormat="1" x14ac:dyDescent="0.25">
      <c r="A16" s="61" t="s">
        <v>383</v>
      </c>
      <c r="B16" s="61" t="s">
        <v>313</v>
      </c>
      <c r="C16" s="107" t="s">
        <v>376</v>
      </c>
      <c r="D16" s="61" t="str">
        <f t="shared" ref="D16:D22" si="1">D30</f>
        <v>Nybyggeri, boligbyggeri</v>
      </c>
      <c r="E16" s="108">
        <f>NAIO1!D29</f>
        <v>1.2841822225894468</v>
      </c>
      <c r="F16" s="108">
        <f>NAIO1!E29</f>
        <v>1.0710865764312882</v>
      </c>
      <c r="G16" s="108">
        <f>NAIO1!F29</f>
        <v>1.0059117914825442</v>
      </c>
      <c r="H16" s="108">
        <f>NAIO1!G29</f>
        <v>0.80210874149845912</v>
      </c>
      <c r="I16" s="108">
        <f>NAIO1!H29</f>
        <v>0.85739658726146606</v>
      </c>
      <c r="J16" s="108">
        <f>NAIO1!I29</f>
        <v>1.0705098786091281</v>
      </c>
      <c r="K16" s="108">
        <f>NAIO1!J29</f>
        <v>1.2194845525732585</v>
      </c>
      <c r="L16" s="108">
        <f>NAIO1!K29</f>
        <v>1.3905164299454364</v>
      </c>
      <c r="M16" s="108">
        <f>NAIO1!L29</f>
        <v>1.6006416031193222</v>
      </c>
      <c r="N16" s="108">
        <f>NAIO1!M29</f>
        <v>1.3712929856071179</v>
      </c>
      <c r="O16" s="108">
        <f>NAIO1!N29</f>
        <v>1.2164043864005509</v>
      </c>
      <c r="P16" s="108">
        <f>NAIO1!O29</f>
        <v>1.2804696231391561</v>
      </c>
      <c r="Q16" s="108">
        <f>NAIO1!P29</f>
        <v>1.3572619359731211</v>
      </c>
      <c r="R16" s="108">
        <f>NAIO1!Q29</f>
        <v>1.7059881316292902</v>
      </c>
      <c r="S16" s="108">
        <f>NAIO1!R29</f>
        <v>1.9537868946240922</v>
      </c>
      <c r="T16" s="108">
        <f>NAIO1!S29</f>
        <v>2.0801541395684837</v>
      </c>
      <c r="U16" s="108">
        <f>NAIO1!T29</f>
        <v>2.4235441860523164</v>
      </c>
      <c r="V16" s="108">
        <f>NAIO1!U29</f>
        <v>2.4094796338845463</v>
      </c>
      <c r="W16" s="108">
        <f>NAIO1!V29</f>
        <v>1.6768127728757196</v>
      </c>
      <c r="X16" s="108">
        <f>NAIO1!W29</f>
        <v>0.8454564599008495</v>
      </c>
      <c r="Y16" s="108">
        <f>NAIO1!X29</f>
        <v>0.72902423800937866</v>
      </c>
      <c r="Z16" s="108">
        <f>NAIO1!Y29</f>
        <v>1.0083545393887201</v>
      </c>
      <c r="AA16" s="108">
        <f>NAIO1!Z29</f>
        <v>0.76432226813810045</v>
      </c>
      <c r="AB16" s="108">
        <f>NAIO1!AA29</f>
        <v>0.65432734720892383</v>
      </c>
      <c r="AC16" s="108">
        <f>NAIO1!AB29</f>
        <v>0.68344908038766794</v>
      </c>
      <c r="AD16" s="108">
        <f>NAIO1!AC29</f>
        <v>0.80094810683129902</v>
      </c>
      <c r="AE16" s="108">
        <f>NAIO1!AD29</f>
        <v>0.82824291287979823</v>
      </c>
      <c r="AF16" s="108">
        <f>NAIO1!AE29</f>
        <v>1.0484190018915938</v>
      </c>
      <c r="AG16" s="108">
        <f>NAIO1!AF29</f>
        <v>1.156187473249892</v>
      </c>
      <c r="AH16" s="108">
        <f>NAIO1!AG29</f>
        <v>1.1830025407558451</v>
      </c>
      <c r="AI16" s="45">
        <f>NAIO1!AH29</f>
        <v>1.4761442089046837</v>
      </c>
      <c r="AJ16" s="108">
        <f>NAIO1!AI29</f>
        <v>1.4675874595566407</v>
      </c>
      <c r="AK16" s="108">
        <f>NAIO1!AJ29</f>
        <v>1.2834967258518728</v>
      </c>
      <c r="AL16" s="45">
        <f>NAIO1!AK29</f>
        <v>1.1200094229692452</v>
      </c>
      <c r="AM16" s="45">
        <f>NAIO1!AL29</f>
        <v>0.99970417136892864</v>
      </c>
    </row>
    <row r="17" spans="1:39" s="14" customFormat="1" x14ac:dyDescent="0.25">
      <c r="A17" s="14" t="s">
        <v>383</v>
      </c>
      <c r="B17" s="14" t="s">
        <v>313</v>
      </c>
      <c r="C17" s="39" t="s">
        <v>376</v>
      </c>
      <c r="D17" s="14" t="str">
        <f t="shared" si="1"/>
        <v>Nybyggeri, øvrigt byggeri</v>
      </c>
      <c r="E17" s="28">
        <f>NAIO1!D30</f>
        <v>1.729671777410553</v>
      </c>
      <c r="F17" s="28">
        <f>NAIO1!E30</f>
        <v>1.6327074235687116</v>
      </c>
      <c r="G17" s="28">
        <f>NAIO1!F30</f>
        <v>1.533987208517456</v>
      </c>
      <c r="H17" s="28">
        <f>NAIO1!G30</f>
        <v>1.1760352585015408</v>
      </c>
      <c r="I17" s="28">
        <f>NAIO1!H30</f>
        <v>1.1358469652957242</v>
      </c>
      <c r="J17" s="28">
        <f>NAIO1!I30</f>
        <v>1.4273564372247054</v>
      </c>
      <c r="K17" s="28">
        <f>NAIO1!J30</f>
        <v>1.6954514474267415</v>
      </c>
      <c r="L17" s="28">
        <f>NAIO1!K30</f>
        <v>1.7941419660914848</v>
      </c>
      <c r="M17" s="28">
        <f>NAIO1!L30</f>
        <v>2.0770404674092546</v>
      </c>
      <c r="N17" s="28">
        <f>NAIO1!M30</f>
        <v>1.8018378885963202</v>
      </c>
      <c r="O17" s="28">
        <f>NAIO1!N30</f>
        <v>1.9512586918445427</v>
      </c>
      <c r="P17" s="28">
        <f>NAIO1!O30</f>
        <v>2.1055308645195243</v>
      </c>
      <c r="Q17" s="28">
        <f>NAIO1!P30</f>
        <v>1.8994956776652758</v>
      </c>
      <c r="R17" s="28">
        <f>NAIO1!Q30</f>
        <v>1.9441543793791505</v>
      </c>
      <c r="S17" s="28">
        <f>NAIO1!R30</f>
        <v>2.0078406994176703</v>
      </c>
      <c r="T17" s="28">
        <f>NAIO1!S30</f>
        <v>1.9069588604315162</v>
      </c>
      <c r="U17" s="28">
        <f>NAIO1!T30</f>
        <v>2.0694908139476835</v>
      </c>
      <c r="V17" s="28">
        <f>NAIO1!U30</f>
        <v>2.3763473661154539</v>
      </c>
      <c r="W17" s="28">
        <f>NAIO1!V30</f>
        <v>2.33614222712428</v>
      </c>
      <c r="X17" s="28">
        <f>NAIO1!W30</f>
        <v>1.6056158221268797</v>
      </c>
      <c r="Y17" s="28">
        <f>NAIO1!X30</f>
        <v>1.2965165348465564</v>
      </c>
      <c r="Z17" s="28">
        <f>NAIO1!Y30</f>
        <v>1.3927963561625791</v>
      </c>
      <c r="AA17" s="28">
        <f>NAIO1!Z30</f>
        <v>1.3203175948606169</v>
      </c>
      <c r="AB17" s="28">
        <f>NAIO1!AA30</f>
        <v>1.2992742216843296</v>
      </c>
      <c r="AC17" s="28">
        <f>NAIO1!AB30</f>
        <v>1.4306304472564522</v>
      </c>
      <c r="AD17" s="28">
        <f>NAIO1!AC30</f>
        <v>1.2974117818867281</v>
      </c>
      <c r="AE17" s="28">
        <f>NAIO1!AD30</f>
        <v>1.4822760440927065</v>
      </c>
      <c r="AF17" s="28">
        <f>NAIO1!AE30</f>
        <v>1.563905333747466</v>
      </c>
      <c r="AG17" s="28">
        <f>NAIO1!AF30</f>
        <v>1.6515175070809935</v>
      </c>
      <c r="AH17" s="28">
        <f>NAIO1!AG30</f>
        <v>1.6461663426898494</v>
      </c>
      <c r="AI17" s="13">
        <f>NAIO1!AH30</f>
        <v>1.4688251976801145</v>
      </c>
      <c r="AJ17" s="28">
        <f>NAIO1!AI30</f>
        <v>1.5756660593960596</v>
      </c>
      <c r="AK17" s="28">
        <f>NAIO1!AJ30</f>
        <v>1.9232152478002789</v>
      </c>
      <c r="AL17" s="13">
        <f>NAIO1!AK30</f>
        <v>1.875371251849119</v>
      </c>
      <c r="AM17" s="13">
        <f>NAIO1!AL30</f>
        <v>2.0035926386367362</v>
      </c>
    </row>
    <row r="18" spans="1:39" s="14" customFormat="1" x14ac:dyDescent="0.25">
      <c r="A18" s="14" t="s">
        <v>383</v>
      </c>
      <c r="B18" s="14" t="s">
        <v>313</v>
      </c>
      <c r="C18" s="39" t="s">
        <v>376</v>
      </c>
      <c r="D18" s="14" t="str">
        <f t="shared" si="1"/>
        <v>R&amp;V, prof, boligbyggeri</v>
      </c>
      <c r="E18" s="28">
        <f>NAIO1!D32</f>
        <v>0.97366084428199806</v>
      </c>
      <c r="F18" s="28">
        <f>NAIO1!E32</f>
        <v>1.0324961755281532</v>
      </c>
      <c r="G18" s="28">
        <f>NAIO1!F32</f>
        <v>1.0045534660567832</v>
      </c>
      <c r="H18" s="28">
        <f>NAIO1!G32</f>
        <v>1.0162776997100407</v>
      </c>
      <c r="I18" s="28">
        <f>NAIO1!H32</f>
        <v>1.1647390482784208</v>
      </c>
      <c r="J18" s="28">
        <f>NAIO1!I32</f>
        <v>1.1985016586883224</v>
      </c>
      <c r="K18" s="28">
        <f>NAIO1!J32</f>
        <v>1.1828446683974516</v>
      </c>
      <c r="L18" s="28">
        <f>NAIO1!K32</f>
        <v>1.0919565830424653</v>
      </c>
      <c r="M18" s="28">
        <f>NAIO1!L32</f>
        <v>1.0169090563411647</v>
      </c>
      <c r="N18" s="28">
        <f>NAIO1!M32</f>
        <v>1.1150428487934601</v>
      </c>
      <c r="O18" s="28">
        <f>NAIO1!N32</f>
        <v>1.2702842609013705</v>
      </c>
      <c r="P18" s="28">
        <f>NAIO1!O32</f>
        <v>1.1248027413175827</v>
      </c>
      <c r="Q18" s="28">
        <f>NAIO1!P32</f>
        <v>1.1385614564741362</v>
      </c>
      <c r="R18" s="28">
        <f>NAIO1!Q32</f>
        <v>1.3291220380359909</v>
      </c>
      <c r="S18" s="28">
        <f>NAIO1!R32</f>
        <v>1.4761879178449469</v>
      </c>
      <c r="T18" s="28">
        <f>NAIO1!S32</f>
        <v>1.6175349229668217</v>
      </c>
      <c r="U18" s="28">
        <f>NAIO1!T32</f>
        <v>1.7283772717784407</v>
      </c>
      <c r="V18" s="28">
        <f>NAIO1!U32</f>
        <v>1.6852005373336856</v>
      </c>
      <c r="W18" s="28">
        <f>NAIO1!V32</f>
        <v>1.416634572324845</v>
      </c>
      <c r="X18" s="28">
        <f>NAIO1!W32</f>
        <v>1.2476823175383238</v>
      </c>
      <c r="Y18" s="28">
        <f>NAIO1!X32</f>
        <v>1.213656826199883</v>
      </c>
      <c r="Z18" s="28">
        <f>NAIO1!Y32</f>
        <v>1.4646213257271143</v>
      </c>
      <c r="AA18" s="28">
        <f>NAIO1!Z32</f>
        <v>1.3553412110677485</v>
      </c>
      <c r="AB18" s="28">
        <f>NAIO1!AA32</f>
        <v>1.3221653053237465</v>
      </c>
      <c r="AC18" s="28">
        <f>NAIO1!AB32</f>
        <v>1.4072487080004552</v>
      </c>
      <c r="AD18" s="28">
        <f>NAIO1!AC32</f>
        <v>1.2351954114976784</v>
      </c>
      <c r="AE18" s="28">
        <f>NAIO1!AD32</f>
        <v>1.2664934653099258</v>
      </c>
      <c r="AF18" s="28">
        <f>NAIO1!AE32</f>
        <v>1.305816107548033</v>
      </c>
      <c r="AG18" s="28">
        <f>NAIO1!AF32</f>
        <v>1.3390568214322227</v>
      </c>
      <c r="AH18" s="28">
        <f>NAIO1!AG32</f>
        <v>1.3344389694946919</v>
      </c>
      <c r="AI18" s="106">
        <f>NAIO1!AH32</f>
        <v>1.287685561086656</v>
      </c>
      <c r="AJ18" s="28">
        <f>NAIO1!AI32</f>
        <v>1.4710438817151508</v>
      </c>
      <c r="AK18" s="28">
        <f>NAIO1!AJ32</f>
        <v>1.5866062413274156</v>
      </c>
      <c r="AL18" s="106">
        <f>NAIO1!AK32</f>
        <v>1.3996171243207054</v>
      </c>
      <c r="AM18" s="13">
        <f>NAIO1!AL32</f>
        <v>1.3114822124421237</v>
      </c>
    </row>
    <row r="19" spans="1:39" s="14" customFormat="1" x14ac:dyDescent="0.25">
      <c r="A19" s="14" t="s">
        <v>383</v>
      </c>
      <c r="B19" s="14" t="s">
        <v>313</v>
      </c>
      <c r="C19" s="39" t="s">
        <v>376</v>
      </c>
      <c r="D19" s="14" t="str">
        <f t="shared" si="1"/>
        <v>R&amp;V, prof, øvrigt byggeri</v>
      </c>
      <c r="E19" s="28">
        <f>NAIO1!D33</f>
        <v>0.43300615571800199</v>
      </c>
      <c r="F19" s="28">
        <f>NAIO1!E33</f>
        <v>0.46370082447184691</v>
      </c>
      <c r="G19" s="28">
        <f>NAIO1!F33</f>
        <v>0.49464053394321689</v>
      </c>
      <c r="H19" s="28">
        <f>NAIO1!G33</f>
        <v>0.36376030028995926</v>
      </c>
      <c r="I19" s="28">
        <f>NAIO1!H33</f>
        <v>0.3691039517215795</v>
      </c>
      <c r="J19" s="28">
        <f>NAIO1!I33</f>
        <v>0.4505983413116772</v>
      </c>
      <c r="K19" s="28">
        <f>NAIO1!J33</f>
        <v>0.51232633160254826</v>
      </c>
      <c r="L19" s="28">
        <f>NAIO1!K33</f>
        <v>0.57117241695753473</v>
      </c>
      <c r="M19" s="28">
        <f>NAIO1!L33</f>
        <v>0.51506094365883526</v>
      </c>
      <c r="N19" s="28">
        <f>NAIO1!M33</f>
        <v>0.61628015120653967</v>
      </c>
      <c r="O19" s="28">
        <f>NAIO1!N33</f>
        <v>0.7290167390986293</v>
      </c>
      <c r="P19" s="28">
        <f>NAIO1!O33</f>
        <v>0.67207825868241722</v>
      </c>
      <c r="Q19" s="28">
        <f>NAIO1!P33</f>
        <v>0.54821254352586379</v>
      </c>
      <c r="R19" s="28">
        <f>NAIO1!Q33</f>
        <v>0.53897196196400898</v>
      </c>
      <c r="S19" s="28">
        <f>NAIO1!R33</f>
        <v>0.5298990821550531</v>
      </c>
      <c r="T19" s="28">
        <f>NAIO1!S33</f>
        <v>0.51216407703317857</v>
      </c>
      <c r="U19" s="28">
        <f>NAIO1!T33</f>
        <v>0.68989172822155886</v>
      </c>
      <c r="V19" s="28">
        <f>NAIO1!U33</f>
        <v>0.68564246266631457</v>
      </c>
      <c r="W19" s="28">
        <f>NAIO1!V33</f>
        <v>0.65791442767515518</v>
      </c>
      <c r="X19" s="28">
        <f>NAIO1!W33</f>
        <v>0.47380468246167629</v>
      </c>
      <c r="Y19" s="28">
        <f>NAIO1!X33</f>
        <v>0.38490117380011712</v>
      </c>
      <c r="Z19" s="28">
        <f>NAIO1!Y33</f>
        <v>0.37994267427288581</v>
      </c>
      <c r="AA19" s="28">
        <f>NAIO1!Z33</f>
        <v>0.3375277889322516</v>
      </c>
      <c r="AB19" s="28">
        <f>NAIO1!AA33</f>
        <v>0.40476469467625326</v>
      </c>
      <c r="AC19" s="28">
        <f>NAIO1!AB33</f>
        <v>0.4470702919995449</v>
      </c>
      <c r="AD19" s="28">
        <f>NAIO1!AC33</f>
        <v>0.48123058850232153</v>
      </c>
      <c r="AE19" s="28">
        <f>NAIO1!AD33</f>
        <v>0.49775853469007431</v>
      </c>
      <c r="AF19" s="28">
        <f>NAIO1!AE33</f>
        <v>0.449716892451967</v>
      </c>
      <c r="AG19" s="28">
        <f>NAIO1!AF33</f>
        <v>0.46851817856777694</v>
      </c>
      <c r="AH19" s="28">
        <f>NAIO1!AG33</f>
        <v>0.34259303050530793</v>
      </c>
      <c r="AI19" s="106">
        <f>NAIO1!AH33</f>
        <v>0.35995143891334397</v>
      </c>
      <c r="AJ19" s="28">
        <f>NAIO1!AI33</f>
        <v>0.33047511828484905</v>
      </c>
      <c r="AK19" s="28">
        <f>NAIO1!AJ33</f>
        <v>0.2949797586725843</v>
      </c>
      <c r="AL19" s="106">
        <f>NAIO1!AK33</f>
        <v>0.2922428756792943</v>
      </c>
      <c r="AM19" s="13">
        <f>NAIO1!AL33</f>
        <v>0.32446478755787639</v>
      </c>
    </row>
    <row r="20" spans="1:39" s="14" customFormat="1" x14ac:dyDescent="0.25">
      <c r="A20" s="14" t="s">
        <v>383</v>
      </c>
      <c r="B20" s="14" t="s">
        <v>313</v>
      </c>
      <c r="C20" s="39" t="s">
        <v>376</v>
      </c>
      <c r="D20" s="14" t="str">
        <f t="shared" si="1"/>
        <v>R&amp;V, gør-det-selv, boligbyggeri</v>
      </c>
      <c r="E20" s="28">
        <f>NAIO1!D34</f>
        <v>0.28675381729567456</v>
      </c>
      <c r="F20" s="28">
        <f>NAIO1!E34</f>
        <v>0.29891403433782987</v>
      </c>
      <c r="G20" s="28">
        <f>NAIO1!F34</f>
        <v>0.30385282564101496</v>
      </c>
      <c r="H20" s="28">
        <f>NAIO1!G34</f>
        <v>0.30522887703630874</v>
      </c>
      <c r="I20" s="28">
        <f>NAIO1!H34</f>
        <v>0.31206215580994051</v>
      </c>
      <c r="J20" s="28">
        <f>NAIO1!I34</f>
        <v>0.35394708795048196</v>
      </c>
      <c r="K20" s="28">
        <f>NAIO1!J34</f>
        <v>0.40174466999044778</v>
      </c>
      <c r="L20" s="28">
        <f>NAIO1!K34</f>
        <v>0.43057644381442561</v>
      </c>
      <c r="M20" s="28">
        <f>NAIO1!L34</f>
        <v>0.37234363631330869</v>
      </c>
      <c r="N20" s="28">
        <f>NAIO1!M34</f>
        <v>0.48479568340199941</v>
      </c>
      <c r="O20" s="28">
        <f>NAIO1!N34</f>
        <v>0.72183669286606356</v>
      </c>
      <c r="P20" s="28">
        <f>NAIO1!O34</f>
        <v>0.54143721878959084</v>
      </c>
      <c r="Q20" s="28">
        <f>NAIO1!P34</f>
        <v>0.53179475044404267</v>
      </c>
      <c r="R20" s="28">
        <f>NAIO1!Q34</f>
        <v>0.72637381301743442</v>
      </c>
      <c r="S20" s="28">
        <f>NAIO1!R34</f>
        <v>0.67581075738811802</v>
      </c>
      <c r="T20" s="28">
        <f>NAIO1!S34</f>
        <v>0.84918405204342251</v>
      </c>
      <c r="U20" s="28">
        <f>NAIO1!T34</f>
        <v>1.2201334205366761</v>
      </c>
      <c r="V20" s="28">
        <f>NAIO1!U34</f>
        <v>0.99187734292055973</v>
      </c>
      <c r="W20" s="28">
        <f>NAIO1!V34</f>
        <v>0.74201120425876166</v>
      </c>
      <c r="X20" s="28">
        <f>NAIO1!W34</f>
        <v>0.57350222328907963</v>
      </c>
      <c r="Y20" s="28">
        <f>NAIO1!X34</f>
        <v>0.54854522827487895</v>
      </c>
      <c r="Z20" s="28">
        <f>NAIO1!Y34</f>
        <v>0.62845531111571684</v>
      </c>
      <c r="AA20" s="28">
        <f>NAIO1!Z34</f>
        <v>0.56084964929367886</v>
      </c>
      <c r="AB20" s="28">
        <f>NAIO1!AA34</f>
        <v>0.46271542606847804</v>
      </c>
      <c r="AC20" s="28">
        <f>NAIO1!AB34</f>
        <v>0.3747396935369991</v>
      </c>
      <c r="AD20" s="28">
        <f>NAIO1!AC34</f>
        <v>0.34931968617019016</v>
      </c>
      <c r="AE20" s="28">
        <f>NAIO1!AD34</f>
        <v>0.42231719438143545</v>
      </c>
      <c r="AF20" s="28">
        <f>NAIO1!AE34</f>
        <v>0.45057094847136103</v>
      </c>
      <c r="AG20" s="28">
        <f>NAIO1!AF34</f>
        <v>0.48240291268931151</v>
      </c>
      <c r="AH20" s="28">
        <f>NAIO1!AG34</f>
        <v>0.46157002990212842</v>
      </c>
      <c r="AI20" s="106">
        <f>NAIO1!AH34</f>
        <v>0.39452077353089993</v>
      </c>
      <c r="AJ20" s="28">
        <f>NAIO1!AI34</f>
        <v>0.61902641943964321</v>
      </c>
      <c r="AK20" s="28">
        <f>NAIO1!AJ34</f>
        <v>0.69276773049114104</v>
      </c>
      <c r="AL20" s="106">
        <f>NAIO1!AK34</f>
        <v>0.57460331647827745</v>
      </c>
      <c r="AM20" s="13">
        <f>NAIO1!AL34</f>
        <v>0.5489939090761925</v>
      </c>
    </row>
    <row r="21" spans="1:39" s="14" customFormat="1" x14ac:dyDescent="0.25">
      <c r="A21" s="14" t="s">
        <v>383</v>
      </c>
      <c r="B21" s="14" t="s">
        <v>313</v>
      </c>
      <c r="C21" s="39" t="s">
        <v>376</v>
      </c>
      <c r="D21" s="14" t="str">
        <f t="shared" si="1"/>
        <v>R&amp;V, gør-det-selv, øvrigt byggeri</v>
      </c>
      <c r="E21" s="28">
        <f>NAIO1!D35</f>
        <v>5.4611827043254497E-3</v>
      </c>
      <c r="F21" s="28">
        <f>NAIO1!E35</f>
        <v>8.2209656621701644E-3</v>
      </c>
      <c r="G21" s="28">
        <f>NAIO1!F35</f>
        <v>9.4061743589851175E-3</v>
      </c>
      <c r="H21" s="28">
        <f>NAIO1!G35</f>
        <v>1.1103122963691186E-2</v>
      </c>
      <c r="I21" s="28">
        <f>NAIO1!H35</f>
        <v>1.1860844190059514E-2</v>
      </c>
      <c r="J21" s="28">
        <f>NAIO1!I35</f>
        <v>1.2129912049518058E-2</v>
      </c>
      <c r="K21" s="28">
        <f>NAIO1!J35</f>
        <v>1.2896330009552195E-2</v>
      </c>
      <c r="L21" s="28">
        <f>NAIO1!K35</f>
        <v>1.1330556185574412E-2</v>
      </c>
      <c r="M21" s="28">
        <f>NAIO1!L35</f>
        <v>1.2272363686691327E-2</v>
      </c>
      <c r="N21" s="28">
        <f>NAIO1!M35</f>
        <v>1.1051316598000642E-2</v>
      </c>
      <c r="O21" s="28">
        <f>NAIO1!N35</f>
        <v>1.1193307133936473E-2</v>
      </c>
      <c r="P21" s="28">
        <f>NAIO1!O35</f>
        <v>1.1673781210409063E-2</v>
      </c>
      <c r="Q21" s="28">
        <f>NAIO1!P35</f>
        <v>1.0888249555957311E-2</v>
      </c>
      <c r="R21" s="28">
        <f>NAIO1!Q35</f>
        <v>1.2061186982565513E-2</v>
      </c>
      <c r="S21" s="28">
        <f>NAIO1!R35</f>
        <v>1.3342242611881886E-2</v>
      </c>
      <c r="T21" s="28">
        <f>NAIO1!S35</f>
        <v>1.3579947956577677E-2</v>
      </c>
      <c r="U21" s="28">
        <f>NAIO1!T35</f>
        <v>1.4316579463323955E-2</v>
      </c>
      <c r="V21" s="28">
        <f>NAIO1!U35</f>
        <v>1.2485657079440313E-2</v>
      </c>
      <c r="W21" s="28">
        <f>NAIO1!V35</f>
        <v>1.2930795741238352E-2</v>
      </c>
      <c r="X21" s="28">
        <f>NAIO1!W35</f>
        <v>1.1640776710920338E-2</v>
      </c>
      <c r="Y21" s="28">
        <f>NAIO1!X35</f>
        <v>1.0295771725120939E-2</v>
      </c>
      <c r="Z21" s="28">
        <f>NAIO1!Y35</f>
        <v>9.9896888842831311E-3</v>
      </c>
      <c r="AA21" s="28">
        <f>NAIO1!Z35</f>
        <v>9.8563507063211334E-3</v>
      </c>
      <c r="AB21" s="28">
        <f>NAIO1!AA35</f>
        <v>1.0223573931522031E-2</v>
      </c>
      <c r="AC21" s="28">
        <f>NAIO1!AB35</f>
        <v>1.0488306463000968E-2</v>
      </c>
      <c r="AD21" s="28">
        <f>NAIO1!AC35</f>
        <v>9.2143138298098858E-3</v>
      </c>
      <c r="AE21" s="28">
        <f>NAIO1!AD35</f>
        <v>8.66080561856453E-3</v>
      </c>
      <c r="AF21" s="28">
        <f>NAIO1!AE35</f>
        <v>8.3540515286390539E-3</v>
      </c>
      <c r="AG21" s="28">
        <f>NAIO1!AF35</f>
        <v>8.6850873106885315E-3</v>
      </c>
      <c r="AH21" s="28">
        <f>NAIO1!AG35</f>
        <v>7.5569700978716054E-3</v>
      </c>
      <c r="AI21" s="106">
        <f>NAIO1!AH35</f>
        <v>7.0072264691000159E-3</v>
      </c>
      <c r="AJ21" s="28">
        <f>NAIO1!AI35</f>
        <v>6.8935805603568909E-3</v>
      </c>
      <c r="AK21" s="28">
        <f>NAIO1!AJ35</f>
        <v>6.2462695088588852E-3</v>
      </c>
      <c r="AL21" s="106">
        <f>NAIO1!AK35</f>
        <v>6.367683521722527E-3</v>
      </c>
      <c r="AM21" s="13">
        <f>NAIO1!AL35</f>
        <v>6.5520909238073891E-3</v>
      </c>
    </row>
    <row r="22" spans="1:39" s="14" customFormat="1" x14ac:dyDescent="0.25">
      <c r="A22" s="14" t="s">
        <v>383</v>
      </c>
      <c r="B22" s="14" t="s">
        <v>313</v>
      </c>
      <c r="C22" s="39" t="s">
        <v>376</v>
      </c>
      <c r="D22" s="14" t="str">
        <f t="shared" si="1"/>
        <v>Anlægsvirksomhed</v>
      </c>
      <c r="E22" s="28">
        <f>NAIO1!D31</f>
        <v>2.5842070000000001</v>
      </c>
      <c r="F22" s="28">
        <f>NAIO1!E31</f>
        <v>2.6399910000000002</v>
      </c>
      <c r="G22" s="28">
        <f>NAIO1!F31</f>
        <v>2.6871200000000002</v>
      </c>
      <c r="H22" s="28">
        <f>NAIO1!G31</f>
        <v>2.9390170000000002</v>
      </c>
      <c r="I22" s="28">
        <f>NAIO1!H31</f>
        <v>2.6866249999999998</v>
      </c>
      <c r="J22" s="28">
        <f>NAIO1!I31</f>
        <v>2.9804840000000001</v>
      </c>
      <c r="K22" s="28">
        <f>NAIO1!J31</f>
        <v>3.3382860000000001</v>
      </c>
      <c r="L22" s="28">
        <f>NAIO1!K31</f>
        <v>3.0358350000000001</v>
      </c>
      <c r="M22" s="28">
        <f>NAIO1!L31</f>
        <v>3.19536</v>
      </c>
      <c r="N22" s="28">
        <f>NAIO1!M31</f>
        <v>2.3969330000000002</v>
      </c>
      <c r="O22" s="28">
        <f>NAIO1!N31</f>
        <v>2.1553460000000002</v>
      </c>
      <c r="P22" s="28">
        <f>NAIO1!O31</f>
        <v>2.413802</v>
      </c>
      <c r="Q22" s="28">
        <f>NAIO1!P31</f>
        <v>2.3265729999999998</v>
      </c>
      <c r="R22" s="28">
        <f>NAIO1!Q31</f>
        <v>2.5018349999999998</v>
      </c>
      <c r="S22" s="28">
        <f>NAIO1!R31</f>
        <v>2.4575930000000001</v>
      </c>
      <c r="T22" s="28">
        <f>NAIO1!S31</f>
        <v>2.1383760000000001</v>
      </c>
      <c r="U22" s="28">
        <f>NAIO1!T31</f>
        <v>2.26735</v>
      </c>
      <c r="V22" s="28">
        <f>NAIO1!U31</f>
        <v>2.146039</v>
      </c>
      <c r="W22" s="28">
        <f>NAIO1!V31</f>
        <v>2.2074370000000001</v>
      </c>
      <c r="X22" s="28">
        <f>NAIO1!W31</f>
        <v>1.9372309999999999</v>
      </c>
      <c r="Y22" s="28">
        <f>NAIO1!X31</f>
        <v>2.0123389999999999</v>
      </c>
      <c r="Z22" s="28">
        <f>NAIO1!Y31</f>
        <v>2.161165</v>
      </c>
      <c r="AA22" s="28">
        <f>NAIO1!Z31</f>
        <v>2.2578520000000002</v>
      </c>
      <c r="AB22" s="28">
        <f>NAIO1!AA31</f>
        <v>2.365475</v>
      </c>
      <c r="AC22" s="28">
        <f>NAIO1!AB31</f>
        <v>2.3231809999999999</v>
      </c>
      <c r="AD22" s="28">
        <f>NAIO1!AC31</f>
        <v>2.2591939999999999</v>
      </c>
      <c r="AE22" s="28">
        <f>NAIO1!AD31</f>
        <v>2.2091699999999999</v>
      </c>
      <c r="AF22" s="28">
        <f>NAIO1!AE31</f>
        <v>1.9178170000000001</v>
      </c>
      <c r="AG22" s="28">
        <f>NAIO1!AF31</f>
        <v>1.9379789999999999</v>
      </c>
      <c r="AH22" s="28">
        <f>NAIO1!AG31</f>
        <v>2.2568640000000002</v>
      </c>
      <c r="AI22" s="13">
        <f>NAIO1!AH31</f>
        <v>2.4862069999999998</v>
      </c>
      <c r="AJ22" s="28">
        <f>NAIO1!AI31</f>
        <v>2.8278379999999999</v>
      </c>
      <c r="AK22" s="28">
        <f>NAIO1!AJ31</f>
        <v>2.6420379999999999</v>
      </c>
      <c r="AL22" s="13">
        <f>NAIO1!AK31</f>
        <v>2.7445330000000001</v>
      </c>
      <c r="AM22" s="13">
        <f>NAIO1!AL31</f>
        <v>2.983889</v>
      </c>
    </row>
    <row r="23" spans="1:39" s="14" customFormat="1" x14ac:dyDescent="0.25">
      <c r="A23" s="14" t="s">
        <v>383</v>
      </c>
      <c r="B23" s="14" t="s">
        <v>374</v>
      </c>
      <c r="C23" s="39" t="s">
        <v>376</v>
      </c>
      <c r="D23" s="14" t="str">
        <f t="shared" ref="D23:D29" si="2">D30</f>
        <v>Nybyggeri, boligbyggeri</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13">
        <v>0</v>
      </c>
    </row>
    <row r="24" spans="1:39" s="14" customFormat="1" x14ac:dyDescent="0.25">
      <c r="A24" s="14" t="s">
        <v>383</v>
      </c>
      <c r="B24" s="14" t="s">
        <v>374</v>
      </c>
      <c r="C24" s="39" t="s">
        <v>376</v>
      </c>
      <c r="D24" s="14" t="str">
        <f t="shared" si="2"/>
        <v>Nybyggeri, øvrigt byggeri</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8">
        <v>0</v>
      </c>
      <c r="AA24" s="28">
        <v>0</v>
      </c>
      <c r="AB24" s="28">
        <v>0</v>
      </c>
      <c r="AC24" s="28">
        <v>0</v>
      </c>
      <c r="AD24" s="28">
        <v>0</v>
      </c>
      <c r="AE24" s="28">
        <v>0</v>
      </c>
      <c r="AF24" s="28">
        <v>0</v>
      </c>
      <c r="AG24" s="28">
        <v>0</v>
      </c>
      <c r="AH24" s="28">
        <v>0</v>
      </c>
      <c r="AI24" s="28">
        <v>0</v>
      </c>
      <c r="AJ24" s="28">
        <v>0</v>
      </c>
      <c r="AK24" s="28">
        <v>0</v>
      </c>
      <c r="AL24" s="28">
        <v>0</v>
      </c>
      <c r="AM24" s="13">
        <v>0</v>
      </c>
    </row>
    <row r="25" spans="1:39" s="14" customFormat="1" x14ac:dyDescent="0.25">
      <c r="A25" s="14" t="s">
        <v>383</v>
      </c>
      <c r="B25" s="14" t="s">
        <v>374</v>
      </c>
      <c r="C25" s="39" t="s">
        <v>376</v>
      </c>
      <c r="D25" s="14" t="str">
        <f t="shared" si="2"/>
        <v>R&amp;V, prof, boligbyggeri</v>
      </c>
      <c r="E25" s="28">
        <f>NAIO1!D36</f>
        <v>0.44851092606066872</v>
      </c>
      <c r="F25" s="28">
        <f>NAIO1!E36</f>
        <v>0.48186565428304423</v>
      </c>
      <c r="G25" s="28">
        <f>NAIO1!F36</f>
        <v>0.46799242492091148</v>
      </c>
      <c r="H25" s="28">
        <f>NAIO1!G36</f>
        <v>0.47994204216808944</v>
      </c>
      <c r="I25" s="28">
        <f>NAIO1!H36</f>
        <v>0.51113332089144392</v>
      </c>
      <c r="J25" s="28">
        <f>NAIO1!I36</f>
        <v>0.44376983803815068</v>
      </c>
      <c r="K25" s="28">
        <f>NAIO1!J36</f>
        <v>0.489626390576263</v>
      </c>
      <c r="L25" s="28">
        <f>NAIO1!K36</f>
        <v>0.54649479123150402</v>
      </c>
      <c r="M25" s="28">
        <f>NAIO1!L36</f>
        <v>0.50555888118898362</v>
      </c>
      <c r="N25" s="28">
        <f>NAIO1!M36</f>
        <v>0.50273741955570261</v>
      </c>
      <c r="O25" s="28">
        <f>NAIO1!N36</f>
        <v>0.41009931435806984</v>
      </c>
      <c r="P25" s="28">
        <f>NAIO1!O36</f>
        <v>0.43709707302374057</v>
      </c>
      <c r="Q25" s="28">
        <f>NAIO1!P36</f>
        <v>0.4543397039049526</v>
      </c>
      <c r="R25" s="28">
        <f>NAIO1!Q36</f>
        <v>0.48053630013353577</v>
      </c>
      <c r="S25" s="28">
        <f>NAIO1!R36</f>
        <v>0.51373237172491015</v>
      </c>
      <c r="T25" s="28">
        <f>NAIO1!S36</f>
        <v>0.45254582418332556</v>
      </c>
      <c r="U25" s="28">
        <f>NAIO1!T36</f>
        <v>0.58959994271989702</v>
      </c>
      <c r="V25" s="28">
        <f>NAIO1!U36</f>
        <v>0.64928778833794742</v>
      </c>
      <c r="W25" s="28">
        <f>NAIO1!V36</f>
        <v>0.54899066199761493</v>
      </c>
      <c r="X25" s="28">
        <f>NAIO1!W36</f>
        <v>0.47990203358214123</v>
      </c>
      <c r="Y25" s="28">
        <f>NAIO1!X36</f>
        <v>0.51737056545352811</v>
      </c>
      <c r="Z25" s="28">
        <f>NAIO1!Y36</f>
        <v>0.51216594360116929</v>
      </c>
      <c r="AA25" s="28">
        <f>NAIO1!Z36</f>
        <v>0.47217515763599366</v>
      </c>
      <c r="AB25" s="28">
        <f>NAIO1!AA36</f>
        <v>0.47453201291838526</v>
      </c>
      <c r="AC25" s="28">
        <f>NAIO1!AB36</f>
        <v>0.45214304535265654</v>
      </c>
      <c r="AD25" s="28">
        <f>NAIO1!AC36</f>
        <v>0.44581135871566219</v>
      </c>
      <c r="AE25" s="28">
        <f>NAIO1!AD36</f>
        <v>0.45704456275644306</v>
      </c>
      <c r="AF25" s="28">
        <f>NAIO1!AE36</f>
        <v>0.42669147819072134</v>
      </c>
      <c r="AG25" s="28">
        <f>NAIO1!AF36</f>
        <v>0.40848379072762669</v>
      </c>
      <c r="AH25" s="28">
        <f>NAIO1!AG36</f>
        <v>0.36741744300389872</v>
      </c>
      <c r="AI25" s="13">
        <f>NAIO1!AH36</f>
        <v>0.36591737854617107</v>
      </c>
      <c r="AJ25" s="28">
        <f>NAIO1!AI36</f>
        <v>0.33383358144551623</v>
      </c>
      <c r="AK25" s="28">
        <f>NAIO1!AJ36</f>
        <v>0.31815879262312086</v>
      </c>
      <c r="AL25" s="13">
        <f>NAIO1!AK36</f>
        <v>0.34000960633499416</v>
      </c>
      <c r="AM25" s="13">
        <f>NAIO1!AL36</f>
        <v>0.35794535722168708</v>
      </c>
    </row>
    <row r="26" spans="1:39" s="14" customFormat="1" x14ac:dyDescent="0.25">
      <c r="A26" s="14" t="s">
        <v>383</v>
      </c>
      <c r="B26" s="14" t="s">
        <v>374</v>
      </c>
      <c r="C26" s="39" t="s">
        <v>376</v>
      </c>
      <c r="D26" s="14" t="str">
        <f t="shared" si="2"/>
        <v>R&amp;V, prof, øvrigt byggeri</v>
      </c>
      <c r="E26" s="28">
        <f>NAIO1!D37</f>
        <v>0.29496319240689284</v>
      </c>
      <c r="F26" s="28">
        <f>NAIO1!E37</f>
        <v>0.34590535511911136</v>
      </c>
      <c r="G26" s="28">
        <f>NAIO1!F37</f>
        <v>0.37964694686410333</v>
      </c>
      <c r="H26" s="28">
        <f>NAIO1!G37</f>
        <v>0.42030828409773724</v>
      </c>
      <c r="I26" s="28">
        <f>NAIO1!H37</f>
        <v>0.45943303673750846</v>
      </c>
      <c r="J26" s="28">
        <f>NAIO1!I37</f>
        <v>0.55721099264817409</v>
      </c>
      <c r="K26" s="28">
        <f>NAIO1!J37</f>
        <v>0.5672532076397766</v>
      </c>
      <c r="L26" s="28">
        <f>NAIO1!K37</f>
        <v>0.50951621564959348</v>
      </c>
      <c r="M26" s="28">
        <f>NAIO1!L37</f>
        <v>0.57195315222847409</v>
      </c>
      <c r="N26" s="28">
        <f>NAIO1!M37</f>
        <v>0.60042335378688372</v>
      </c>
      <c r="O26" s="28">
        <f>NAIO1!N37</f>
        <v>0.52495916469617321</v>
      </c>
      <c r="P26" s="28">
        <f>NAIO1!O37</f>
        <v>0.58473738167182199</v>
      </c>
      <c r="Q26" s="28">
        <f>NAIO1!P37</f>
        <v>0.6033365972128808</v>
      </c>
      <c r="R26" s="28">
        <f>NAIO1!Q37</f>
        <v>0.66099878955802227</v>
      </c>
      <c r="S26" s="28">
        <f>NAIO1!R37</f>
        <v>0.67710835082396603</v>
      </c>
      <c r="T26" s="28">
        <f>NAIO1!S37</f>
        <v>0.60249515098965167</v>
      </c>
      <c r="U26" s="28">
        <f>NAIO1!T37</f>
        <v>0.6918849903847154</v>
      </c>
      <c r="V26" s="28">
        <f>NAIO1!U37</f>
        <v>0.72186557787848538</v>
      </c>
      <c r="W26" s="28">
        <f>NAIO1!V37</f>
        <v>0.57842599404806272</v>
      </c>
      <c r="X26" s="28">
        <f>NAIO1!W37</f>
        <v>0.56531797937037664</v>
      </c>
      <c r="Y26" s="28">
        <f>NAIO1!X37</f>
        <v>0.60676688936989076</v>
      </c>
      <c r="Z26" s="28">
        <f>NAIO1!Y37</f>
        <v>0.64562417382550663</v>
      </c>
      <c r="AA26" s="28">
        <f>NAIO1!Z37</f>
        <v>0.62491730279586866</v>
      </c>
      <c r="AB26" s="28">
        <f>NAIO1!AA37</f>
        <v>0.62028957250368832</v>
      </c>
      <c r="AC26" s="28">
        <f>NAIO1!AB37</f>
        <v>0.64216430675568603</v>
      </c>
      <c r="AD26" s="28">
        <f>NAIO1!AC37</f>
        <v>0.5698895094507509</v>
      </c>
      <c r="AE26" s="28">
        <f>NAIO1!AD37</f>
        <v>0.61231603273940971</v>
      </c>
      <c r="AF26" s="28">
        <f>NAIO1!AE37</f>
        <v>0.62014451927639358</v>
      </c>
      <c r="AG26" s="28">
        <f>NAIO1!AF37</f>
        <v>0.63544863327529799</v>
      </c>
      <c r="AH26" s="28">
        <f>NAIO1!AG37</f>
        <v>0.60680426825445166</v>
      </c>
      <c r="AI26" s="13">
        <f>NAIO1!AH37</f>
        <v>0.65277550493372127</v>
      </c>
      <c r="AJ26" s="28">
        <f>NAIO1!AI37</f>
        <v>0.73484333849934735</v>
      </c>
      <c r="AK26" s="28">
        <f>NAIO1!AJ37</f>
        <v>0.83541447983222095</v>
      </c>
      <c r="AL26" s="13">
        <f>NAIO1!AK37</f>
        <v>0.86632656284499454</v>
      </c>
      <c r="AM26" s="13">
        <f>NAIO1!AL37</f>
        <v>0.91797776576765577</v>
      </c>
    </row>
    <row r="27" spans="1:39" s="14" customFormat="1" x14ac:dyDescent="0.25">
      <c r="A27" s="14" t="s">
        <v>383</v>
      </c>
      <c r="B27" s="14" t="s">
        <v>374</v>
      </c>
      <c r="C27" s="39" t="s">
        <v>376</v>
      </c>
      <c r="D27" s="14" t="str">
        <f t="shared" si="2"/>
        <v>R&amp;V, gør-det-selv, boligbyggeri</v>
      </c>
      <c r="E27" s="28">
        <f>NAIO1!D38</f>
        <v>0.34371256629821378</v>
      </c>
      <c r="F27" s="28">
        <f>NAIO1!E38</f>
        <v>0.39253895158839719</v>
      </c>
      <c r="G27" s="28">
        <f>NAIO1!F38</f>
        <v>0.41701153505124344</v>
      </c>
      <c r="H27" s="28">
        <f>NAIO1!G38</f>
        <v>0.47879609008076451</v>
      </c>
      <c r="I27" s="28">
        <f>NAIO1!H38</f>
        <v>0.5172832937738846</v>
      </c>
      <c r="J27" s="28">
        <f>NAIO1!I38</f>
        <v>0.48812269462564606</v>
      </c>
      <c r="K27" s="28">
        <f>NAIO1!J38</f>
        <v>0.58023606339826417</v>
      </c>
      <c r="L27" s="28">
        <f>NAIO1!K38</f>
        <v>0.63618037703280483</v>
      </c>
      <c r="M27" s="28">
        <f>NAIO1!L38</f>
        <v>0.58962916488699135</v>
      </c>
      <c r="N27" s="28">
        <f>NAIO1!M38</f>
        <v>0.62755946708783772</v>
      </c>
      <c r="O27" s="28">
        <f>NAIO1!N38</f>
        <v>0.51888489374840607</v>
      </c>
      <c r="P27" s="28">
        <f>NAIO1!O38</f>
        <v>0.51334920583311505</v>
      </c>
      <c r="Q27" s="28">
        <f>NAIO1!P38</f>
        <v>0.5585983194736206</v>
      </c>
      <c r="R27" s="28">
        <f>NAIO1!Q38</f>
        <v>0.58048017639728067</v>
      </c>
      <c r="S27" s="28">
        <f>NAIO1!R38</f>
        <v>0.62134429415411585</v>
      </c>
      <c r="T27" s="28">
        <f>NAIO1!S38</f>
        <v>0.59012759261411873</v>
      </c>
      <c r="U27" s="28">
        <f>NAIO1!T38</f>
        <v>0.64785967208007089</v>
      </c>
      <c r="V27" s="28">
        <f>NAIO1!U38</f>
        <v>0.65917385794514138</v>
      </c>
      <c r="W27" s="28">
        <f>NAIO1!V38</f>
        <v>0.64770593884090222</v>
      </c>
      <c r="X27" s="28">
        <f>NAIO1!W38</f>
        <v>0.57470028676068841</v>
      </c>
      <c r="Y27" s="28">
        <f>NAIO1!X38</f>
        <v>0.57514565199064338</v>
      </c>
      <c r="Z27" s="28">
        <f>NAIO1!Y38</f>
        <v>0.60568883421502195</v>
      </c>
      <c r="AA27" s="28">
        <f>NAIO1!Z38</f>
        <v>0.59550740499951449</v>
      </c>
      <c r="AB27" s="28">
        <f>NAIO1!AA38</f>
        <v>0.6363866459198908</v>
      </c>
      <c r="AC27" s="28">
        <f>NAIO1!AB38</f>
        <v>0.57958006367188397</v>
      </c>
      <c r="AD27" s="28">
        <f>NAIO1!AC38</f>
        <v>0.55502474612841202</v>
      </c>
      <c r="AE27" s="28">
        <f>NAIO1!AD38</f>
        <v>0.56763427039201531</v>
      </c>
      <c r="AF27" s="28">
        <f>NAIO1!AE38</f>
        <v>0.56451013369040881</v>
      </c>
      <c r="AG27" s="28">
        <f>NAIO1!AF38</f>
        <v>0.56929392592287864</v>
      </c>
      <c r="AH27" s="28">
        <f>NAIO1!AG38</f>
        <v>0.55041659937335086</v>
      </c>
      <c r="AI27" s="13">
        <f>NAIO1!AH38</f>
        <v>0.52619367953756746</v>
      </c>
      <c r="AJ27" s="28">
        <f>NAIO1!AI38</f>
        <v>0.51737897312507286</v>
      </c>
      <c r="AK27" s="28">
        <f>NAIO1!AJ38</f>
        <v>0.43563827495142315</v>
      </c>
      <c r="AL27" s="13">
        <f>NAIO1!AK38</f>
        <v>0.43686720524331168</v>
      </c>
      <c r="AM27" s="13">
        <f>NAIO1!AL38</f>
        <v>0.46707858522936962</v>
      </c>
    </row>
    <row r="28" spans="1:39" s="14" customFormat="1" x14ac:dyDescent="0.25">
      <c r="A28" s="14" t="s">
        <v>383</v>
      </c>
      <c r="B28" s="14" t="s">
        <v>374</v>
      </c>
      <c r="C28" s="39" t="s">
        <v>376</v>
      </c>
      <c r="D28" s="14" t="str">
        <f t="shared" si="2"/>
        <v>R&amp;V, gør-det-selv, øvrigt byggeri</v>
      </c>
      <c r="E28" s="28">
        <f>NAIO1!D39</f>
        <v>0.26433638103847351</v>
      </c>
      <c r="F28" s="28">
        <f>NAIO1!E39</f>
        <v>0.31951358923894674</v>
      </c>
      <c r="G28" s="28">
        <f>NAIO1!F39</f>
        <v>0.37823653208034352</v>
      </c>
      <c r="H28" s="28">
        <f>NAIO1!G39</f>
        <v>0.46087931019169392</v>
      </c>
      <c r="I28" s="28">
        <f>NAIO1!H39</f>
        <v>0.50532551643491397</v>
      </c>
      <c r="J28" s="28">
        <f>NAIO1!I39</f>
        <v>0.67895957050006994</v>
      </c>
      <c r="K28" s="28">
        <f>NAIO1!J39</f>
        <v>0.73476988476005034</v>
      </c>
      <c r="L28" s="28">
        <f>NAIO1!K39</f>
        <v>0.63072113416596876</v>
      </c>
      <c r="M28" s="28">
        <f>NAIO1!L39</f>
        <v>0.70727796893054062</v>
      </c>
      <c r="N28" s="28">
        <f>NAIO1!M39</f>
        <v>0.79462818702153348</v>
      </c>
      <c r="O28" s="28">
        <f>NAIO1!N39</f>
        <v>0.71394608468996335</v>
      </c>
      <c r="P28" s="28">
        <f>NAIO1!O39</f>
        <v>0.73347780516355443</v>
      </c>
      <c r="Q28" s="28">
        <f>NAIO1!P39</f>
        <v>0.79071808588282788</v>
      </c>
      <c r="R28" s="28">
        <f>NAIO1!Q39</f>
        <v>0.85675083380468009</v>
      </c>
      <c r="S28" s="28">
        <f>NAIO1!R39</f>
        <v>0.8813416994094454</v>
      </c>
      <c r="T28" s="28">
        <f>NAIO1!S39</f>
        <v>0.84779722999282614</v>
      </c>
      <c r="U28" s="28">
        <f>NAIO1!T39</f>
        <v>0.80526721633080955</v>
      </c>
      <c r="V28" s="28">
        <f>NAIO1!U39</f>
        <v>0.77404611060265172</v>
      </c>
      <c r="W28" s="28">
        <f>NAIO1!V39</f>
        <v>0.71735502233021997</v>
      </c>
      <c r="X28" s="28">
        <f>NAIO1!W39</f>
        <v>0.71401566748096079</v>
      </c>
      <c r="Y28" s="28">
        <f>NAIO1!X39</f>
        <v>0.70948442265570588</v>
      </c>
      <c r="Z28" s="28">
        <f>NAIO1!Y39</f>
        <v>0.80459651615915051</v>
      </c>
      <c r="AA28" s="28">
        <f>NAIO1!Z39</f>
        <v>0.82023691565556278</v>
      </c>
      <c r="AB28" s="28">
        <f>NAIO1!AA39</f>
        <v>0.86390146629142128</v>
      </c>
      <c r="AC28" s="28">
        <f>NAIO1!AB39</f>
        <v>0.85209669581942959</v>
      </c>
      <c r="AD28" s="28">
        <f>NAIO1!AC39</f>
        <v>0.73090576417087627</v>
      </c>
      <c r="AE28" s="28">
        <f>NAIO1!AD39</f>
        <v>0.7826988336061601</v>
      </c>
      <c r="AF28" s="28">
        <f>NAIO1!AE39</f>
        <v>0.84749121950014228</v>
      </c>
      <c r="AG28" s="28">
        <f>NAIO1!AF39</f>
        <v>0.91298372560356222</v>
      </c>
      <c r="AH28" s="28">
        <f>NAIO1!AG39</f>
        <v>0.94022509145446576</v>
      </c>
      <c r="AI28" s="13">
        <f>NAIO1!AH39</f>
        <v>0.97152259114745987</v>
      </c>
      <c r="AJ28" s="28">
        <f>NAIO1!AI39</f>
        <v>1.1722683428131195</v>
      </c>
      <c r="AK28" s="28">
        <f>NAIO1!AJ39</f>
        <v>1.1752131232428999</v>
      </c>
      <c r="AL28" s="13">
        <f>NAIO1!AK39</f>
        <v>1.1438571851670716</v>
      </c>
      <c r="AM28" s="13">
        <f>NAIO1!AL39</f>
        <v>1.230947692091146</v>
      </c>
    </row>
    <row r="29" spans="1:39" s="6" customFormat="1" x14ac:dyDescent="0.25">
      <c r="A29" s="14" t="s">
        <v>383</v>
      </c>
      <c r="B29" s="14" t="s">
        <v>374</v>
      </c>
      <c r="C29" s="39" t="s">
        <v>376</v>
      </c>
      <c r="D29" s="14" t="str">
        <f t="shared" si="2"/>
        <v>Anlægsvirksomhed</v>
      </c>
      <c r="E29" s="38">
        <f>NAIO1!D40</f>
        <v>0.87639438473114462</v>
      </c>
      <c r="F29" s="38">
        <f>NAIO1!E40</f>
        <v>0.79207658203154885</v>
      </c>
      <c r="G29" s="38">
        <f>NAIO1!F40</f>
        <v>0.74222149751706412</v>
      </c>
      <c r="H29" s="38">
        <f>NAIO1!G40</f>
        <v>0.64202437473796647</v>
      </c>
      <c r="I29" s="38">
        <f>NAIO1!H40</f>
        <v>0.69900747757311932</v>
      </c>
      <c r="J29" s="38">
        <f>NAIO1!I40</f>
        <v>0.71040368359333206</v>
      </c>
      <c r="K29" s="38">
        <f>NAIO1!J40</f>
        <v>0.74999860680864328</v>
      </c>
      <c r="L29" s="38">
        <f>NAIO1!K40</f>
        <v>0.71542459536868952</v>
      </c>
      <c r="M29" s="38">
        <f>NAIO1!L40</f>
        <v>0.72724254257836185</v>
      </c>
      <c r="N29" s="38">
        <f>NAIO1!M40</f>
        <v>0.68483018495141479</v>
      </c>
      <c r="O29" s="38">
        <f>NAIO1!N40</f>
        <v>0.72607109273625969</v>
      </c>
      <c r="P29" s="38">
        <f>NAIO1!O40</f>
        <v>0.84242047894834093</v>
      </c>
      <c r="Q29" s="38">
        <f>NAIO1!P40</f>
        <v>0.85890849216248899</v>
      </c>
      <c r="R29" s="38">
        <f>NAIO1!Q40</f>
        <v>1.0295880801892223</v>
      </c>
      <c r="S29" s="38">
        <f>NAIO1!R40</f>
        <v>1.0654280867620147</v>
      </c>
      <c r="T29" s="38">
        <f>NAIO1!S40</f>
        <v>1.1551677242764748</v>
      </c>
      <c r="U29" s="38">
        <f>NAIO1!T40</f>
        <v>1.0327325096061546</v>
      </c>
      <c r="V29" s="38">
        <f>NAIO1!U40</f>
        <v>1.0303020744741636</v>
      </c>
      <c r="W29" s="38">
        <f>NAIO1!V40</f>
        <v>0.93887434552535021</v>
      </c>
      <c r="X29" s="38">
        <f>NAIO1!W40</f>
        <v>0.90468387894227353</v>
      </c>
      <c r="Y29" s="38">
        <f>NAIO1!X40</f>
        <v>0.94044361348928596</v>
      </c>
      <c r="Z29" s="38">
        <f>NAIO1!Y40</f>
        <v>0.80817615682658495</v>
      </c>
      <c r="AA29" s="38">
        <f>NAIO1!Z40</f>
        <v>0.73067034213981219</v>
      </c>
      <c r="AB29" s="38">
        <f>NAIO1!AA40</f>
        <v>0.63593122757426934</v>
      </c>
      <c r="AC29" s="38">
        <f>NAIO1!AB40</f>
        <v>0.63408280769533543</v>
      </c>
      <c r="AD29" s="38">
        <f>NAIO1!AC40</f>
        <v>0.55170894261786818</v>
      </c>
      <c r="AE29" s="38">
        <f>NAIO1!AD40</f>
        <v>0.57213779814651511</v>
      </c>
      <c r="AF29" s="38">
        <f>NAIO1!AE40</f>
        <v>0.56492159453700852</v>
      </c>
      <c r="AG29" s="38">
        <f>NAIO1!AF40</f>
        <v>0.7441640586255539</v>
      </c>
      <c r="AH29" s="38">
        <f>NAIO1!AG40</f>
        <v>0.83777910981564419</v>
      </c>
      <c r="AI29" s="7">
        <f>NAIO1!AH40</f>
        <v>0.69009022607874315</v>
      </c>
      <c r="AJ29" s="38">
        <f>NAIO1!AI40</f>
        <v>0.62334398856839224</v>
      </c>
      <c r="AK29" s="38">
        <f>NAIO1!AJ40</f>
        <v>0.66455352368466569</v>
      </c>
      <c r="AL29" s="7">
        <f>NAIO1!AK40</f>
        <v>0.57991418486301605</v>
      </c>
      <c r="AM29" s="7">
        <f>NAIO1!AL40</f>
        <v>0.57211031324903627</v>
      </c>
    </row>
    <row r="30" spans="1:39" s="14" customFormat="1" x14ac:dyDescent="0.25">
      <c r="A30" s="14" t="s">
        <v>383</v>
      </c>
      <c r="B30" s="14" t="s">
        <v>375</v>
      </c>
      <c r="C30" s="39" t="s">
        <v>376</v>
      </c>
      <c r="D30" s="14" t="str">
        <f>NAIO1!C43</f>
        <v>Nybyggeri, boligbyggeri</v>
      </c>
      <c r="E30" s="28">
        <f>NAIO1!D43</f>
        <v>1.2841822225894468</v>
      </c>
      <c r="F30" s="28">
        <f>NAIO1!E43</f>
        <v>1.0710865764312882</v>
      </c>
      <c r="G30" s="28">
        <f>NAIO1!F43</f>
        <v>1.0059117914825442</v>
      </c>
      <c r="H30" s="28">
        <f>NAIO1!G43</f>
        <v>0.80210874149845912</v>
      </c>
      <c r="I30" s="28">
        <f>NAIO1!H43</f>
        <v>0.85739658726146606</v>
      </c>
      <c r="J30" s="28">
        <f>NAIO1!I43</f>
        <v>1.0705098786091281</v>
      </c>
      <c r="K30" s="28">
        <f>NAIO1!J43</f>
        <v>1.2194845525732585</v>
      </c>
      <c r="L30" s="28">
        <f>NAIO1!K43</f>
        <v>1.3905164299454364</v>
      </c>
      <c r="M30" s="28">
        <f>NAIO1!L43</f>
        <v>1.6006416031193222</v>
      </c>
      <c r="N30" s="28">
        <f>NAIO1!M43</f>
        <v>1.3712929856071179</v>
      </c>
      <c r="O30" s="28">
        <f>NAIO1!N43</f>
        <v>1.2164043864005509</v>
      </c>
      <c r="P30" s="28">
        <f>NAIO1!O43</f>
        <v>1.2804696231391561</v>
      </c>
      <c r="Q30" s="28">
        <f>NAIO1!P43</f>
        <v>1.3572619359731211</v>
      </c>
      <c r="R30" s="28">
        <f>NAIO1!Q43</f>
        <v>1.7059881316292902</v>
      </c>
      <c r="S30" s="28">
        <f>NAIO1!R43</f>
        <v>1.9537868946240922</v>
      </c>
      <c r="T30" s="28">
        <f>NAIO1!S43</f>
        <v>2.0801541395684837</v>
      </c>
      <c r="U30" s="28">
        <f>NAIO1!T43</f>
        <v>2.4235441860523164</v>
      </c>
      <c r="V30" s="28">
        <f>NAIO1!U43</f>
        <v>2.4094796338845463</v>
      </c>
      <c r="W30" s="28">
        <f>NAIO1!V43</f>
        <v>1.6768127728757196</v>
      </c>
      <c r="X30" s="28">
        <f>NAIO1!W43</f>
        <v>0.8454564599008495</v>
      </c>
      <c r="Y30" s="28">
        <f>NAIO1!X43</f>
        <v>0.72902423800937866</v>
      </c>
      <c r="Z30" s="28">
        <f>NAIO1!Y43</f>
        <v>1.0083545393887201</v>
      </c>
      <c r="AA30" s="28">
        <f>NAIO1!Z43</f>
        <v>0.76432226813810045</v>
      </c>
      <c r="AB30" s="28">
        <f>NAIO1!AA43</f>
        <v>0.65432734720892383</v>
      </c>
      <c r="AC30" s="28">
        <f>NAIO1!AB43</f>
        <v>0.68344908038766794</v>
      </c>
      <c r="AD30" s="28">
        <f>NAIO1!AC43</f>
        <v>0.80094810683129902</v>
      </c>
      <c r="AE30" s="28">
        <f>NAIO1!AD43</f>
        <v>0.82824291287979823</v>
      </c>
      <c r="AF30" s="28">
        <f>NAIO1!AE43</f>
        <v>1.0484190018915938</v>
      </c>
      <c r="AG30" s="28">
        <f>NAIO1!AF43</f>
        <v>1.156187473249892</v>
      </c>
      <c r="AH30" s="28">
        <f>NAIO1!AG43</f>
        <v>1.1830025407558451</v>
      </c>
      <c r="AI30" s="13">
        <f>NAIO1!AH43</f>
        <v>1.4761442089046837</v>
      </c>
      <c r="AJ30" s="28">
        <f>NAIO1!AI43</f>
        <v>1.4675874595566407</v>
      </c>
      <c r="AK30" s="28">
        <f>NAIO1!AJ43</f>
        <v>1.2834967258518728</v>
      </c>
      <c r="AL30" s="13">
        <f>NAIO1!AK43</f>
        <v>1.1200094229692452</v>
      </c>
      <c r="AM30" s="13">
        <f>NAIO1!AL43</f>
        <v>0.99970417136892864</v>
      </c>
    </row>
    <row r="31" spans="1:39" s="14" customFormat="1" x14ac:dyDescent="0.25">
      <c r="A31" s="14" t="s">
        <v>383</v>
      </c>
      <c r="B31" s="14" t="s">
        <v>375</v>
      </c>
      <c r="C31" s="39" t="s">
        <v>376</v>
      </c>
      <c r="D31" s="14" t="str">
        <f>NAIO1!C44</f>
        <v>Nybyggeri, øvrigt byggeri</v>
      </c>
      <c r="E31" s="28">
        <f>NAIO1!D44</f>
        <v>1.729671777410553</v>
      </c>
      <c r="F31" s="28">
        <f>NAIO1!E44</f>
        <v>1.6327074235687116</v>
      </c>
      <c r="G31" s="28">
        <f>NAIO1!F44</f>
        <v>1.533987208517456</v>
      </c>
      <c r="H31" s="28">
        <f>NAIO1!G44</f>
        <v>1.1760352585015408</v>
      </c>
      <c r="I31" s="28">
        <f>NAIO1!H44</f>
        <v>1.1358469652957242</v>
      </c>
      <c r="J31" s="28">
        <f>NAIO1!I44</f>
        <v>1.4273564372247054</v>
      </c>
      <c r="K31" s="28">
        <f>NAIO1!J44</f>
        <v>1.6954514474267415</v>
      </c>
      <c r="L31" s="28">
        <f>NAIO1!K44</f>
        <v>1.7941419660914848</v>
      </c>
      <c r="M31" s="28">
        <f>NAIO1!L44</f>
        <v>2.0770404674092546</v>
      </c>
      <c r="N31" s="28">
        <f>NAIO1!M44</f>
        <v>1.8018378885963202</v>
      </c>
      <c r="O31" s="28">
        <f>NAIO1!N44</f>
        <v>1.9512586918445427</v>
      </c>
      <c r="P31" s="28">
        <f>NAIO1!O44</f>
        <v>2.1055308645195243</v>
      </c>
      <c r="Q31" s="28">
        <f>NAIO1!P44</f>
        <v>1.8994956776652758</v>
      </c>
      <c r="R31" s="28">
        <f>NAIO1!Q44</f>
        <v>1.9441543793791505</v>
      </c>
      <c r="S31" s="28">
        <f>NAIO1!R44</f>
        <v>2.0078406994176703</v>
      </c>
      <c r="T31" s="28">
        <f>NAIO1!S44</f>
        <v>1.9069588604315162</v>
      </c>
      <c r="U31" s="28">
        <f>NAIO1!T44</f>
        <v>2.0694908139476835</v>
      </c>
      <c r="V31" s="28">
        <f>NAIO1!U44</f>
        <v>2.3763473661154539</v>
      </c>
      <c r="W31" s="28">
        <f>NAIO1!V44</f>
        <v>2.33614222712428</v>
      </c>
      <c r="X31" s="28">
        <f>NAIO1!W44</f>
        <v>1.6056158221268797</v>
      </c>
      <c r="Y31" s="28">
        <f>NAIO1!X44</f>
        <v>1.2965165348465564</v>
      </c>
      <c r="Z31" s="28">
        <f>NAIO1!Y44</f>
        <v>1.3927963561625791</v>
      </c>
      <c r="AA31" s="28">
        <f>NAIO1!Z44</f>
        <v>1.3203175948606169</v>
      </c>
      <c r="AB31" s="28">
        <f>NAIO1!AA44</f>
        <v>1.2992742216843296</v>
      </c>
      <c r="AC31" s="28">
        <f>NAIO1!AB44</f>
        <v>1.4306304472564522</v>
      </c>
      <c r="AD31" s="28">
        <f>NAIO1!AC44</f>
        <v>1.2974117818867281</v>
      </c>
      <c r="AE31" s="28">
        <f>NAIO1!AD44</f>
        <v>1.4822760440927065</v>
      </c>
      <c r="AF31" s="28">
        <f>NAIO1!AE44</f>
        <v>1.563905333747466</v>
      </c>
      <c r="AG31" s="28">
        <f>NAIO1!AF44</f>
        <v>1.6515175070809935</v>
      </c>
      <c r="AH31" s="28">
        <f>NAIO1!AG44</f>
        <v>1.6461663426898494</v>
      </c>
      <c r="AI31" s="13">
        <f>NAIO1!AH44</f>
        <v>1.4688251976801145</v>
      </c>
      <c r="AJ31" s="28">
        <f>NAIO1!AI44</f>
        <v>1.5756660593960596</v>
      </c>
      <c r="AK31" s="28">
        <f>NAIO1!AJ44</f>
        <v>1.9232152478002789</v>
      </c>
      <c r="AL31" s="13">
        <f>NAIO1!AK44</f>
        <v>1.875371251849119</v>
      </c>
      <c r="AM31" s="13">
        <f>NAIO1!AL44</f>
        <v>2.0035926386367362</v>
      </c>
    </row>
    <row r="32" spans="1:39" s="14" customFormat="1" x14ac:dyDescent="0.25">
      <c r="A32" s="14" t="s">
        <v>383</v>
      </c>
      <c r="B32" s="14" t="s">
        <v>375</v>
      </c>
      <c r="C32" s="39" t="s">
        <v>376</v>
      </c>
      <c r="D32" s="14" t="str">
        <f>NAIO1!C42</f>
        <v>R&amp;V, prof, boligbyggeri</v>
      </c>
      <c r="E32" s="28">
        <f>NAIO1!D42</f>
        <v>1.4221717703426668</v>
      </c>
      <c r="F32" s="28">
        <f>NAIO1!E42</f>
        <v>1.5143618298111974</v>
      </c>
      <c r="G32" s="28">
        <f>NAIO1!F42</f>
        <v>1.4725458909776945</v>
      </c>
      <c r="H32" s="28">
        <f>NAIO1!G42</f>
        <v>1.49621974187813</v>
      </c>
      <c r="I32" s="28">
        <f>NAIO1!H42</f>
        <v>1.6758723691698649</v>
      </c>
      <c r="J32" s="28">
        <f>NAIO1!I42</f>
        <v>1.6422714967264733</v>
      </c>
      <c r="K32" s="28">
        <f>NAIO1!J42</f>
        <v>1.6724710589737146</v>
      </c>
      <c r="L32" s="28">
        <f>NAIO1!K42</f>
        <v>1.6384513742739695</v>
      </c>
      <c r="M32" s="28">
        <f>NAIO1!L42</f>
        <v>1.5224679375301482</v>
      </c>
      <c r="N32" s="28">
        <f>NAIO1!M42</f>
        <v>1.6177802683491627</v>
      </c>
      <c r="O32" s="28">
        <f>NAIO1!N42</f>
        <v>1.6803835752594405</v>
      </c>
      <c r="P32" s="28">
        <f>NAIO1!O42</f>
        <v>1.5618998143413234</v>
      </c>
      <c r="Q32" s="28">
        <f>NAIO1!P42</f>
        <v>1.5929011603790886</v>
      </c>
      <c r="R32" s="28">
        <f>NAIO1!Q42</f>
        <v>1.8096583381695268</v>
      </c>
      <c r="S32" s="28">
        <f>NAIO1!R42</f>
        <v>1.9899202895698571</v>
      </c>
      <c r="T32" s="28">
        <f>NAIO1!S42</f>
        <v>2.0700807471501474</v>
      </c>
      <c r="U32" s="28">
        <f>NAIO1!T42</f>
        <v>2.3179772144983382</v>
      </c>
      <c r="V32" s="28">
        <f>NAIO1!U42</f>
        <v>2.3344883256716327</v>
      </c>
      <c r="W32" s="28">
        <f>NAIO1!V42</f>
        <v>1.9656252343224598</v>
      </c>
      <c r="X32" s="28">
        <f>NAIO1!W42</f>
        <v>1.7275843511204649</v>
      </c>
      <c r="Y32" s="28">
        <f>NAIO1!X42</f>
        <v>1.7310273916534109</v>
      </c>
      <c r="Z32" s="28">
        <f>NAIO1!Y42</f>
        <v>1.9767872693282829</v>
      </c>
      <c r="AA32" s="28">
        <f>NAIO1!Z42</f>
        <v>1.8275163687037423</v>
      </c>
      <c r="AB32" s="28">
        <f>NAIO1!AA42</f>
        <v>1.7966973182421317</v>
      </c>
      <c r="AC32" s="28">
        <f>NAIO1!AB42</f>
        <v>1.8593917533531119</v>
      </c>
      <c r="AD32" s="28">
        <f>NAIO1!AC42</f>
        <v>1.6810067702133407</v>
      </c>
      <c r="AE32" s="28">
        <f>NAIO1!AD42</f>
        <v>1.723538028066369</v>
      </c>
      <c r="AF32" s="28">
        <f>NAIO1!AE42</f>
        <v>1.7325075857387544</v>
      </c>
      <c r="AG32" s="28">
        <f>NAIO1!AF42</f>
        <v>1.7475406121598493</v>
      </c>
      <c r="AH32" s="28">
        <f>NAIO1!AG42</f>
        <v>1.7018564124985909</v>
      </c>
      <c r="AI32" s="13">
        <f>NAIO1!AH42</f>
        <v>1.6536029396328269</v>
      </c>
      <c r="AJ32" s="28">
        <f>NAIO1!AI42</f>
        <v>1.8048774631606668</v>
      </c>
      <c r="AK32" s="28">
        <f>NAIO1!AJ42</f>
        <v>1.9047650339505364</v>
      </c>
      <c r="AL32" s="13">
        <f>NAIO1!AK42</f>
        <v>1.7396267306556996</v>
      </c>
      <c r="AM32" s="13">
        <f>NAIO1!AL42</f>
        <v>1.6694275696638108</v>
      </c>
    </row>
    <row r="33" spans="1:40" s="14" customFormat="1" x14ac:dyDescent="0.25">
      <c r="A33" s="14" t="s">
        <v>383</v>
      </c>
      <c r="B33" s="14" t="s">
        <v>375</v>
      </c>
      <c r="C33" s="39" t="s">
        <v>376</v>
      </c>
      <c r="D33" s="14" t="str">
        <f>NAIO1!C46</f>
        <v>R&amp;V, prof, øvrigt byggeri</v>
      </c>
      <c r="E33" s="28">
        <f>NAIO1!D46</f>
        <v>0.72796934812489478</v>
      </c>
      <c r="F33" s="28">
        <f>NAIO1!E46</f>
        <v>0.80960617959095837</v>
      </c>
      <c r="G33" s="28">
        <f>NAIO1!F46</f>
        <v>0.87428748080732044</v>
      </c>
      <c r="H33" s="28">
        <f>NAIO1!G46</f>
        <v>0.78406858438769689</v>
      </c>
      <c r="I33" s="28">
        <f>NAIO1!H46</f>
        <v>0.82853698845908763</v>
      </c>
      <c r="J33" s="28">
        <f>NAIO1!I46</f>
        <v>1.0078093339598517</v>
      </c>
      <c r="K33" s="28">
        <f>NAIO1!J46</f>
        <v>1.0795795392423253</v>
      </c>
      <c r="L33" s="28">
        <f>NAIO1!K46</f>
        <v>1.0806886326071283</v>
      </c>
      <c r="M33" s="28">
        <f>NAIO1!L46</f>
        <v>1.0870140958873094</v>
      </c>
      <c r="N33" s="28">
        <f>NAIO1!M46</f>
        <v>1.2167035049934234</v>
      </c>
      <c r="O33" s="28">
        <f>NAIO1!N46</f>
        <v>1.2539759037948026</v>
      </c>
      <c r="P33" s="28">
        <f>NAIO1!O46</f>
        <v>1.2568156403542388</v>
      </c>
      <c r="Q33" s="28">
        <f>NAIO1!P46</f>
        <v>1.1515491407387448</v>
      </c>
      <c r="R33" s="28">
        <f>NAIO1!Q46</f>
        <v>1.1999707515220308</v>
      </c>
      <c r="S33" s="28">
        <f>NAIO1!R46</f>
        <v>1.2070074329790192</v>
      </c>
      <c r="T33" s="28">
        <f>NAIO1!S46</f>
        <v>1.11465922802283</v>
      </c>
      <c r="U33" s="28">
        <f>NAIO1!T46</f>
        <v>1.3817767186062744</v>
      </c>
      <c r="V33" s="28">
        <f>NAIO1!U46</f>
        <v>1.4075080405447999</v>
      </c>
      <c r="W33" s="28">
        <f>NAIO1!V46</f>
        <v>1.2363404217232179</v>
      </c>
      <c r="X33" s="28">
        <f>NAIO1!W46</f>
        <v>1.039122661832053</v>
      </c>
      <c r="Y33" s="28">
        <f>NAIO1!X46</f>
        <v>0.99166806317000789</v>
      </c>
      <c r="Z33" s="28">
        <f>NAIO1!Y46</f>
        <v>1.025566848098393</v>
      </c>
      <c r="AA33" s="28">
        <f>NAIO1!Z46</f>
        <v>0.96244509172811998</v>
      </c>
      <c r="AB33" s="28">
        <f>NAIO1!AA46</f>
        <v>1.0250542671799421</v>
      </c>
      <c r="AC33" s="28">
        <f>NAIO1!AB46</f>
        <v>1.0892345987552305</v>
      </c>
      <c r="AD33" s="28">
        <f>NAIO1!AC46</f>
        <v>1.0511200979530724</v>
      </c>
      <c r="AE33" s="28">
        <f>NAIO1!AD46</f>
        <v>1.1100745674294836</v>
      </c>
      <c r="AF33" s="28">
        <f>NAIO1!AE46</f>
        <v>1.0698614117283602</v>
      </c>
      <c r="AG33" s="28">
        <f>NAIO1!AF46</f>
        <v>1.1039668118430757</v>
      </c>
      <c r="AH33" s="28">
        <f>NAIO1!AG46</f>
        <v>0.94939729875975964</v>
      </c>
      <c r="AI33" s="13">
        <f>NAIO1!AH46</f>
        <v>1.0127269438470661</v>
      </c>
      <c r="AJ33" s="28">
        <f>NAIO1!AI46</f>
        <v>1.0653184567841969</v>
      </c>
      <c r="AK33" s="28">
        <f>NAIO1!AJ46</f>
        <v>1.1303942385048056</v>
      </c>
      <c r="AL33" s="13">
        <f>NAIO1!AK46</f>
        <v>1.1585694385242891</v>
      </c>
      <c r="AM33" s="13">
        <f>NAIO1!AL46</f>
        <v>1.2424425533255323</v>
      </c>
    </row>
    <row r="34" spans="1:40" s="14" customFormat="1" x14ac:dyDescent="0.25">
      <c r="A34" s="14" t="s">
        <v>383</v>
      </c>
      <c r="B34" s="14" t="s">
        <v>375</v>
      </c>
      <c r="C34" s="39" t="s">
        <v>376</v>
      </c>
      <c r="D34" s="14" t="str">
        <f>NAIO1!C41</f>
        <v>R&amp;V, gør-det-selv, boligbyggeri</v>
      </c>
      <c r="E34" s="28">
        <f>NAIO1!D41</f>
        <v>0.6304663835938884</v>
      </c>
      <c r="F34" s="28">
        <f>NAIO1!E41</f>
        <v>0.69145298592622717</v>
      </c>
      <c r="G34" s="28">
        <f>NAIO1!F41</f>
        <v>0.72086436069225823</v>
      </c>
      <c r="H34" s="28">
        <f>NAIO1!G41</f>
        <v>0.78402496711707315</v>
      </c>
      <c r="I34" s="28">
        <f>NAIO1!H41</f>
        <v>0.82934544958382517</v>
      </c>
      <c r="J34" s="28">
        <f>NAIO1!I41</f>
        <v>0.84206978257612786</v>
      </c>
      <c r="K34" s="28">
        <f>NAIO1!J41</f>
        <v>0.98198073338871184</v>
      </c>
      <c r="L34" s="28">
        <f>NAIO1!K41</f>
        <v>1.0667568208472302</v>
      </c>
      <c r="M34" s="28">
        <f>NAIO1!L41</f>
        <v>0.96197280120030004</v>
      </c>
      <c r="N34" s="28">
        <f>NAIO1!M41</f>
        <v>1.1123551504898368</v>
      </c>
      <c r="O34" s="28">
        <f>NAIO1!N41</f>
        <v>1.2407215866144699</v>
      </c>
      <c r="P34" s="28">
        <f>NAIO1!O41</f>
        <v>1.0547864246227059</v>
      </c>
      <c r="Q34" s="28">
        <f>NAIO1!P41</f>
        <v>1.0903930699176634</v>
      </c>
      <c r="R34" s="28">
        <f>NAIO1!Q41</f>
        <v>1.3068539894147151</v>
      </c>
      <c r="S34" s="28">
        <f>NAIO1!R41</f>
        <v>1.2971550515422339</v>
      </c>
      <c r="T34" s="28">
        <f>NAIO1!S41</f>
        <v>1.4393116446575414</v>
      </c>
      <c r="U34" s="28">
        <f>NAIO1!T41</f>
        <v>1.867993092616747</v>
      </c>
      <c r="V34" s="28">
        <f>NAIO1!U41</f>
        <v>1.6510512008657012</v>
      </c>
      <c r="W34" s="28">
        <f>NAIO1!V41</f>
        <v>1.3897171430996642</v>
      </c>
      <c r="X34" s="28">
        <f>NAIO1!W41</f>
        <v>1.1482025100497681</v>
      </c>
      <c r="Y34" s="28">
        <f>NAIO1!X41</f>
        <v>1.1236908802655223</v>
      </c>
      <c r="Z34" s="28">
        <f>NAIO1!Y41</f>
        <v>1.2341441453307389</v>
      </c>
      <c r="AA34" s="28">
        <f>NAIO1!Z41</f>
        <v>1.1563570542931934</v>
      </c>
      <c r="AB34" s="28">
        <f>NAIO1!AA41</f>
        <v>1.0991020719883686</v>
      </c>
      <c r="AC34" s="28">
        <f>NAIO1!AB41</f>
        <v>0.95431975720888307</v>
      </c>
      <c r="AD34" s="28">
        <f>NAIO1!AC41</f>
        <v>0.90434443229860217</v>
      </c>
      <c r="AE34" s="28">
        <f>NAIO1!AD41</f>
        <v>0.98995146477345086</v>
      </c>
      <c r="AF34" s="28">
        <f>NAIO1!AE41</f>
        <v>1.01508108216177</v>
      </c>
      <c r="AG34" s="28">
        <f>NAIO1!AF41</f>
        <v>1.0516968386121901</v>
      </c>
      <c r="AH34" s="28">
        <f>NAIO1!AG41</f>
        <v>1.0119866292754793</v>
      </c>
      <c r="AI34" s="13">
        <f>NAIO1!AH41</f>
        <v>0.92071445306846733</v>
      </c>
      <c r="AJ34" s="28">
        <f>NAIO1!AI41</f>
        <v>1.1364053925647162</v>
      </c>
      <c r="AK34" s="28">
        <f>NAIO1!AJ41</f>
        <v>1.128406005442564</v>
      </c>
      <c r="AL34" s="13">
        <f>NAIO1!AK41</f>
        <v>1.0114705217215891</v>
      </c>
      <c r="AM34" s="13">
        <f>NAIO1!AL41</f>
        <v>1.0160724943055623</v>
      </c>
    </row>
    <row r="35" spans="1:40" s="14" customFormat="1" x14ac:dyDescent="0.25">
      <c r="A35" s="14" t="s">
        <v>383</v>
      </c>
      <c r="B35" s="14" t="s">
        <v>375</v>
      </c>
      <c r="C35" s="39" t="s">
        <v>376</v>
      </c>
      <c r="D35" s="14" t="str">
        <f>NAIO1!C45</f>
        <v>R&amp;V, gør-det-selv, øvrigt byggeri</v>
      </c>
      <c r="E35" s="28">
        <f>NAIO1!D45</f>
        <v>0.26979756374279895</v>
      </c>
      <c r="F35" s="28">
        <f>NAIO1!E45</f>
        <v>0.32773455490111669</v>
      </c>
      <c r="G35" s="28">
        <f>NAIO1!F45</f>
        <v>0.38764270643932885</v>
      </c>
      <c r="H35" s="28">
        <f>NAIO1!G45</f>
        <v>0.47198243315538524</v>
      </c>
      <c r="I35" s="28">
        <f>NAIO1!H45</f>
        <v>0.51718636062497325</v>
      </c>
      <c r="J35" s="28">
        <f>NAIO1!I45</f>
        <v>0.69108948254958791</v>
      </c>
      <c r="K35" s="28">
        <f>NAIO1!J45</f>
        <v>0.74766621476960249</v>
      </c>
      <c r="L35" s="28">
        <f>NAIO1!K45</f>
        <v>0.64205169035154341</v>
      </c>
      <c r="M35" s="28">
        <f>NAIO1!L45</f>
        <v>0.719550332617232</v>
      </c>
      <c r="N35" s="28">
        <f>NAIO1!M45</f>
        <v>0.80567950361953433</v>
      </c>
      <c r="O35" s="28">
        <f>NAIO1!N45</f>
        <v>0.72513939182389953</v>
      </c>
      <c r="P35" s="28">
        <f>NAIO1!O45</f>
        <v>0.7451515863739635</v>
      </c>
      <c r="Q35" s="28">
        <f>NAIO1!P45</f>
        <v>0.80160633543878523</v>
      </c>
      <c r="R35" s="28">
        <f>NAIO1!Q45</f>
        <v>0.86881202078724562</v>
      </c>
      <c r="S35" s="28">
        <f>NAIO1!R45</f>
        <v>0.89468394202132751</v>
      </c>
      <c r="T35" s="28">
        <f>NAIO1!S45</f>
        <v>0.86137717794940394</v>
      </c>
      <c r="U35" s="28">
        <f>NAIO1!T45</f>
        <v>0.81958379579413387</v>
      </c>
      <c r="V35" s="28">
        <f>NAIO1!U45</f>
        <v>0.78653176768209176</v>
      </c>
      <c r="W35" s="28">
        <f>NAIO1!V45</f>
        <v>0.73028581807145798</v>
      </c>
      <c r="X35" s="28">
        <f>NAIO1!W45</f>
        <v>0.72565644419188113</v>
      </c>
      <c r="Y35" s="28">
        <f>NAIO1!X45</f>
        <v>0.71978019438082685</v>
      </c>
      <c r="Z35" s="28">
        <f>NAIO1!Y45</f>
        <v>0.81458620504343338</v>
      </c>
      <c r="AA35" s="28">
        <f>NAIO1!Z45</f>
        <v>0.83009326636188385</v>
      </c>
      <c r="AB35" s="28">
        <f>NAIO1!AA45</f>
        <v>0.87412504022294368</v>
      </c>
      <c r="AC35" s="28">
        <f>NAIO1!AB45</f>
        <v>0.86258500228243085</v>
      </c>
      <c r="AD35" s="28">
        <f>NAIO1!AC45</f>
        <v>0.74012007800068613</v>
      </c>
      <c r="AE35" s="28">
        <f>NAIO1!AD45</f>
        <v>0.79135963922472463</v>
      </c>
      <c r="AF35" s="28">
        <f>NAIO1!AE45</f>
        <v>0.85584527102878116</v>
      </c>
      <c r="AG35" s="28">
        <f>NAIO1!AF45</f>
        <v>0.92166881291425096</v>
      </c>
      <c r="AH35" s="28">
        <f>NAIO1!AG45</f>
        <v>0.94778206155233757</v>
      </c>
      <c r="AI35" s="13">
        <f>NAIO1!AH45</f>
        <v>0.97852981761656033</v>
      </c>
      <c r="AJ35" s="28">
        <f>NAIO1!AI45</f>
        <v>1.1791619233734765</v>
      </c>
      <c r="AK35" s="28">
        <f>NAIO1!AJ45</f>
        <v>1.1814593927517592</v>
      </c>
      <c r="AL35" s="13">
        <f>NAIO1!AK45</f>
        <v>1.1502248686887939</v>
      </c>
      <c r="AM35" s="13">
        <f>NAIO1!AL45</f>
        <v>1.2374997830149537</v>
      </c>
    </row>
    <row r="36" spans="1:40" s="6" customFormat="1" x14ac:dyDescent="0.25">
      <c r="A36" s="6" t="s">
        <v>383</v>
      </c>
      <c r="B36" s="6" t="s">
        <v>375</v>
      </c>
      <c r="C36" s="40" t="s">
        <v>376</v>
      </c>
      <c r="D36" s="6" t="str">
        <f>NAIO1!C47</f>
        <v>Anlægsvirksomhed</v>
      </c>
      <c r="E36" s="38">
        <f>NAIO1!D47</f>
        <v>3.4606013847311448</v>
      </c>
      <c r="F36" s="38">
        <f>NAIO1!E47</f>
        <v>3.4320675820315492</v>
      </c>
      <c r="G36" s="38">
        <f>NAIO1!F47</f>
        <v>3.4293414975170644</v>
      </c>
      <c r="H36" s="38">
        <f>NAIO1!G47</f>
        <v>3.5810413747379668</v>
      </c>
      <c r="I36" s="38">
        <f>NAIO1!H47</f>
        <v>3.385632477573119</v>
      </c>
      <c r="J36" s="38">
        <f>NAIO1!I47</f>
        <v>3.6908876835933322</v>
      </c>
      <c r="K36" s="38">
        <f>NAIO1!J47</f>
        <v>4.0882846068086431</v>
      </c>
      <c r="L36" s="38">
        <f>NAIO1!K47</f>
        <v>3.7512595953686896</v>
      </c>
      <c r="M36" s="38">
        <f>NAIO1!L47</f>
        <v>3.9226025425783617</v>
      </c>
      <c r="N36" s="38">
        <f>NAIO1!M47</f>
        <v>3.0817631849514151</v>
      </c>
      <c r="O36" s="38">
        <f>NAIO1!N47</f>
        <v>2.8814170927362599</v>
      </c>
      <c r="P36" s="38">
        <f>NAIO1!O47</f>
        <v>3.2562224789483407</v>
      </c>
      <c r="Q36" s="38">
        <f>NAIO1!P47</f>
        <v>3.1854814921624888</v>
      </c>
      <c r="R36" s="38">
        <f>NAIO1!Q47</f>
        <v>3.5314230801892221</v>
      </c>
      <c r="S36" s="38">
        <f>NAIO1!R47</f>
        <v>3.5230210867620149</v>
      </c>
      <c r="T36" s="38">
        <f>NAIO1!S47</f>
        <v>3.2935437242764749</v>
      </c>
      <c r="U36" s="38">
        <f>NAIO1!T47</f>
        <v>3.3000825096061543</v>
      </c>
      <c r="V36" s="38">
        <f>NAIO1!U47</f>
        <v>3.1763410744741636</v>
      </c>
      <c r="W36" s="38">
        <f>NAIO1!V47</f>
        <v>3.1463113455253504</v>
      </c>
      <c r="X36" s="38">
        <f>NAIO1!W47</f>
        <v>2.8419148789422737</v>
      </c>
      <c r="Y36" s="38">
        <f>NAIO1!X47</f>
        <v>2.9527826134892861</v>
      </c>
      <c r="Z36" s="38">
        <f>NAIO1!Y47</f>
        <v>2.9693411568265851</v>
      </c>
      <c r="AA36" s="38">
        <f>NAIO1!Z47</f>
        <v>2.9885223421398122</v>
      </c>
      <c r="AB36" s="38">
        <f>NAIO1!AA47</f>
        <v>3.0014062275742694</v>
      </c>
      <c r="AC36" s="38">
        <f>NAIO1!AB47</f>
        <v>2.9572638076953353</v>
      </c>
      <c r="AD36" s="38">
        <f>NAIO1!AC47</f>
        <v>2.8109029426178682</v>
      </c>
      <c r="AE36" s="38">
        <f>NAIO1!AD47</f>
        <v>2.7813077981465151</v>
      </c>
      <c r="AF36" s="38">
        <f>NAIO1!AE47</f>
        <v>2.4827385945370084</v>
      </c>
      <c r="AG36" s="38">
        <f>NAIO1!AF47</f>
        <v>2.6821430586255537</v>
      </c>
      <c r="AH36" s="38">
        <f>NAIO1!AG47</f>
        <v>3.0946431098156442</v>
      </c>
      <c r="AI36" s="7">
        <f>NAIO1!AH47</f>
        <v>3.1762972260787432</v>
      </c>
      <c r="AJ36" s="38">
        <f>NAIO1!AI47</f>
        <v>3.4511819885683921</v>
      </c>
      <c r="AK36" s="38">
        <f>NAIO1!AJ47</f>
        <v>3.3065915236846655</v>
      </c>
      <c r="AL36" s="7">
        <f>NAIO1!AK47</f>
        <v>3.3244471848630162</v>
      </c>
      <c r="AM36" s="7">
        <f>NAIO1!AL47</f>
        <v>3.5559993132490364</v>
      </c>
    </row>
    <row r="37" spans="1:40" s="61" customFormat="1" ht="15" customHeight="1" x14ac:dyDescent="0.25">
      <c r="A37" s="61" t="s">
        <v>383</v>
      </c>
      <c r="B37" s="61" t="s">
        <v>375</v>
      </c>
      <c r="C37" s="107" t="s">
        <v>377</v>
      </c>
      <c r="D37" s="14" t="str">
        <f>NAIO1!C48</f>
        <v>Boligbyggeri i alt</v>
      </c>
      <c r="E37" s="108">
        <f>NAIO1!D48</f>
        <v>3.3368203765260018</v>
      </c>
      <c r="F37" s="108">
        <f>NAIO1!E48</f>
        <v>3.2769013921687127</v>
      </c>
      <c r="G37" s="108">
        <f>NAIO1!F48</f>
        <v>3.1993220431524967</v>
      </c>
      <c r="H37" s="108">
        <f>NAIO1!G48</f>
        <v>3.0823534504936623</v>
      </c>
      <c r="I37" s="108">
        <f>NAIO1!H48</f>
        <v>3.3626144060151564</v>
      </c>
      <c r="J37" s="108">
        <f>NAIO1!I48</f>
        <v>3.5548511579117292</v>
      </c>
      <c r="K37" s="108">
        <f>NAIO1!J48</f>
        <v>3.873936344935685</v>
      </c>
      <c r="L37" s="108">
        <f>NAIO1!K48</f>
        <v>4.0957246250666364</v>
      </c>
      <c r="M37" s="108">
        <f>NAIO1!L48</f>
        <v>4.0850823418497706</v>
      </c>
      <c r="N37" s="108">
        <f>NAIO1!M48</f>
        <v>4.1014284044461178</v>
      </c>
      <c r="O37" s="108">
        <f>NAIO1!N48</f>
        <v>4.1375095482744619</v>
      </c>
      <c r="P37" s="108">
        <f>NAIO1!O48</f>
        <v>3.8971558621031859</v>
      </c>
      <c r="Q37" s="108">
        <f>NAIO1!P48</f>
        <v>4.040556166269873</v>
      </c>
      <c r="R37" s="108">
        <f>NAIO1!Q48</f>
        <v>4.8225004592135319</v>
      </c>
      <c r="S37" s="108">
        <f>NAIO1!R48</f>
        <v>5.2408622357361834</v>
      </c>
      <c r="T37" s="108">
        <f>NAIO1!S48</f>
        <v>5.5895465313761719</v>
      </c>
      <c r="U37" s="108">
        <f>NAIO1!T48</f>
        <v>6.609514493167401</v>
      </c>
      <c r="V37" s="108">
        <f>NAIO1!U48</f>
        <v>6.3950191604218798</v>
      </c>
      <c r="W37" s="108">
        <f>NAIO1!V48</f>
        <v>5.0321551502978439</v>
      </c>
      <c r="X37" s="108">
        <f>NAIO1!W48</f>
        <v>3.7212433210710825</v>
      </c>
      <c r="Y37" s="108">
        <f>NAIO1!X48</f>
        <v>3.583742509928312</v>
      </c>
      <c r="Z37" s="108">
        <f>NAIO1!Y48</f>
        <v>4.2192859540477414</v>
      </c>
      <c r="AA37" s="108">
        <f>NAIO1!Z48</f>
        <v>3.7481956911350363</v>
      </c>
      <c r="AB37" s="108">
        <f>NAIO1!AA48</f>
        <v>3.5501267374394243</v>
      </c>
      <c r="AC37" s="108">
        <f>NAIO1!AB48</f>
        <v>3.497160590949663</v>
      </c>
      <c r="AD37" s="108">
        <f>NAIO1!AC48</f>
        <v>3.3862993093432419</v>
      </c>
      <c r="AE37" s="108">
        <f>NAIO1!AD48</f>
        <v>3.541732405719618</v>
      </c>
      <c r="AF37" s="108">
        <f>NAIO1!AE48</f>
        <v>3.7960076697921181</v>
      </c>
      <c r="AG37" s="108">
        <f>NAIO1!AF48</f>
        <v>3.9554249240219317</v>
      </c>
      <c r="AH37" s="108">
        <f>NAIO1!AG48</f>
        <v>3.8968455825299153</v>
      </c>
      <c r="AI37" s="45">
        <f>NAIO1!AH48</f>
        <v>4.0504616016059778</v>
      </c>
      <c r="AJ37" s="108">
        <f>NAIO1!AI48</f>
        <v>4.4088703152820239</v>
      </c>
      <c r="AK37" s="108">
        <f>NAIO1!AJ48</f>
        <v>4.3166677652449739</v>
      </c>
      <c r="AL37" s="45">
        <f>NAIO1!AK48</f>
        <v>3.8711066753465335</v>
      </c>
      <c r="AM37" s="45">
        <f>NAIO1!AL48</f>
        <v>3.6852042353383019</v>
      </c>
    </row>
    <row r="38" spans="1:40" s="14" customFormat="1" ht="30" x14ac:dyDescent="0.25">
      <c r="A38" s="14" t="s">
        <v>383</v>
      </c>
      <c r="B38" s="14" t="s">
        <v>375</v>
      </c>
      <c r="C38" s="39" t="s">
        <v>377</v>
      </c>
      <c r="D38" s="14" t="str">
        <f>NAIO1!C49</f>
        <v>Øvrigt byggeri i alt</v>
      </c>
      <c r="E38" s="28">
        <f>NAIO1!D49</f>
        <v>2.7274386892782467</v>
      </c>
      <c r="F38" s="28">
        <f>NAIO1!E49</f>
        <v>2.7700481580607867</v>
      </c>
      <c r="G38" s="28">
        <f>NAIO1!F49</f>
        <v>2.7959173957641053</v>
      </c>
      <c r="H38" s="28">
        <f>NAIO1!G49</f>
        <v>2.4320862760446227</v>
      </c>
      <c r="I38" s="28">
        <f>NAIO1!H49</f>
        <v>2.4815703143797849</v>
      </c>
      <c r="J38" s="28">
        <f>NAIO1!I49</f>
        <v>3.1262552537341453</v>
      </c>
      <c r="K38" s="28">
        <f>NAIO1!J49</f>
        <v>3.5226972014386693</v>
      </c>
      <c r="L38" s="28">
        <f>NAIO1!K49</f>
        <v>3.5168822890501565</v>
      </c>
      <c r="M38" s="28">
        <f>NAIO1!L49</f>
        <v>3.8836048959137957</v>
      </c>
      <c r="N38" s="28">
        <f>NAIO1!M49</f>
        <v>3.8242208972092779</v>
      </c>
      <c r="O38" s="28">
        <f>NAIO1!N49</f>
        <v>3.9303739874632448</v>
      </c>
      <c r="P38" s="28">
        <f>NAIO1!O49</f>
        <v>4.1074980912477264</v>
      </c>
      <c r="Q38" s="28">
        <f>NAIO1!P49</f>
        <v>3.8526511538428059</v>
      </c>
      <c r="R38" s="28">
        <f>NAIO1!Q49</f>
        <v>4.0129371516884271</v>
      </c>
      <c r="S38" s="28">
        <f>NAIO1!R49</f>
        <v>4.1095320744180164</v>
      </c>
      <c r="T38" s="28">
        <f>NAIO1!S49</f>
        <v>3.8829952664037504</v>
      </c>
      <c r="U38" s="28">
        <f>NAIO1!T49</f>
        <v>4.2708513283480922</v>
      </c>
      <c r="V38" s="28">
        <f>NAIO1!U49</f>
        <v>4.5703871743423452</v>
      </c>
      <c r="W38" s="28">
        <f>NAIO1!V49</f>
        <v>4.3027684669189554</v>
      </c>
      <c r="X38" s="28">
        <f>NAIO1!W49</f>
        <v>3.3703949281508141</v>
      </c>
      <c r="Y38" s="28">
        <f>NAIO1!X49</f>
        <v>3.0079647923973907</v>
      </c>
      <c r="Z38" s="28">
        <f>NAIO1!Y49</f>
        <v>3.2329494093044051</v>
      </c>
      <c r="AA38" s="28">
        <f>NAIO1!Z49</f>
        <v>3.1128559529506208</v>
      </c>
      <c r="AB38" s="28">
        <f>NAIO1!AA49</f>
        <v>3.1984535290872156</v>
      </c>
      <c r="AC38" s="28">
        <f>NAIO1!AB49</f>
        <v>3.3824500482941136</v>
      </c>
      <c r="AD38" s="28">
        <f>NAIO1!AC49</f>
        <v>3.0886519578404865</v>
      </c>
      <c r="AE38" s="28">
        <f>NAIO1!AD49</f>
        <v>3.3837102507469146</v>
      </c>
      <c r="AF38" s="28">
        <f>NAIO1!AE49</f>
        <v>3.4896120165046076</v>
      </c>
      <c r="AG38" s="28">
        <f>NAIO1!AF49</f>
        <v>3.6771531318383199</v>
      </c>
      <c r="AH38" s="28">
        <f>NAIO1!AG49</f>
        <v>3.5433457030019468</v>
      </c>
      <c r="AI38" s="13">
        <f>NAIO1!AH49</f>
        <v>3.4600819591437411</v>
      </c>
      <c r="AJ38" s="28">
        <f>NAIO1!AI49</f>
        <v>3.8201464395537332</v>
      </c>
      <c r="AK38" s="28">
        <f>NAIO1!AJ49</f>
        <v>4.2350688790568434</v>
      </c>
      <c r="AL38" s="13">
        <f>NAIO1!AK49</f>
        <v>4.184165559062202</v>
      </c>
      <c r="AM38" s="13">
        <f>NAIO1!AL49</f>
        <v>4.4835349749772222</v>
      </c>
    </row>
    <row r="39" spans="1:40" s="6" customFormat="1" ht="30" x14ac:dyDescent="0.25">
      <c r="A39" s="6" t="s">
        <v>383</v>
      </c>
      <c r="B39" s="6" t="s">
        <v>375</v>
      </c>
      <c r="C39" s="39" t="s">
        <v>377</v>
      </c>
      <c r="D39" s="6" t="str">
        <f>NAIO1!C50</f>
        <v>Anlægsvirksomhed</v>
      </c>
      <c r="E39" s="38">
        <f>NAIO1!D50</f>
        <v>3.4606013847311448</v>
      </c>
      <c r="F39" s="38">
        <f>NAIO1!E50</f>
        <v>3.4320675820315492</v>
      </c>
      <c r="G39" s="38">
        <f>NAIO1!F50</f>
        <v>3.4293414975170644</v>
      </c>
      <c r="H39" s="38">
        <f>NAIO1!G50</f>
        <v>3.5810413747379668</v>
      </c>
      <c r="I39" s="38">
        <f>NAIO1!H50</f>
        <v>3.385632477573119</v>
      </c>
      <c r="J39" s="38">
        <f>NAIO1!I50</f>
        <v>3.6908876835933322</v>
      </c>
      <c r="K39" s="38">
        <f>NAIO1!J50</f>
        <v>4.0882846068086431</v>
      </c>
      <c r="L39" s="38">
        <f>NAIO1!K50</f>
        <v>3.7512595953686896</v>
      </c>
      <c r="M39" s="38">
        <f>NAIO1!L50</f>
        <v>3.9226025425783617</v>
      </c>
      <c r="N39" s="38">
        <f>NAIO1!M50</f>
        <v>3.0817631849514151</v>
      </c>
      <c r="O39" s="38">
        <f>NAIO1!N50</f>
        <v>2.8814170927362599</v>
      </c>
      <c r="P39" s="38">
        <f>NAIO1!O50</f>
        <v>3.2562224789483407</v>
      </c>
      <c r="Q39" s="38">
        <f>NAIO1!P50</f>
        <v>3.1854814921624888</v>
      </c>
      <c r="R39" s="38">
        <f>NAIO1!Q50</f>
        <v>3.5314230801892221</v>
      </c>
      <c r="S39" s="38">
        <f>NAIO1!R50</f>
        <v>3.5230210867620149</v>
      </c>
      <c r="T39" s="38">
        <f>NAIO1!S50</f>
        <v>3.2935437242764749</v>
      </c>
      <c r="U39" s="38">
        <f>NAIO1!T50</f>
        <v>3.3000825096061543</v>
      </c>
      <c r="V39" s="38">
        <f>NAIO1!U50</f>
        <v>3.1763410744741636</v>
      </c>
      <c r="W39" s="38">
        <f>NAIO1!V50</f>
        <v>3.1463113455253504</v>
      </c>
      <c r="X39" s="38">
        <f>NAIO1!W50</f>
        <v>2.8419148789422737</v>
      </c>
      <c r="Y39" s="38">
        <f>NAIO1!X50</f>
        <v>2.9527826134892861</v>
      </c>
      <c r="Z39" s="38">
        <f>NAIO1!Y50</f>
        <v>2.9693411568265851</v>
      </c>
      <c r="AA39" s="38">
        <f>NAIO1!Z50</f>
        <v>2.9885223421398122</v>
      </c>
      <c r="AB39" s="38">
        <f>NAIO1!AA50</f>
        <v>3.0014062275742694</v>
      </c>
      <c r="AC39" s="38">
        <f>NAIO1!AB50</f>
        <v>2.9572638076953353</v>
      </c>
      <c r="AD39" s="38">
        <f>NAIO1!AC50</f>
        <v>2.8109029426178682</v>
      </c>
      <c r="AE39" s="38">
        <f>NAIO1!AD50</f>
        <v>2.7813077981465151</v>
      </c>
      <c r="AF39" s="38">
        <f>NAIO1!AE50</f>
        <v>2.4827385945370084</v>
      </c>
      <c r="AG39" s="38">
        <f>NAIO1!AF50</f>
        <v>2.6821430586255537</v>
      </c>
      <c r="AH39" s="38">
        <f>NAIO1!AG50</f>
        <v>3.0946431098156442</v>
      </c>
      <c r="AI39" s="7">
        <f>NAIO1!AH50</f>
        <v>3.1762972260787432</v>
      </c>
      <c r="AJ39" s="38">
        <f>NAIO1!AI50</f>
        <v>3.4511819885683921</v>
      </c>
      <c r="AK39" s="38">
        <f>NAIO1!AJ50</f>
        <v>3.3065915236846655</v>
      </c>
      <c r="AL39" s="7">
        <f>NAIO1!AK50</f>
        <v>3.3244471848630162</v>
      </c>
      <c r="AM39" s="7">
        <f>NAIO1!AL50</f>
        <v>3.5559993132490364</v>
      </c>
    </row>
    <row r="40" spans="1:40" s="61" customFormat="1" ht="30" x14ac:dyDescent="0.25">
      <c r="A40" s="61" t="s">
        <v>383</v>
      </c>
      <c r="B40" s="61" t="s">
        <v>375</v>
      </c>
      <c r="C40" s="107" t="s">
        <v>386</v>
      </c>
      <c r="D40" s="61" t="str">
        <f>NAIO1!C51</f>
        <v>R&amp;V-boligbyggeri</v>
      </c>
      <c r="E40" s="108">
        <f>NAIO1!D51</f>
        <v>2.052638153936555</v>
      </c>
      <c r="F40" s="108">
        <f>NAIO1!E51</f>
        <v>2.2058148157374244</v>
      </c>
      <c r="G40" s="108">
        <f>NAIO1!F51</f>
        <v>2.1934102516699525</v>
      </c>
      <c r="H40" s="108">
        <f>NAIO1!G51</f>
        <v>2.2802447089952032</v>
      </c>
      <c r="I40" s="108">
        <f>NAIO1!H51</f>
        <v>2.5052178187536902</v>
      </c>
      <c r="J40" s="108">
        <f>NAIO1!I51</f>
        <v>2.4843412793026012</v>
      </c>
      <c r="K40" s="108">
        <f>NAIO1!J51</f>
        <v>2.6544517923624262</v>
      </c>
      <c r="L40" s="108">
        <f>NAIO1!K51</f>
        <v>2.7052081951211999</v>
      </c>
      <c r="M40" s="108">
        <f>NAIO1!L51</f>
        <v>2.4844407387304481</v>
      </c>
      <c r="N40" s="108">
        <f>NAIO1!M51</f>
        <v>2.7301354188389997</v>
      </c>
      <c r="O40" s="108">
        <f>NAIO1!N51</f>
        <v>2.9211051618739106</v>
      </c>
      <c r="P40" s="108">
        <f>NAIO1!O51</f>
        <v>2.6166862389640295</v>
      </c>
      <c r="Q40" s="108">
        <f>NAIO1!P51</f>
        <v>2.683294230296752</v>
      </c>
      <c r="R40" s="108">
        <f>NAIO1!Q51</f>
        <v>3.1165123275842417</v>
      </c>
      <c r="S40" s="108">
        <f>NAIO1!R51</f>
        <v>3.2870753411120912</v>
      </c>
      <c r="T40" s="108">
        <f>NAIO1!S51</f>
        <v>3.5093923918076886</v>
      </c>
      <c r="U40" s="108">
        <f>NAIO1!T51</f>
        <v>4.1859703071150847</v>
      </c>
      <c r="V40" s="108">
        <f>NAIO1!U51</f>
        <v>3.9855395265373339</v>
      </c>
      <c r="W40" s="108">
        <f>NAIO1!V51</f>
        <v>3.355342377422124</v>
      </c>
      <c r="X40" s="108">
        <f>NAIO1!W51</f>
        <v>2.8757868611702331</v>
      </c>
      <c r="Y40" s="108">
        <f>NAIO1!X51</f>
        <v>2.8547182719189332</v>
      </c>
      <c r="Z40" s="108">
        <f>NAIO1!Y51</f>
        <v>3.2109314146590218</v>
      </c>
      <c r="AA40" s="108">
        <f>NAIO1!Z51</f>
        <v>2.9838734229969357</v>
      </c>
      <c r="AB40" s="108">
        <f>NAIO1!AA51</f>
        <v>2.8957993902305006</v>
      </c>
      <c r="AC40" s="108">
        <f>NAIO1!AB51</f>
        <v>2.813711510561995</v>
      </c>
      <c r="AD40" s="108">
        <f>NAIO1!AC51</f>
        <v>2.5853512025119429</v>
      </c>
      <c r="AE40" s="108">
        <f>NAIO1!AD51</f>
        <v>2.7134894928398197</v>
      </c>
      <c r="AF40" s="108">
        <f>NAIO1!AE51</f>
        <v>2.7475886679005246</v>
      </c>
      <c r="AG40" s="108">
        <f>NAIO1!AF51</f>
        <v>2.7992374507720394</v>
      </c>
      <c r="AH40" s="108">
        <f>NAIO1!AG51</f>
        <v>2.7138430417740702</v>
      </c>
      <c r="AI40" s="45">
        <f>NAIO1!AH51</f>
        <v>2.5743173927012943</v>
      </c>
      <c r="AJ40" s="108">
        <f>NAIO1!AI51</f>
        <v>2.9412828557253832</v>
      </c>
      <c r="AK40" s="108">
        <f>NAIO1!AJ51</f>
        <v>3.0331710393931006</v>
      </c>
      <c r="AL40" s="45">
        <f>NAIO1!AK51</f>
        <v>2.7510972523772885</v>
      </c>
      <c r="AM40" s="45">
        <f>NAIO1!AL51</f>
        <v>2.6855000639693731</v>
      </c>
    </row>
    <row r="41" spans="1:40" s="14" customFormat="1" ht="30" x14ac:dyDescent="0.25">
      <c r="A41" s="14" t="s">
        <v>383</v>
      </c>
      <c r="B41" s="14" t="s">
        <v>375</v>
      </c>
      <c r="C41" s="39" t="s">
        <v>386</v>
      </c>
      <c r="D41" s="14" t="str">
        <f>NAIO1!C52</f>
        <v>R&amp;V-øvrigt byggeri</v>
      </c>
      <c r="E41" s="28">
        <f>NAIO1!D52</f>
        <v>0.99776691186769373</v>
      </c>
      <c r="F41" s="28">
        <f>NAIO1!E52</f>
        <v>1.1373407344920752</v>
      </c>
      <c r="G41" s="28">
        <f>NAIO1!F52</f>
        <v>1.2619301872466493</v>
      </c>
      <c r="H41" s="28">
        <f>NAIO1!G52</f>
        <v>1.2560510175430821</v>
      </c>
      <c r="I41" s="28">
        <f>NAIO1!H52</f>
        <v>1.3457233490840608</v>
      </c>
      <c r="J41" s="28">
        <f>NAIO1!I52</f>
        <v>1.6988988165094396</v>
      </c>
      <c r="K41" s="28">
        <f>NAIO1!J52</f>
        <v>1.8272457540119278</v>
      </c>
      <c r="L41" s="28">
        <f>NAIO1!K52</f>
        <v>1.7227403229586717</v>
      </c>
      <c r="M41" s="28">
        <f>NAIO1!L52</f>
        <v>1.8065644285045415</v>
      </c>
      <c r="N41" s="28">
        <f>NAIO1!M52</f>
        <v>2.0223830086129579</v>
      </c>
      <c r="O41" s="28">
        <f>NAIO1!N52</f>
        <v>1.9791152956187021</v>
      </c>
      <c r="P41" s="28">
        <f>NAIO1!O52</f>
        <v>2.001967226728202</v>
      </c>
      <c r="Q41" s="28">
        <f>NAIO1!P52</f>
        <v>1.95315547617753</v>
      </c>
      <c r="R41" s="28">
        <f>NAIO1!Q52</f>
        <v>2.0687827723092767</v>
      </c>
      <c r="S41" s="28">
        <f>NAIO1!R52</f>
        <v>2.101691375000347</v>
      </c>
      <c r="T41" s="28">
        <f>NAIO1!S52</f>
        <v>1.976036405972234</v>
      </c>
      <c r="U41" s="28">
        <f>NAIO1!T52</f>
        <v>2.2013605144004083</v>
      </c>
      <c r="V41" s="28">
        <f>NAIO1!U52</f>
        <v>2.1940398082268917</v>
      </c>
      <c r="W41" s="28">
        <f>NAIO1!V52</f>
        <v>1.9666262397946759</v>
      </c>
      <c r="X41" s="28">
        <f>NAIO1!W52</f>
        <v>1.7647791060239342</v>
      </c>
      <c r="Y41" s="28">
        <f>NAIO1!X52</f>
        <v>1.7114482575508347</v>
      </c>
      <c r="Z41" s="28">
        <f>NAIO1!Y52</f>
        <v>1.8401530531418264</v>
      </c>
      <c r="AA41" s="28">
        <f>NAIO1!Z52</f>
        <v>1.7925383580900038</v>
      </c>
      <c r="AB41" s="28">
        <f>NAIO1!AA52</f>
        <v>1.8991793074028858</v>
      </c>
      <c r="AC41" s="28">
        <f>NAIO1!AB52</f>
        <v>1.9518196010376614</v>
      </c>
      <c r="AD41" s="28">
        <f>NAIO1!AC52</f>
        <v>1.7912401759537584</v>
      </c>
      <c r="AE41" s="28">
        <f>NAIO1!AD52</f>
        <v>1.9014342066542083</v>
      </c>
      <c r="AF41" s="28">
        <f>NAIO1!AE52</f>
        <v>1.9257066827571414</v>
      </c>
      <c r="AG41" s="28">
        <f>NAIO1!AF52</f>
        <v>2.0256356247573266</v>
      </c>
      <c r="AH41" s="28">
        <f>NAIO1!AG52</f>
        <v>1.8971793603120972</v>
      </c>
      <c r="AI41" s="13">
        <f>NAIO1!AH52</f>
        <v>1.9912567614636263</v>
      </c>
      <c r="AJ41" s="28">
        <f>NAIO1!AI52</f>
        <v>2.2444803801576736</v>
      </c>
      <c r="AK41" s="28">
        <f>NAIO1!AJ52</f>
        <v>2.3118536312565645</v>
      </c>
      <c r="AL41" s="13">
        <f>NAIO1!AK52</f>
        <v>2.3087943072130832</v>
      </c>
      <c r="AM41" s="13">
        <f>NAIO1!AL52</f>
        <v>2.479942336340486</v>
      </c>
    </row>
    <row r="42" spans="1:40" s="14" customFormat="1" ht="30" x14ac:dyDescent="0.25">
      <c r="A42" s="14" t="s">
        <v>383</v>
      </c>
      <c r="B42" s="14" t="s">
        <v>375</v>
      </c>
      <c r="C42" s="39" t="s">
        <v>386</v>
      </c>
      <c r="D42" s="14" t="str">
        <f>NAIO1!C53</f>
        <v>Nybyggeri boligbyggeri</v>
      </c>
      <c r="E42" s="28">
        <f>NAIO1!D53</f>
        <v>1.2841822225894468</v>
      </c>
      <c r="F42" s="28">
        <f>NAIO1!E53</f>
        <v>1.0710865764312882</v>
      </c>
      <c r="G42" s="28">
        <f>NAIO1!F53</f>
        <v>1.0059117914825442</v>
      </c>
      <c r="H42" s="28">
        <f>NAIO1!G53</f>
        <v>0.80210874149845912</v>
      </c>
      <c r="I42" s="28">
        <f>NAIO1!H53</f>
        <v>0.85739658726146606</v>
      </c>
      <c r="J42" s="28">
        <f>NAIO1!I53</f>
        <v>1.0705098786091281</v>
      </c>
      <c r="K42" s="28">
        <f>NAIO1!J53</f>
        <v>1.2194845525732585</v>
      </c>
      <c r="L42" s="28">
        <f>NAIO1!K53</f>
        <v>1.3905164299454364</v>
      </c>
      <c r="M42" s="28">
        <f>NAIO1!L53</f>
        <v>1.6006416031193222</v>
      </c>
      <c r="N42" s="28">
        <f>NAIO1!M53</f>
        <v>1.3712929856071179</v>
      </c>
      <c r="O42" s="28">
        <f>NAIO1!N53</f>
        <v>1.2164043864005509</v>
      </c>
      <c r="P42" s="28">
        <f>NAIO1!O53</f>
        <v>1.2804696231391561</v>
      </c>
      <c r="Q42" s="28">
        <f>NAIO1!P53</f>
        <v>1.3572619359731211</v>
      </c>
      <c r="R42" s="28">
        <f>NAIO1!Q53</f>
        <v>1.7059881316292902</v>
      </c>
      <c r="S42" s="28">
        <f>NAIO1!R53</f>
        <v>1.9537868946240922</v>
      </c>
      <c r="T42" s="28">
        <f>NAIO1!S53</f>
        <v>2.0801541395684837</v>
      </c>
      <c r="U42" s="28">
        <f>NAIO1!T53</f>
        <v>2.4235441860523164</v>
      </c>
      <c r="V42" s="28">
        <f>NAIO1!U53</f>
        <v>2.4094796338845463</v>
      </c>
      <c r="W42" s="28">
        <f>NAIO1!V53</f>
        <v>1.6768127728757196</v>
      </c>
      <c r="X42" s="28">
        <f>NAIO1!W53</f>
        <v>0.8454564599008495</v>
      </c>
      <c r="Y42" s="28">
        <f>NAIO1!X53</f>
        <v>0.72902423800937866</v>
      </c>
      <c r="Z42" s="28">
        <f>NAIO1!Y53</f>
        <v>1.0083545393887201</v>
      </c>
      <c r="AA42" s="28">
        <f>NAIO1!Z53</f>
        <v>0.76432226813810045</v>
      </c>
      <c r="AB42" s="28">
        <f>NAIO1!AA53</f>
        <v>0.65432734720892383</v>
      </c>
      <c r="AC42" s="28">
        <f>NAIO1!AB53</f>
        <v>0.68344908038766794</v>
      </c>
      <c r="AD42" s="28">
        <f>NAIO1!AC53</f>
        <v>0.80094810683129902</v>
      </c>
      <c r="AE42" s="28">
        <f>NAIO1!AD53</f>
        <v>0.82824291287979823</v>
      </c>
      <c r="AF42" s="28">
        <f>NAIO1!AE53</f>
        <v>1.0484190018915938</v>
      </c>
      <c r="AG42" s="28">
        <f>NAIO1!AF53</f>
        <v>1.156187473249892</v>
      </c>
      <c r="AH42" s="28">
        <f>NAIO1!AG53</f>
        <v>1.1830025407558451</v>
      </c>
      <c r="AI42" s="13">
        <f>NAIO1!AH53</f>
        <v>1.4761442089046837</v>
      </c>
      <c r="AJ42" s="28">
        <f>NAIO1!AI53</f>
        <v>1.4675874595566407</v>
      </c>
      <c r="AK42" s="28">
        <f>NAIO1!AJ53</f>
        <v>1.2834967258518728</v>
      </c>
      <c r="AL42" s="13">
        <f>NAIO1!AK53</f>
        <v>1.1200094229692452</v>
      </c>
      <c r="AM42" s="13">
        <f>NAIO1!AL53</f>
        <v>0.99970417136892864</v>
      </c>
    </row>
    <row r="43" spans="1:40" s="14" customFormat="1" ht="30" x14ac:dyDescent="0.25">
      <c r="A43" s="14" t="s">
        <v>383</v>
      </c>
      <c r="B43" s="14" t="s">
        <v>375</v>
      </c>
      <c r="C43" s="39" t="s">
        <v>386</v>
      </c>
      <c r="D43" s="14" t="str">
        <f>NAIO1!C54</f>
        <v>Nybyggeri øvrigt byggeri</v>
      </c>
      <c r="E43" s="28">
        <f>NAIO1!D54</f>
        <v>1.729671777410553</v>
      </c>
      <c r="F43" s="28">
        <f>NAIO1!E54</f>
        <v>1.6327074235687116</v>
      </c>
      <c r="G43" s="28">
        <f>NAIO1!F54</f>
        <v>1.533987208517456</v>
      </c>
      <c r="H43" s="28">
        <f>NAIO1!G54</f>
        <v>1.1760352585015408</v>
      </c>
      <c r="I43" s="28">
        <f>NAIO1!H54</f>
        <v>1.1358469652957242</v>
      </c>
      <c r="J43" s="28">
        <f>NAIO1!I54</f>
        <v>1.4273564372247054</v>
      </c>
      <c r="K43" s="28">
        <f>NAIO1!J54</f>
        <v>1.6954514474267415</v>
      </c>
      <c r="L43" s="28">
        <f>NAIO1!K54</f>
        <v>1.7941419660914848</v>
      </c>
      <c r="M43" s="28">
        <f>NAIO1!L54</f>
        <v>2.0770404674092546</v>
      </c>
      <c r="N43" s="28">
        <f>NAIO1!M54</f>
        <v>1.8018378885963202</v>
      </c>
      <c r="O43" s="28">
        <f>NAIO1!N54</f>
        <v>1.9512586918445427</v>
      </c>
      <c r="P43" s="28">
        <f>NAIO1!O54</f>
        <v>2.1055308645195243</v>
      </c>
      <c r="Q43" s="28">
        <f>NAIO1!P54</f>
        <v>1.8994956776652758</v>
      </c>
      <c r="R43" s="28">
        <f>NAIO1!Q54</f>
        <v>1.9441543793791505</v>
      </c>
      <c r="S43" s="28">
        <f>NAIO1!R54</f>
        <v>2.0078406994176703</v>
      </c>
      <c r="T43" s="28">
        <f>NAIO1!S54</f>
        <v>1.9069588604315162</v>
      </c>
      <c r="U43" s="28">
        <f>NAIO1!T54</f>
        <v>2.0694908139476835</v>
      </c>
      <c r="V43" s="28">
        <f>NAIO1!U54</f>
        <v>2.3763473661154539</v>
      </c>
      <c r="W43" s="28">
        <f>NAIO1!V54</f>
        <v>2.33614222712428</v>
      </c>
      <c r="X43" s="28">
        <f>NAIO1!W54</f>
        <v>1.6056158221268797</v>
      </c>
      <c r="Y43" s="28">
        <f>NAIO1!X54</f>
        <v>1.2965165348465564</v>
      </c>
      <c r="Z43" s="28">
        <f>NAIO1!Y54</f>
        <v>1.3927963561625791</v>
      </c>
      <c r="AA43" s="28">
        <f>NAIO1!Z54</f>
        <v>1.3203175948606169</v>
      </c>
      <c r="AB43" s="28">
        <f>NAIO1!AA54</f>
        <v>1.2992742216843296</v>
      </c>
      <c r="AC43" s="28">
        <f>NAIO1!AB54</f>
        <v>1.4306304472564522</v>
      </c>
      <c r="AD43" s="28">
        <f>NAIO1!AC54</f>
        <v>1.2974117818867281</v>
      </c>
      <c r="AE43" s="28">
        <f>NAIO1!AD54</f>
        <v>1.4822760440927065</v>
      </c>
      <c r="AF43" s="28">
        <f>NAIO1!AE54</f>
        <v>1.563905333747466</v>
      </c>
      <c r="AG43" s="28">
        <f>NAIO1!AF54</f>
        <v>1.6515175070809935</v>
      </c>
      <c r="AH43" s="28">
        <f>NAIO1!AG54</f>
        <v>1.6461663426898494</v>
      </c>
      <c r="AI43" s="13">
        <f>NAIO1!AH54</f>
        <v>1.4688251976801145</v>
      </c>
      <c r="AJ43" s="28">
        <f>NAIO1!AI54</f>
        <v>1.5756660593960596</v>
      </c>
      <c r="AK43" s="28">
        <f>NAIO1!AJ54</f>
        <v>1.9232152478002789</v>
      </c>
      <c r="AL43" s="13">
        <f>NAIO1!AK54</f>
        <v>1.875371251849119</v>
      </c>
      <c r="AM43" s="13">
        <f>NAIO1!AL54</f>
        <v>2.0035926386367362</v>
      </c>
    </row>
    <row r="44" spans="1:40" s="6" customFormat="1" ht="30" x14ac:dyDescent="0.25">
      <c r="A44" s="6" t="s">
        <v>383</v>
      </c>
      <c r="B44" s="6" t="s">
        <v>375</v>
      </c>
      <c r="C44" s="40" t="s">
        <v>386</v>
      </c>
      <c r="D44" s="6" t="str">
        <f>NAIO1!C55</f>
        <v>Anlægsvirksomhed</v>
      </c>
      <c r="E44" s="38">
        <f>NAIO1!D55</f>
        <v>3.4606013847311448</v>
      </c>
      <c r="F44" s="38">
        <f>NAIO1!E55</f>
        <v>3.4320675820315492</v>
      </c>
      <c r="G44" s="38">
        <f>NAIO1!F55</f>
        <v>3.4293414975170644</v>
      </c>
      <c r="H44" s="38">
        <f>NAIO1!G55</f>
        <v>3.5810413747379668</v>
      </c>
      <c r="I44" s="38">
        <f>NAIO1!H55</f>
        <v>3.385632477573119</v>
      </c>
      <c r="J44" s="38">
        <f>NAIO1!I55</f>
        <v>3.6908876835933322</v>
      </c>
      <c r="K44" s="38">
        <f>NAIO1!J55</f>
        <v>4.0882846068086431</v>
      </c>
      <c r="L44" s="38">
        <f>NAIO1!K55</f>
        <v>3.7512595953686896</v>
      </c>
      <c r="M44" s="38">
        <f>NAIO1!L55</f>
        <v>3.9226025425783617</v>
      </c>
      <c r="N44" s="38">
        <f>NAIO1!M55</f>
        <v>3.0817631849514151</v>
      </c>
      <c r="O44" s="38">
        <f>NAIO1!N55</f>
        <v>2.8814170927362599</v>
      </c>
      <c r="P44" s="38">
        <f>NAIO1!O55</f>
        <v>3.2562224789483407</v>
      </c>
      <c r="Q44" s="38">
        <f>NAIO1!P55</f>
        <v>3.1854814921624888</v>
      </c>
      <c r="R44" s="38">
        <f>NAIO1!Q55</f>
        <v>3.5314230801892221</v>
      </c>
      <c r="S44" s="38">
        <f>NAIO1!R55</f>
        <v>3.5230210867620149</v>
      </c>
      <c r="T44" s="38">
        <f>NAIO1!S55</f>
        <v>3.2935437242764749</v>
      </c>
      <c r="U44" s="38">
        <f>NAIO1!T55</f>
        <v>3.3000825096061543</v>
      </c>
      <c r="V44" s="38">
        <f>NAIO1!U55</f>
        <v>3.1763410744741636</v>
      </c>
      <c r="W44" s="38">
        <f>NAIO1!V55</f>
        <v>3.1463113455253504</v>
      </c>
      <c r="X44" s="38">
        <f>NAIO1!W55</f>
        <v>2.8419148789422737</v>
      </c>
      <c r="Y44" s="38">
        <f>NAIO1!X55</f>
        <v>2.9527826134892861</v>
      </c>
      <c r="Z44" s="38">
        <f>NAIO1!Y55</f>
        <v>2.9693411568265851</v>
      </c>
      <c r="AA44" s="38">
        <f>NAIO1!Z55</f>
        <v>2.9885223421398122</v>
      </c>
      <c r="AB44" s="38">
        <f>NAIO1!AA55</f>
        <v>3.0014062275742694</v>
      </c>
      <c r="AC44" s="38">
        <f>NAIO1!AB55</f>
        <v>2.9572638076953353</v>
      </c>
      <c r="AD44" s="38">
        <f>NAIO1!AC55</f>
        <v>2.8109029426178682</v>
      </c>
      <c r="AE44" s="38">
        <f>NAIO1!AD55</f>
        <v>2.7813077981465151</v>
      </c>
      <c r="AF44" s="38">
        <f>NAIO1!AE55</f>
        <v>2.4827385945370084</v>
      </c>
      <c r="AG44" s="38">
        <f>NAIO1!AF55</f>
        <v>2.6821430586255537</v>
      </c>
      <c r="AH44" s="38">
        <f>NAIO1!AG55</f>
        <v>3.0946431098156442</v>
      </c>
      <c r="AI44" s="7">
        <f>NAIO1!AH55</f>
        <v>3.1762972260787432</v>
      </c>
      <c r="AJ44" s="38">
        <f>NAIO1!AI55</f>
        <v>3.4511819885683921</v>
      </c>
      <c r="AK44" s="38">
        <f>NAIO1!AJ55</f>
        <v>3.3065915236846655</v>
      </c>
      <c r="AL44" s="7">
        <f>NAIO1!AK55</f>
        <v>3.3244471848630162</v>
      </c>
      <c r="AM44" s="7">
        <f>NAIO1!AL55</f>
        <v>3.5559993132490364</v>
      </c>
    </row>
    <row r="45" spans="1:40" x14ac:dyDescent="0.25">
      <c r="A45" t="s">
        <v>383</v>
      </c>
      <c r="B45" t="s">
        <v>375</v>
      </c>
      <c r="C45" t="s">
        <v>387</v>
      </c>
      <c r="D45" t="s">
        <v>319</v>
      </c>
      <c r="E45" s="12">
        <f>NAIO1!D27</f>
        <v>9.5248604505353942</v>
      </c>
      <c r="F45" s="12">
        <f>NAIO1!E27</f>
        <v>9.479017132261049</v>
      </c>
      <c r="G45" s="12">
        <f>NAIO1!F27</f>
        <v>9.4245809364336672</v>
      </c>
      <c r="H45" s="12">
        <f>NAIO1!G27</f>
        <v>9.0954811012762526</v>
      </c>
      <c r="I45" s="12">
        <f>NAIO1!H27</f>
        <v>9.2298171979680603</v>
      </c>
      <c r="J45" s="12">
        <f>NAIO1!I27</f>
        <v>10.371994095239208</v>
      </c>
      <c r="K45" s="12">
        <f>NAIO1!J27</f>
        <v>11.484918153182999</v>
      </c>
      <c r="L45" s="12">
        <f>NAIO1!K27</f>
        <v>11.363866509485481</v>
      </c>
      <c r="M45" s="12">
        <f>NAIO1!L27</f>
        <v>11.891289780341928</v>
      </c>
      <c r="N45" s="12">
        <f>NAIO1!M27</f>
        <v>11.007412486606812</v>
      </c>
      <c r="O45" s="12">
        <f>NAIO1!N27</f>
        <v>10.949300628473965</v>
      </c>
      <c r="P45" s="12">
        <f>NAIO1!O27</f>
        <v>11.260876432299252</v>
      </c>
      <c r="Q45" s="12">
        <f>NAIO1!P27</f>
        <v>11.078688812275168</v>
      </c>
      <c r="R45" s="12">
        <f>NAIO1!Q27</f>
        <v>12.36686069109118</v>
      </c>
      <c r="S45" s="12">
        <f>NAIO1!R27</f>
        <v>12.873415396916215</v>
      </c>
      <c r="T45" s="12">
        <f>NAIO1!S27</f>
        <v>12.766085522056398</v>
      </c>
      <c r="U45" s="12">
        <f>NAIO1!T27</f>
        <v>14.180448331121648</v>
      </c>
      <c r="V45" s="12">
        <f>NAIO1!U27</f>
        <v>14.141747409238391</v>
      </c>
      <c r="W45" s="12">
        <f>NAIO1!V27</f>
        <v>12.481234962742151</v>
      </c>
      <c r="X45" s="12">
        <f>NAIO1!W27</f>
        <v>9.9335531281641707</v>
      </c>
      <c r="Y45" s="12">
        <f>NAIO1!X27</f>
        <v>9.5444899158149887</v>
      </c>
      <c r="Z45" s="12">
        <f>NAIO1!Y27</f>
        <v>10.421576520178732</v>
      </c>
      <c r="AA45" s="12">
        <f>NAIO1!Z27</f>
        <v>9.8495739862254688</v>
      </c>
      <c r="AB45" s="12">
        <f>NAIO1!AA27</f>
        <v>9.7499864941009093</v>
      </c>
      <c r="AC45" s="12">
        <f>NAIO1!AB27</f>
        <v>9.8368744469391114</v>
      </c>
      <c r="AD45" s="12">
        <f>NAIO1!AC27</f>
        <v>9.285854209801597</v>
      </c>
      <c r="AE45" s="12">
        <f>NAIO1!AD27</f>
        <v>9.706750454613049</v>
      </c>
      <c r="AF45" s="12">
        <f>NAIO1!AE27</f>
        <v>9.7683582808337341</v>
      </c>
      <c r="AG45" s="12">
        <f>NAIO1!AF27</f>
        <v>10.314721114485804</v>
      </c>
      <c r="AH45" s="12">
        <f>NAIO1!AG27</f>
        <v>10.534834395347506</v>
      </c>
      <c r="AI45" s="5">
        <f>NAIO1!AH27</f>
        <v>10.686840786828462</v>
      </c>
      <c r="AJ45" s="12">
        <f>NAIO1!AI27</f>
        <v>11.68019874340415</v>
      </c>
      <c r="AK45" s="12">
        <f>NAIO1!AJ27</f>
        <v>11.858328167986482</v>
      </c>
      <c r="AL45" s="5">
        <f>NAIO1!AK27</f>
        <v>11.379719419271751</v>
      </c>
      <c r="AM45" s="5">
        <f>NAIO1!AL27</f>
        <v>11.724738523564561</v>
      </c>
    </row>
    <row r="46" spans="1:40" s="100" customFormat="1" x14ac:dyDescent="0.25">
      <c r="A46" t="s">
        <v>383</v>
      </c>
      <c r="B46" s="100" t="s">
        <v>375</v>
      </c>
      <c r="C46" t="s">
        <v>387</v>
      </c>
      <c r="D46" s="100" t="s">
        <v>320</v>
      </c>
      <c r="E46" s="101">
        <f>NAIO1!D107</f>
        <v>20.252566000000002</v>
      </c>
      <c r="F46" s="101">
        <f>NAIO1!E107</f>
        <v>23.801924</v>
      </c>
      <c r="G46" s="101">
        <f>NAIO1!F107</f>
        <v>20.985409000000001</v>
      </c>
      <c r="H46" s="101">
        <f>NAIO1!G107</f>
        <v>23.065294999999999</v>
      </c>
      <c r="I46" s="101">
        <f>NAIO1!H107</f>
        <v>23.448611</v>
      </c>
      <c r="J46" s="101">
        <f>NAIO1!I107</f>
        <v>21.728387000000001</v>
      </c>
      <c r="K46" s="101">
        <f>NAIO1!J107</f>
        <v>24.780851999999999</v>
      </c>
      <c r="L46" s="101">
        <f>NAIO1!K107</f>
        <v>21.850028999999999</v>
      </c>
      <c r="M46" s="101">
        <f>NAIO1!L107</f>
        <v>20.659034999999999</v>
      </c>
      <c r="N46" s="101">
        <f>NAIO1!M107</f>
        <v>19.169741999999999</v>
      </c>
      <c r="O46" s="101">
        <f>NAIO1!N107</f>
        <v>16.947088000000001</v>
      </c>
      <c r="P46" s="101">
        <f>NAIO1!O107</f>
        <v>17.152837000000002</v>
      </c>
      <c r="Q46" s="101">
        <f>NAIO1!P107</f>
        <v>16.004249000000002</v>
      </c>
      <c r="R46" s="101">
        <f>NAIO1!Q107</f>
        <v>17.206054000000002</v>
      </c>
      <c r="S46" s="101">
        <f>NAIO1!R107</f>
        <v>15.797819</v>
      </c>
      <c r="T46" s="101">
        <f>NAIO1!S107</f>
        <v>16.571038999999999</v>
      </c>
      <c r="U46" s="101">
        <f>NAIO1!T107</f>
        <v>18.350425999999999</v>
      </c>
      <c r="V46" s="101">
        <f>NAIO1!U107</f>
        <v>16.567041</v>
      </c>
      <c r="W46" s="101">
        <f>NAIO1!V107</f>
        <v>15.775645000000001</v>
      </c>
      <c r="X46" s="101">
        <f>NAIO1!W107</f>
        <v>16.404858999999998</v>
      </c>
      <c r="Y46" s="101">
        <f>NAIO1!X107</f>
        <v>16.853466000000001</v>
      </c>
      <c r="Z46" s="101">
        <f>NAIO1!Y107</f>
        <v>14.286630000000001</v>
      </c>
      <c r="AA46" s="101">
        <f>NAIO1!Z107</f>
        <v>12.547164</v>
      </c>
      <c r="AB46" s="101">
        <f>NAIO1!AA107</f>
        <v>13.892450999999999</v>
      </c>
      <c r="AC46" s="101">
        <f>NAIO1!AB107</f>
        <v>11.185616</v>
      </c>
      <c r="AD46" s="101">
        <f>NAIO1!AC107</f>
        <v>9.6420089999999998</v>
      </c>
      <c r="AE46" s="101">
        <f>NAIO1!AD107</f>
        <v>10.522066000000001</v>
      </c>
      <c r="AF46" s="101">
        <f>NAIO1!AE107</f>
        <v>9.0636600000000005</v>
      </c>
      <c r="AG46" s="101">
        <f>NAIO1!AF107</f>
        <v>9.2068770000000004</v>
      </c>
      <c r="AH46" s="101">
        <f>NAIO1!AG107</f>
        <v>7.7469540000000006</v>
      </c>
      <c r="AI46" s="102">
        <f>NAIO1!AH107</f>
        <v>6.5107030000000004</v>
      </c>
      <c r="AJ46" s="101">
        <f>NAIO1!AI107</f>
        <v>6.7528229999999994</v>
      </c>
      <c r="AK46" s="101">
        <f>NAIO1!AJ107</f>
        <v>6.0141819999999999</v>
      </c>
      <c r="AL46" s="102">
        <f>NAIO1!AK107</f>
        <v>5.4247529999999999</v>
      </c>
      <c r="AM46" s="102">
        <f>NAIO1!AL107</f>
        <v>5.4398880000000007</v>
      </c>
    </row>
    <row r="47" spans="1:40" s="100" customFormat="1" x14ac:dyDescent="0.25">
      <c r="A47" t="s">
        <v>383</v>
      </c>
      <c r="B47" s="100" t="s">
        <v>375</v>
      </c>
      <c r="C47" t="s">
        <v>387</v>
      </c>
      <c r="D47" s="100" t="s">
        <v>372</v>
      </c>
      <c r="E47" s="101">
        <f>E45+E46</f>
        <v>29.777426450535394</v>
      </c>
      <c r="F47" s="101">
        <f t="shared" ref="F47:AM47" si="3">F45+F46</f>
        <v>33.280941132261049</v>
      </c>
      <c r="G47" s="101">
        <f t="shared" si="3"/>
        <v>30.409989936433668</v>
      </c>
      <c r="H47" s="101">
        <f t="shared" si="3"/>
        <v>32.160776101276255</v>
      </c>
      <c r="I47" s="101">
        <f t="shared" si="3"/>
        <v>32.67842819796806</v>
      </c>
      <c r="J47" s="101">
        <f t="shared" si="3"/>
        <v>32.100381095239207</v>
      </c>
      <c r="K47" s="101">
        <f t="shared" si="3"/>
        <v>36.265770153182999</v>
      </c>
      <c r="L47" s="101">
        <f t="shared" si="3"/>
        <v>33.213895509485482</v>
      </c>
      <c r="M47" s="101">
        <f t="shared" si="3"/>
        <v>32.550324780341924</v>
      </c>
      <c r="N47" s="101">
        <f t="shared" si="3"/>
        <v>30.17715448660681</v>
      </c>
      <c r="O47" s="101">
        <f t="shared" si="3"/>
        <v>27.896388628473964</v>
      </c>
      <c r="P47" s="101">
        <f t="shared" si="3"/>
        <v>28.413713432299254</v>
      </c>
      <c r="Q47" s="101">
        <f t="shared" si="3"/>
        <v>27.082937812275169</v>
      </c>
      <c r="R47" s="101">
        <f t="shared" si="3"/>
        <v>29.572914691091182</v>
      </c>
      <c r="S47" s="101">
        <f t="shared" si="3"/>
        <v>28.671234396916216</v>
      </c>
      <c r="T47" s="101">
        <f t="shared" si="3"/>
        <v>29.337124522056399</v>
      </c>
      <c r="U47" s="101">
        <f t="shared" si="3"/>
        <v>32.530874331121645</v>
      </c>
      <c r="V47" s="101">
        <f t="shared" si="3"/>
        <v>30.708788409238391</v>
      </c>
      <c r="W47" s="101">
        <f t="shared" si="3"/>
        <v>28.256879962742154</v>
      </c>
      <c r="X47" s="101">
        <f t="shared" si="3"/>
        <v>26.338412128164169</v>
      </c>
      <c r="Y47" s="101">
        <f t="shared" si="3"/>
        <v>26.39795591581499</v>
      </c>
      <c r="Z47" s="101">
        <f t="shared" si="3"/>
        <v>24.708206520178734</v>
      </c>
      <c r="AA47" s="101">
        <f t="shared" si="3"/>
        <v>22.396737986225467</v>
      </c>
      <c r="AB47" s="101">
        <f t="shared" si="3"/>
        <v>23.642437494100911</v>
      </c>
      <c r="AC47" s="101">
        <f t="shared" si="3"/>
        <v>21.022490446939109</v>
      </c>
      <c r="AD47" s="101">
        <f t="shared" si="3"/>
        <v>18.927863209801597</v>
      </c>
      <c r="AE47" s="101">
        <f t="shared" si="3"/>
        <v>20.22881645461305</v>
      </c>
      <c r="AF47" s="101">
        <f t="shared" si="3"/>
        <v>18.832018280833736</v>
      </c>
      <c r="AG47" s="101">
        <f t="shared" si="3"/>
        <v>19.521598114485805</v>
      </c>
      <c r="AH47" s="101">
        <f t="shared" si="3"/>
        <v>18.281788395347505</v>
      </c>
      <c r="AI47" s="101">
        <f t="shared" si="3"/>
        <v>17.197543786828462</v>
      </c>
      <c r="AJ47" s="101">
        <f t="shared" si="3"/>
        <v>18.433021743404147</v>
      </c>
      <c r="AK47" s="101">
        <f t="shared" si="3"/>
        <v>17.872510167986484</v>
      </c>
      <c r="AL47" s="101">
        <f t="shared" si="3"/>
        <v>16.80447241927175</v>
      </c>
      <c r="AM47" s="102">
        <f t="shared" si="3"/>
        <v>17.164626523564561</v>
      </c>
    </row>
    <row r="48" spans="1:40" x14ac:dyDescent="0.25">
      <c r="A48" t="s">
        <v>383</v>
      </c>
      <c r="B48" t="s">
        <v>375</v>
      </c>
      <c r="C48" t="s">
        <v>387</v>
      </c>
      <c r="D48" t="s">
        <v>385</v>
      </c>
      <c r="E48" s="12">
        <f>NAIO1!D94</f>
        <v>76.964123000000001</v>
      </c>
      <c r="F48" s="12">
        <f>NAIO1!E94</f>
        <v>83.702048999999988</v>
      </c>
      <c r="G48" s="12">
        <f>NAIO1!F94</f>
        <v>79.575887999999992</v>
      </c>
      <c r="H48" s="12">
        <f>NAIO1!G94</f>
        <v>79.290391</v>
      </c>
      <c r="I48" s="12">
        <f>NAIO1!H94</f>
        <v>83.870414999999994</v>
      </c>
      <c r="J48" s="12">
        <f>NAIO1!I94</f>
        <v>86.856790999999987</v>
      </c>
      <c r="K48" s="12">
        <f>NAIO1!J94</f>
        <v>90.953204999999997</v>
      </c>
      <c r="L48" s="12">
        <f>NAIO1!K94</f>
        <v>87.150812000000016</v>
      </c>
      <c r="M48" s="12">
        <f>NAIO1!L94</f>
        <v>87.163225000000011</v>
      </c>
      <c r="N48" s="12">
        <f>NAIO1!M94</f>
        <v>79.96696399999999</v>
      </c>
      <c r="O48" s="12">
        <f>NAIO1!N94</f>
        <v>78.069234000000009</v>
      </c>
      <c r="P48" s="12">
        <f>NAIO1!O94</f>
        <v>78.268418999999994</v>
      </c>
      <c r="Q48" s="12">
        <f>NAIO1!P94</f>
        <v>76.332059000000001</v>
      </c>
      <c r="R48" s="12">
        <f>NAIO1!Q94</f>
        <v>81.730866999999989</v>
      </c>
      <c r="S48" s="12">
        <f>NAIO1!R94</f>
        <v>83.550579000000013</v>
      </c>
      <c r="T48" s="12">
        <f>NAIO1!S94</f>
        <v>84.838509000000002</v>
      </c>
      <c r="U48" s="12">
        <f>NAIO1!T94</f>
        <v>89.895409000000015</v>
      </c>
      <c r="V48" s="12">
        <f>NAIO1!U94</f>
        <v>89.51885</v>
      </c>
      <c r="W48" s="12">
        <f>NAIO1!V94</f>
        <v>84.648809</v>
      </c>
      <c r="X48" s="12">
        <f>NAIO1!W94</f>
        <v>77.837274000000008</v>
      </c>
      <c r="Y48" s="12">
        <f>NAIO1!X94</f>
        <v>76.718105000000008</v>
      </c>
      <c r="Z48" s="12">
        <f>NAIO1!Y94</f>
        <v>74.861005000000006</v>
      </c>
      <c r="AA48" s="12">
        <f>NAIO1!Z94</f>
        <v>68.994967000000003</v>
      </c>
      <c r="AB48" s="12">
        <f>NAIO1!AA94</f>
        <v>71.190370999999999</v>
      </c>
      <c r="AC48" s="12">
        <f>NAIO1!AB94</f>
        <v>69.822311999999997</v>
      </c>
      <c r="AD48" s="12">
        <f>NAIO1!AC94</f>
        <v>65.052088999999995</v>
      </c>
      <c r="AE48" s="12">
        <f>NAIO1!AD94</f>
        <v>68.633899999999997</v>
      </c>
      <c r="AF48" s="12">
        <f>NAIO1!AE94</f>
        <v>66.408901999999998</v>
      </c>
      <c r="AG48" s="12">
        <f>NAIO1!AF94</f>
        <v>67.710324999999983</v>
      </c>
      <c r="AH48" s="12">
        <f>NAIO1!AG94</f>
        <v>63.893993999999999</v>
      </c>
      <c r="AI48" s="12">
        <f>NAIO1!AH94</f>
        <v>59.522477000000002</v>
      </c>
      <c r="AJ48" s="12">
        <f>NAIO1!AI94</f>
        <v>64.653034000000005</v>
      </c>
      <c r="AK48" s="12">
        <f>NAIO1!AJ94</f>
        <v>62.926780000000008</v>
      </c>
      <c r="AL48" s="12">
        <f>NAIO1!AK94</f>
        <v>57.113116999999995</v>
      </c>
      <c r="AM48" s="5">
        <f>NAIO1!AL94</f>
        <v>57.995667000000005</v>
      </c>
      <c r="AN48" s="12"/>
    </row>
    <row r="49" spans="1:40" s="98" customFormat="1" x14ac:dyDescent="0.25">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row>
    <row r="50" spans="1:40" s="6" customFormat="1" x14ac:dyDescent="0.25">
      <c r="E50" s="6">
        <f t="shared" ref="E50:AM50" si="4">E3</f>
        <v>1990</v>
      </c>
      <c r="F50" s="6">
        <f t="shared" si="4"/>
        <v>1991</v>
      </c>
      <c r="G50" s="6">
        <f t="shared" si="4"/>
        <v>1992</v>
      </c>
      <c r="H50" s="6">
        <f t="shared" si="4"/>
        <v>1993</v>
      </c>
      <c r="I50" s="6">
        <f t="shared" si="4"/>
        <v>1994</v>
      </c>
      <c r="J50" s="6">
        <f t="shared" si="4"/>
        <v>1995</v>
      </c>
      <c r="K50" s="6">
        <f t="shared" si="4"/>
        <v>1996</v>
      </c>
      <c r="L50" s="6">
        <f t="shared" si="4"/>
        <v>1997</v>
      </c>
      <c r="M50" s="6">
        <f t="shared" si="4"/>
        <v>1998</v>
      </c>
      <c r="N50" s="6">
        <f t="shared" si="4"/>
        <v>1999</v>
      </c>
      <c r="O50" s="6">
        <f t="shared" si="4"/>
        <v>2000</v>
      </c>
      <c r="P50" s="6">
        <f t="shared" si="4"/>
        <v>2001</v>
      </c>
      <c r="Q50" s="6">
        <f t="shared" si="4"/>
        <v>2002</v>
      </c>
      <c r="R50" s="6">
        <f t="shared" si="4"/>
        <v>2003</v>
      </c>
      <c r="S50" s="6">
        <f t="shared" si="4"/>
        <v>2004</v>
      </c>
      <c r="T50" s="6">
        <f t="shared" si="4"/>
        <v>2005</v>
      </c>
      <c r="U50" s="6">
        <f t="shared" si="4"/>
        <v>2006</v>
      </c>
      <c r="V50" s="6">
        <f t="shared" si="4"/>
        <v>2007</v>
      </c>
      <c r="W50" s="6">
        <f t="shared" si="4"/>
        <v>2008</v>
      </c>
      <c r="X50" s="6">
        <f t="shared" si="4"/>
        <v>2009</v>
      </c>
      <c r="Y50" s="6">
        <f t="shared" si="4"/>
        <v>2010</v>
      </c>
      <c r="Z50" s="6">
        <f t="shared" si="4"/>
        <v>2011</v>
      </c>
      <c r="AA50" s="6">
        <f t="shared" si="4"/>
        <v>2012</v>
      </c>
      <c r="AB50" s="6">
        <f t="shared" si="4"/>
        <v>2013</v>
      </c>
      <c r="AC50" s="6">
        <f t="shared" si="4"/>
        <v>2014</v>
      </c>
      <c r="AD50" s="6">
        <f t="shared" si="4"/>
        <v>2015</v>
      </c>
      <c r="AE50" s="6">
        <f t="shared" si="4"/>
        <v>2016</v>
      </c>
      <c r="AF50" s="6">
        <f t="shared" si="4"/>
        <v>2017</v>
      </c>
      <c r="AG50" s="6">
        <f t="shared" si="4"/>
        <v>2018</v>
      </c>
      <c r="AH50" s="6">
        <f t="shared" si="4"/>
        <v>2019</v>
      </c>
      <c r="AI50" s="6">
        <f t="shared" si="4"/>
        <v>2020</v>
      </c>
      <c r="AJ50" s="6">
        <f t="shared" si="4"/>
        <v>2021</v>
      </c>
      <c r="AK50" s="6">
        <f t="shared" si="4"/>
        <v>2022</v>
      </c>
      <c r="AL50" s="6">
        <f t="shared" si="4"/>
        <v>2023</v>
      </c>
      <c r="AM50" s="6">
        <f t="shared" si="4"/>
        <v>2024</v>
      </c>
    </row>
    <row r="51" spans="1:40" x14ac:dyDescent="0.25">
      <c r="A51" t="s">
        <v>384</v>
      </c>
      <c r="B51" t="s">
        <v>313</v>
      </c>
      <c r="C51" s="105" t="s">
        <v>378</v>
      </c>
      <c r="D51" t="str">
        <f t="shared" ref="D51:D91" si="5">D4</f>
        <v>Nybyggeri</v>
      </c>
      <c r="E51" s="81">
        <f t="shared" ref="E51:AM58" si="6">E4/E$48</f>
        <v>3.9159206686471305E-2</v>
      </c>
      <c r="F51" s="81">
        <f t="shared" si="6"/>
        <v>3.230260229352331E-2</v>
      </c>
      <c r="G51" s="81">
        <f t="shared" si="6"/>
        <v>3.1917947305847225E-2</v>
      </c>
      <c r="H51" s="81">
        <f t="shared" si="6"/>
        <v>2.4948092386125324E-2</v>
      </c>
      <c r="I51" s="81">
        <f t="shared" si="6"/>
        <v>2.37532865432942E-2</v>
      </c>
      <c r="J51" s="81">
        <f t="shared" si="6"/>
        <v>2.8728196969653192E-2</v>
      </c>
      <c r="K51" s="81">
        <f t="shared" si="6"/>
        <v>3.2048744186639715E-2</v>
      </c>
      <c r="L51" s="81">
        <f t="shared" si="6"/>
        <v>3.6537066344258497E-2</v>
      </c>
      <c r="M51" s="81">
        <f t="shared" si="6"/>
        <v>4.2188916254532798E-2</v>
      </c>
      <c r="N51" s="81">
        <f t="shared" si="6"/>
        <v>3.96680684288577E-2</v>
      </c>
      <c r="O51" s="81">
        <f t="shared" si="6"/>
        <v>4.056553187136433E-2</v>
      </c>
      <c r="P51" s="81">
        <f t="shared" si="6"/>
        <v>4.3253460888228755E-2</v>
      </c>
      <c r="Q51" s="81">
        <f t="shared" si="6"/>
        <v>4.2653795045670129E-2</v>
      </c>
      <c r="R51" s="81">
        <f t="shared" si="6"/>
        <v>4.4651269880692693E-2</v>
      </c>
      <c r="S51" s="81">
        <f t="shared" si="6"/>
        <v>4.7412346478173412E-2</v>
      </c>
      <c r="T51" s="81">
        <f t="shared" si="6"/>
        <v>4.6996500138869718E-2</v>
      </c>
      <c r="U51" s="81">
        <f t="shared" si="6"/>
        <v>4.9980694787205418E-2</v>
      </c>
      <c r="V51" s="81">
        <f t="shared" si="6"/>
        <v>5.3461667570573128E-2</v>
      </c>
      <c r="W51" s="81">
        <f t="shared" si="6"/>
        <v>4.7407105278941368E-2</v>
      </c>
      <c r="X51" s="81">
        <f t="shared" si="6"/>
        <v>3.1484928416172432E-2</v>
      </c>
      <c r="Y51" s="81">
        <f t="shared" si="6"/>
        <v>2.639593352833728E-2</v>
      </c>
      <c r="Z51" s="81">
        <f t="shared" si="6"/>
        <v>3.2071370134558033E-2</v>
      </c>
      <c r="AA51" s="81">
        <f t="shared" si="6"/>
        <v>3.0210464482141135E-2</v>
      </c>
      <c r="AB51" s="81">
        <f t="shared" si="6"/>
        <v>2.7437685357757161E-2</v>
      </c>
      <c r="AC51" s="81">
        <f t="shared" si="6"/>
        <v>3.0267316269905243E-2</v>
      </c>
      <c r="AD51" s="81">
        <f t="shared" si="6"/>
        <v>3.224254643075336E-2</v>
      </c>
      <c r="AE51" s="81">
        <f t="shared" si="6"/>
        <v>3.3653573525619263E-2</v>
      </c>
      <c r="AF51" s="81">
        <f t="shared" si="6"/>
        <v>3.9319562910406197E-2</v>
      </c>
      <c r="AG51" s="81">
        <f t="shared" si="6"/>
        <v>4.1443974755696431E-2</v>
      </c>
      <c r="AH51" s="81">
        <f t="shared" si="6"/>
        <v>4.4275037807152889E-2</v>
      </c>
      <c r="AI51" s="81">
        <f t="shared" si="6"/>
        <v>4.9472353107885607E-2</v>
      </c>
      <c r="AJ51" s="81">
        <f t="shared" si="6"/>
        <v>4.7068603153256498E-2</v>
      </c>
      <c r="AK51" s="81">
        <f t="shared" si="6"/>
        <v>5.0959305402246857E-2</v>
      </c>
      <c r="AL51" s="81">
        <f t="shared" si="6"/>
        <v>5.2446323320087751E-2</v>
      </c>
      <c r="AM51" s="81">
        <f t="shared" si="6"/>
        <v>5.1784696260153362E-2</v>
      </c>
    </row>
    <row r="52" spans="1:40" x14ac:dyDescent="0.25">
      <c r="A52" t="s">
        <v>384</v>
      </c>
      <c r="B52" t="s">
        <v>313</v>
      </c>
      <c r="C52" s="105" t="s">
        <v>378</v>
      </c>
      <c r="D52" t="str">
        <f t="shared" si="5"/>
        <v>Anlægsvirksomhed</v>
      </c>
      <c r="E52" s="82">
        <f t="shared" si="6"/>
        <v>3.3576774466721332E-2</v>
      </c>
      <c r="F52" s="82">
        <f t="shared" si="6"/>
        <v>3.1540338994568706E-2</v>
      </c>
      <c r="G52" s="82">
        <f t="shared" si="6"/>
        <v>3.3768017769402719E-2</v>
      </c>
      <c r="H52" s="82">
        <f t="shared" si="6"/>
        <v>3.7066496493881586E-2</v>
      </c>
      <c r="I52" s="82">
        <f t="shared" si="6"/>
        <v>3.2033047648565946E-2</v>
      </c>
      <c r="J52" s="82">
        <f t="shared" si="6"/>
        <v>3.4314921904033971E-2</v>
      </c>
      <c r="K52" s="82">
        <f t="shared" si="6"/>
        <v>3.6703335522920828E-2</v>
      </c>
      <c r="L52" s="82">
        <f t="shared" si="6"/>
        <v>3.4834270964681308E-2</v>
      </c>
      <c r="M52" s="82">
        <f t="shared" si="6"/>
        <v>3.6659497167526783E-2</v>
      </c>
      <c r="N52" s="82">
        <f t="shared" si="6"/>
        <v>2.9974040279933604E-2</v>
      </c>
      <c r="O52" s="82">
        <f t="shared" si="6"/>
        <v>2.760813561972441E-2</v>
      </c>
      <c r="P52" s="82">
        <f t="shared" si="6"/>
        <v>3.0840050570077316E-2</v>
      </c>
      <c r="Q52" s="82">
        <f t="shared" si="6"/>
        <v>3.0479631107553376E-2</v>
      </c>
      <c r="R52" s="82">
        <f t="shared" si="6"/>
        <v>3.0610650441283097E-2</v>
      </c>
      <c r="S52" s="82">
        <f t="shared" si="6"/>
        <v>2.9414434099852255E-2</v>
      </c>
      <c r="T52" s="82">
        <f t="shared" si="6"/>
        <v>2.5205252015921213E-2</v>
      </c>
      <c r="U52" s="82">
        <f t="shared" si="6"/>
        <v>2.5222088927811647E-2</v>
      </c>
      <c r="V52" s="82">
        <f t="shared" si="6"/>
        <v>2.3973040314972768E-2</v>
      </c>
      <c r="W52" s="82">
        <f t="shared" si="6"/>
        <v>2.6077590766811615E-2</v>
      </c>
      <c r="X52" s="82">
        <f t="shared" si="6"/>
        <v>2.4888217436802831E-2</v>
      </c>
      <c r="Y52" s="82">
        <f t="shared" si="6"/>
        <v>2.6230301178580984E-2</v>
      </c>
      <c r="Z52" s="82">
        <f t="shared" si="6"/>
        <v>2.8869035354254193E-2</v>
      </c>
      <c r="AA52" s="82">
        <f t="shared" si="6"/>
        <v>3.2724879772752125E-2</v>
      </c>
      <c r="AB52" s="82">
        <f t="shared" si="6"/>
        <v>3.3227457123379787E-2</v>
      </c>
      <c r="AC52" s="82">
        <f t="shared" si="6"/>
        <v>3.3272759572899852E-2</v>
      </c>
      <c r="AD52" s="82">
        <f t="shared" si="6"/>
        <v>3.4729000017201604E-2</v>
      </c>
      <c r="AE52" s="82">
        <f t="shared" si="6"/>
        <v>3.2187738129408353E-2</v>
      </c>
      <c r="AF52" s="82">
        <f t="shared" si="6"/>
        <v>2.8878914456378156E-2</v>
      </c>
      <c r="AG52" s="82">
        <f t="shared" si="6"/>
        <v>2.8621617161045977E-2</v>
      </c>
      <c r="AH52" s="82">
        <f t="shared" si="6"/>
        <v>3.5322005382853357E-2</v>
      </c>
      <c r="AI52" s="82">
        <f t="shared" si="6"/>
        <v>4.1769212662302338E-2</v>
      </c>
      <c r="AJ52" s="82">
        <f t="shared" si="6"/>
        <v>4.3738674352080668E-2</v>
      </c>
      <c r="AK52" s="82">
        <f t="shared" si="6"/>
        <v>4.1985908066486152E-2</v>
      </c>
      <c r="AL52" s="82">
        <f t="shared" si="6"/>
        <v>4.8054337500087772E-2</v>
      </c>
      <c r="AM52" s="82">
        <f t="shared" si="6"/>
        <v>5.1450205754164355E-2</v>
      </c>
    </row>
    <row r="53" spans="1:40" x14ac:dyDescent="0.25">
      <c r="A53" t="s">
        <v>384</v>
      </c>
      <c r="B53" t="s">
        <v>313</v>
      </c>
      <c r="C53" s="105" t="s">
        <v>378</v>
      </c>
      <c r="D53" t="str">
        <f t="shared" si="5"/>
        <v>Prof. rep. og vedl.</v>
      </c>
      <c r="E53" s="82">
        <f t="shared" si="6"/>
        <v>1.8276918454589546E-2</v>
      </c>
      <c r="F53" s="82">
        <f t="shared" si="6"/>
        <v>1.7875273280347059E-2</v>
      </c>
      <c r="G53" s="82">
        <f t="shared" si="6"/>
        <v>1.883980232806199E-2</v>
      </c>
      <c r="H53" s="82">
        <f t="shared" si="6"/>
        <v>1.7404858048940635E-2</v>
      </c>
      <c r="I53" s="82">
        <f t="shared" si="6"/>
        <v>1.8288248603515318E-2</v>
      </c>
      <c r="J53" s="82">
        <f t="shared" si="6"/>
        <v>1.8986425597970806E-2</v>
      </c>
      <c r="K53" s="82">
        <f t="shared" si="6"/>
        <v>1.8637836896456809E-2</v>
      </c>
      <c r="L53" s="82">
        <f t="shared" si="6"/>
        <v>1.9083344857417965E-2</v>
      </c>
      <c r="M53" s="82">
        <f t="shared" si="6"/>
        <v>1.7575875605795904E-2</v>
      </c>
      <c r="N53" s="82">
        <f t="shared" si="6"/>
        <v>2.1650478064916909E-2</v>
      </c>
      <c r="O53" s="82">
        <f t="shared" si="6"/>
        <v>2.5609332864723635E-2</v>
      </c>
      <c r="P53" s="82">
        <f t="shared" si="6"/>
        <v>2.2957931474251448E-2</v>
      </c>
      <c r="Q53" s="82">
        <f t="shared" si="6"/>
        <v>2.209784489109615E-2</v>
      </c>
      <c r="R53" s="82">
        <f t="shared" si="6"/>
        <v>2.2856652187477716E-2</v>
      </c>
      <c r="S53" s="82">
        <f t="shared" si="6"/>
        <v>2.4010450005379373E-2</v>
      </c>
      <c r="T53" s="82">
        <f t="shared" si="6"/>
        <v>2.5102975348140547E-2</v>
      </c>
      <c r="U53" s="82">
        <f t="shared" si="6"/>
        <v>2.690091770982431E-2</v>
      </c>
      <c r="V53" s="82">
        <f t="shared" si="6"/>
        <v>2.6484287946058286E-2</v>
      </c>
      <c r="W53" s="82">
        <f t="shared" si="6"/>
        <v>2.4507716346014983E-2</v>
      </c>
      <c r="X53" s="82">
        <f t="shared" si="6"/>
        <v>2.2116486247963921E-2</v>
      </c>
      <c r="Y53" s="82">
        <f t="shared" si="6"/>
        <v>2.0836776403692449E-2</v>
      </c>
      <c r="Z53" s="82">
        <f t="shared" si="6"/>
        <v>2.4639850880976016E-2</v>
      </c>
      <c r="AA53" s="82">
        <f t="shared" si="6"/>
        <v>2.4536123047931888E-2</v>
      </c>
      <c r="AB53" s="82">
        <f t="shared" si="6"/>
        <v>2.4257915441963353E-2</v>
      </c>
      <c r="AC53" s="82">
        <f t="shared" si="6"/>
        <v>2.6557685457336333E-2</v>
      </c>
      <c r="AD53" s="82">
        <f t="shared" si="6"/>
        <v>2.638540939092671E-2</v>
      </c>
      <c r="AE53" s="82">
        <f t="shared" si="6"/>
        <v>2.5705256440330507E-2</v>
      </c>
      <c r="AF53" s="82">
        <f t="shared" si="6"/>
        <v>2.6435205930674777E-2</v>
      </c>
      <c r="AG53" s="82">
        <f t="shared" si="6"/>
        <v>2.6695707043202059E-2</v>
      </c>
      <c r="AH53" s="82">
        <f t="shared" si="6"/>
        <v>2.6247099218746604E-2</v>
      </c>
      <c r="AI53" s="82">
        <f t="shared" si="6"/>
        <v>2.7680921276176055E-2</v>
      </c>
      <c r="AJ53" s="82">
        <f t="shared" si="6"/>
        <v>2.7864415458058782E-2</v>
      </c>
      <c r="AK53" s="82">
        <f t="shared" si="6"/>
        <v>2.9901196279231192E-2</v>
      </c>
      <c r="AL53" s="82">
        <f t="shared" si="6"/>
        <v>2.9622967347413379E-2</v>
      </c>
      <c r="AM53" s="82">
        <f t="shared" si="6"/>
        <v>2.8208090097489522E-2</v>
      </c>
    </row>
    <row r="54" spans="1:40" s="6" customFormat="1" x14ac:dyDescent="0.25">
      <c r="A54" t="s">
        <v>384</v>
      </c>
      <c r="B54" t="s">
        <v>313</v>
      </c>
      <c r="C54" s="105" t="s">
        <v>378</v>
      </c>
      <c r="D54" s="6" t="str">
        <f t="shared" si="5"/>
        <v>Gør-det-selv rep. og vedl.</v>
      </c>
      <c r="E54" s="77">
        <f t="shared" si="6"/>
        <v>3.7967690478328455E-3</v>
      </c>
      <c r="F54" s="77">
        <f t="shared" si="6"/>
        <v>3.669384485438344E-3</v>
      </c>
      <c r="G54" s="77">
        <f t="shared" si="6"/>
        <v>3.9366070285008952E-3</v>
      </c>
      <c r="H54" s="77">
        <f t="shared" si="6"/>
        <v>3.9895376477586042E-3</v>
      </c>
      <c r="I54" s="77">
        <f t="shared" si="6"/>
        <v>3.8621842994338352E-3</v>
      </c>
      <c r="J54" s="77">
        <f t="shared" si="6"/>
        <v>4.2147193764043162E-3</v>
      </c>
      <c r="K54" s="77">
        <f t="shared" si="6"/>
        <v>4.5588388006777766E-3</v>
      </c>
      <c r="L54" s="77">
        <f t="shared" si="6"/>
        <v>5.0706010633612903E-3</v>
      </c>
      <c r="M54" s="77">
        <f t="shared" si="6"/>
        <v>4.4125948758779862E-3</v>
      </c>
      <c r="N54" s="77">
        <f t="shared" si="6"/>
        <v>6.2006480576153929E-3</v>
      </c>
      <c r="O54" s="77">
        <f t="shared" si="6"/>
        <v>9.3894862603621804E-3</v>
      </c>
      <c r="P54" s="77">
        <f t="shared" si="6"/>
        <v>7.0668477409771106E-3</v>
      </c>
      <c r="Q54" s="77">
        <f t="shared" si="6"/>
        <v>7.1095029678159213E-3</v>
      </c>
      <c r="R54" s="77">
        <f t="shared" si="6"/>
        <v>9.0349586038283441E-3</v>
      </c>
      <c r="S54" s="77">
        <f t="shared" si="6"/>
        <v>8.2483330247178771E-3</v>
      </c>
      <c r="T54" s="77">
        <f t="shared" si="6"/>
        <v>1.0169485651851802E-2</v>
      </c>
      <c r="U54" s="77">
        <f t="shared" si="6"/>
        <v>1.3732069454180911E-2</v>
      </c>
      <c r="V54" s="77">
        <f t="shared" si="6"/>
        <v>1.1219569956495194E-2</v>
      </c>
      <c r="W54" s="77">
        <f t="shared" si="6"/>
        <v>8.9185188653983314E-3</v>
      </c>
      <c r="X54" s="77">
        <f t="shared" si="6"/>
        <v>7.517516607788704E-3</v>
      </c>
      <c r="Y54" s="77">
        <f t="shared" si="6"/>
        <v>7.2843431156178829E-3</v>
      </c>
      <c r="Z54" s="77">
        <f t="shared" si="6"/>
        <v>8.5284054094651798E-3</v>
      </c>
      <c r="AA54" s="77">
        <f t="shared" si="6"/>
        <v>8.2717048042069505E-3</v>
      </c>
      <c r="AB54" s="77">
        <f t="shared" si="6"/>
        <v>6.6433001170902737E-3</v>
      </c>
      <c r="AC54" s="77">
        <f t="shared" si="6"/>
        <v>5.5172621611269479E-3</v>
      </c>
      <c r="AD54" s="77">
        <f t="shared" si="6"/>
        <v>5.5114909530422623E-3</v>
      </c>
      <c r="AE54" s="77">
        <f t="shared" si="6"/>
        <v>6.2793750610121244E-3</v>
      </c>
      <c r="AF54" s="77">
        <f t="shared" si="6"/>
        <v>6.9105946067290801E-3</v>
      </c>
      <c r="AG54" s="77">
        <f t="shared" si="6"/>
        <v>7.2527786567262841E-3</v>
      </c>
      <c r="AH54" s="77">
        <f t="shared" si="6"/>
        <v>7.342270699183401E-3</v>
      </c>
      <c r="AI54" s="77">
        <f t="shared" si="6"/>
        <v>6.7458214146565165E-3</v>
      </c>
      <c r="AJ54" s="77">
        <f t="shared" si="6"/>
        <v>9.6812161978353552E-3</v>
      </c>
      <c r="AK54" s="77">
        <f t="shared" si="6"/>
        <v>1.1108370712755363E-2</v>
      </c>
      <c r="AL54" s="77">
        <f t="shared" si="6"/>
        <v>1.017228669203959E-2</v>
      </c>
      <c r="AM54" s="77">
        <f t="shared" si="6"/>
        <v>9.5790949347991806E-3</v>
      </c>
    </row>
    <row r="55" spans="1:40" x14ac:dyDescent="0.25">
      <c r="A55" t="s">
        <v>384</v>
      </c>
      <c r="B55" t="s">
        <v>374</v>
      </c>
      <c r="C55" s="105" t="s">
        <v>378</v>
      </c>
      <c r="D55" t="str">
        <f t="shared" si="5"/>
        <v>Nybyggeri</v>
      </c>
      <c r="E55" s="82">
        <f t="shared" si="6"/>
        <v>0</v>
      </c>
      <c r="F55" s="82">
        <f t="shared" si="6"/>
        <v>0</v>
      </c>
      <c r="G55" s="82">
        <f t="shared" si="6"/>
        <v>0</v>
      </c>
      <c r="H55" s="82">
        <f t="shared" si="6"/>
        <v>0</v>
      </c>
      <c r="I55" s="82">
        <f t="shared" si="6"/>
        <v>1.2466285724115814E-5</v>
      </c>
      <c r="J55" s="82">
        <f t="shared" si="6"/>
        <v>3.0248824571853677E-5</v>
      </c>
      <c r="K55" s="82">
        <f t="shared" si="6"/>
        <v>0</v>
      </c>
      <c r="L55" s="82">
        <f t="shared" si="6"/>
        <v>4.8581995646928213E-6</v>
      </c>
      <c r="M55" s="82">
        <f t="shared" si="6"/>
        <v>4.1309913507314732E-6</v>
      </c>
      <c r="N55" s="82">
        <f t="shared" si="6"/>
        <v>1.2453570244808322E-5</v>
      </c>
      <c r="O55" s="82">
        <f t="shared" si="6"/>
        <v>9.5181956709551223E-6</v>
      </c>
      <c r="P55" s="82">
        <f t="shared" si="6"/>
        <v>7.9276886719817565E-6</v>
      </c>
      <c r="Q55" s="82">
        <f t="shared" si="6"/>
        <v>1.1864132191129306E-5</v>
      </c>
      <c r="R55" s="82">
        <f t="shared" si="6"/>
        <v>9.2438883395284493E-6</v>
      </c>
      <c r="S55" s="82">
        <f t="shared" si="6"/>
        <v>3.5738117597266268E-6</v>
      </c>
      <c r="T55" s="82">
        <f t="shared" si="6"/>
        <v>0</v>
      </c>
      <c r="U55" s="82">
        <f t="shared" si="6"/>
        <v>0</v>
      </c>
      <c r="V55" s="82">
        <f t="shared" si="6"/>
        <v>0</v>
      </c>
      <c r="W55" s="82">
        <f t="shared" si="6"/>
        <v>0</v>
      </c>
      <c r="X55" s="82">
        <f t="shared" si="6"/>
        <v>4.7699772698772132E-6</v>
      </c>
      <c r="Y55" s="82">
        <f t="shared" si="6"/>
        <v>6.4492319764053679E-6</v>
      </c>
      <c r="Z55" s="82">
        <f t="shared" si="6"/>
        <v>3.4182756603338929E-6</v>
      </c>
      <c r="AA55" s="82">
        <f t="shared" si="6"/>
        <v>3.9113432537448996E-6</v>
      </c>
      <c r="AB55" s="82">
        <f t="shared" si="6"/>
        <v>4.2501378908891468E-6</v>
      </c>
      <c r="AC55" s="82">
        <f t="shared" si="6"/>
        <v>1.0677498678648627E-5</v>
      </c>
      <c r="AD55" s="82">
        <f t="shared" si="6"/>
        <v>1.4063940637279487E-5</v>
      </c>
      <c r="AE55" s="82">
        <f t="shared" si="6"/>
        <v>1.0824927222625941E-5</v>
      </c>
      <c r="AF55" s="82">
        <f t="shared" si="6"/>
        <v>1.7397300727243563E-5</v>
      </c>
      <c r="AG55" s="82">
        <f t="shared" si="6"/>
        <v>2.2448279946750842E-5</v>
      </c>
      <c r="AH55" s="82">
        <f t="shared" si="6"/>
        <v>4.0674158778450586E-6</v>
      </c>
      <c r="AI55" s="82">
        <f t="shared" si="6"/>
        <v>4.2405255547174552E-6</v>
      </c>
      <c r="AJ55" s="82">
        <f t="shared" si="6"/>
        <v>1.9414240126848499E-6</v>
      </c>
      <c r="AK55" s="82">
        <f t="shared" si="6"/>
        <v>1.108216907292559E-7</v>
      </c>
      <c r="AL55" s="82">
        <f t="shared" si="6"/>
        <v>1.3437925939953748E-7</v>
      </c>
      <c r="AM55" s="82">
        <f t="shared" si="6"/>
        <v>1.5190799797326529E-7</v>
      </c>
    </row>
    <row r="56" spans="1:40" x14ac:dyDescent="0.25">
      <c r="A56" t="s">
        <v>384</v>
      </c>
      <c r="B56" t="s">
        <v>374</v>
      </c>
      <c r="C56" s="105" t="s">
        <v>378</v>
      </c>
      <c r="D56" t="str">
        <f t="shared" si="5"/>
        <v>Anlægsvirksomhed</v>
      </c>
      <c r="E56" s="82">
        <f t="shared" si="6"/>
        <v>1.1387050882541007E-2</v>
      </c>
      <c r="F56" s="82">
        <f t="shared" si="6"/>
        <v>9.4630488918084777E-3</v>
      </c>
      <c r="G56" s="82">
        <f t="shared" si="6"/>
        <v>9.32721602198224E-3</v>
      </c>
      <c r="H56" s="82">
        <f t="shared" si="6"/>
        <v>8.0971271126405019E-3</v>
      </c>
      <c r="I56" s="82">
        <f t="shared" si="6"/>
        <v>8.3343748516460699E-3</v>
      </c>
      <c r="J56" s="82">
        <f t="shared" si="6"/>
        <v>8.1790229113269004E-3</v>
      </c>
      <c r="K56" s="82">
        <f t="shared" si="6"/>
        <v>8.2459832702832542E-3</v>
      </c>
      <c r="L56" s="82">
        <f t="shared" si="6"/>
        <v>8.2090410743240055E-3</v>
      </c>
      <c r="M56" s="82">
        <f t="shared" si="6"/>
        <v>8.3434561144147858E-3</v>
      </c>
      <c r="N56" s="82">
        <f t="shared" si="6"/>
        <v>8.563913780088174E-3</v>
      </c>
      <c r="O56" s="82">
        <f t="shared" si="6"/>
        <v>9.3003486205111164E-3</v>
      </c>
      <c r="P56" s="82">
        <f t="shared" si="6"/>
        <v>1.0763223401105635E-2</v>
      </c>
      <c r="Q56" s="82">
        <f t="shared" si="6"/>
        <v>1.1252264165473239E-2</v>
      </c>
      <c r="R56" s="82">
        <f t="shared" si="6"/>
        <v>1.259729791180635E-2</v>
      </c>
      <c r="S56" s="82">
        <f t="shared" si="6"/>
        <v>1.2751893517841624E-2</v>
      </c>
      <c r="T56" s="82">
        <f t="shared" si="6"/>
        <v>1.3616077626688074E-2</v>
      </c>
      <c r="U56" s="82">
        <f t="shared" si="6"/>
        <v>1.1488156304023873E-2</v>
      </c>
      <c r="V56" s="82">
        <f t="shared" si="6"/>
        <v>1.1509330989776606E-2</v>
      </c>
      <c r="W56" s="82">
        <f t="shared" si="6"/>
        <v>1.1091406442887463E-2</v>
      </c>
      <c r="X56" s="82">
        <f t="shared" si="6"/>
        <v>1.1622759025994068E-2</v>
      </c>
      <c r="Y56" s="82">
        <f t="shared" si="6"/>
        <v>1.2258431220235247E-2</v>
      </c>
      <c r="Z56" s="82">
        <f t="shared" si="6"/>
        <v>1.079568938229703E-2</v>
      </c>
      <c r="AA56" s="82">
        <f t="shared" si="6"/>
        <v>1.0590197718912051E-2</v>
      </c>
      <c r="AB56" s="82">
        <f t="shared" si="6"/>
        <v>8.932826429212868E-3</v>
      </c>
      <c r="AC56" s="82">
        <f t="shared" si="6"/>
        <v>9.0813779941193509E-3</v>
      </c>
      <c r="AD56" s="82">
        <f t="shared" si="6"/>
        <v>8.4810334471790479E-3</v>
      </c>
      <c r="AE56" s="82">
        <f t="shared" si="6"/>
        <v>8.3360817051998382E-3</v>
      </c>
      <c r="AF56" s="82">
        <f t="shared" si="6"/>
        <v>8.5067148759214329E-3</v>
      </c>
      <c r="AG56" s="82">
        <f t="shared" si="6"/>
        <v>1.0990407424946698E-2</v>
      </c>
      <c r="AH56" s="82">
        <f t="shared" si="6"/>
        <v>1.311201659761079E-2</v>
      </c>
      <c r="AI56" s="82">
        <f t="shared" si="6"/>
        <v>1.1593775341015179E-2</v>
      </c>
      <c r="AJ56" s="82">
        <f t="shared" si="6"/>
        <v>9.6413725698996922E-3</v>
      </c>
      <c r="AK56" s="82">
        <f t="shared" si="6"/>
        <v>1.0560742559601264E-2</v>
      </c>
      <c r="AL56" s="82">
        <f t="shared" si="6"/>
        <v>1.0153782796743805E-2</v>
      </c>
      <c r="AM56" s="82">
        <f t="shared" si="6"/>
        <v>9.8647078797979206E-3</v>
      </c>
    </row>
    <row r="57" spans="1:40" x14ac:dyDescent="0.25">
      <c r="A57" t="s">
        <v>384</v>
      </c>
      <c r="B57" t="s">
        <v>374</v>
      </c>
      <c r="C57" s="105" t="s">
        <v>378</v>
      </c>
      <c r="D57" t="str">
        <f t="shared" si="5"/>
        <v>Prof. rep. og vedl.</v>
      </c>
      <c r="E57" s="82">
        <f t="shared" si="6"/>
        <v>9.660008968952475E-3</v>
      </c>
      <c r="F57" s="82">
        <f t="shared" si="6"/>
        <v>9.8894951711654723E-3</v>
      </c>
      <c r="G57" s="82">
        <f t="shared" si="6"/>
        <v>1.0651962461103984E-2</v>
      </c>
      <c r="H57" s="82">
        <f t="shared" si="6"/>
        <v>1.1353838906732429E-2</v>
      </c>
      <c r="I57" s="82">
        <f t="shared" si="6"/>
        <v>1.1572213606299104E-2</v>
      </c>
      <c r="J57" s="82">
        <f t="shared" si="6"/>
        <v>1.1524497038882371E-2</v>
      </c>
      <c r="K57" s="82">
        <f t="shared" si="6"/>
        <v>1.1620036899370833E-2</v>
      </c>
      <c r="L57" s="82">
        <f t="shared" si="6"/>
        <v>1.2117052987195315E-2</v>
      </c>
      <c r="M57" s="82">
        <f t="shared" si="6"/>
        <v>1.2362002821917814E-2</v>
      </c>
      <c r="N57" s="82">
        <f t="shared" si="6"/>
        <v>1.3795206397264082E-2</v>
      </c>
      <c r="O57" s="82">
        <f t="shared" si="6"/>
        <v>1.1977297984686809E-2</v>
      </c>
      <c r="P57" s="82">
        <f t="shared" si="6"/>
        <v>1.3055514187600526E-2</v>
      </c>
      <c r="Q57" s="82">
        <f t="shared" si="6"/>
        <v>1.3856252732784706E-2</v>
      </c>
      <c r="R57" s="82">
        <f t="shared" si="6"/>
        <v>1.3967000860171446E-2</v>
      </c>
      <c r="S57" s="82">
        <f t="shared" si="6"/>
        <v>1.4252932017968137E-2</v>
      </c>
      <c r="T57" s="82">
        <f t="shared" si="6"/>
        <v>1.2435873609860086E-2</v>
      </c>
      <c r="U57" s="82">
        <f t="shared" si="6"/>
        <v>1.4255287865753101E-2</v>
      </c>
      <c r="V57" s="82">
        <f t="shared" si="6"/>
        <v>1.5316923376656789E-2</v>
      </c>
      <c r="W57" s="82">
        <f t="shared" si="6"/>
        <v>1.3318753912363703E-2</v>
      </c>
      <c r="X57" s="82">
        <f t="shared" si="6"/>
        <v>1.3428271048553394E-2</v>
      </c>
      <c r="Y57" s="82">
        <f t="shared" si="6"/>
        <v>1.4652831359995386E-2</v>
      </c>
      <c r="Z57" s="82">
        <f t="shared" si="6"/>
        <v>1.5465863935792416E-2</v>
      </c>
      <c r="AA57" s="82">
        <f t="shared" si="6"/>
        <v>1.5901050585789285E-2</v>
      </c>
      <c r="AB57" s="82">
        <f t="shared" si="6"/>
        <v>1.5378787468632152E-2</v>
      </c>
      <c r="AC57" s="82">
        <f t="shared" si="6"/>
        <v>1.5672745871095514E-2</v>
      </c>
      <c r="AD57" s="82">
        <f t="shared" si="6"/>
        <v>1.5613654899943537E-2</v>
      </c>
      <c r="AE57" s="82">
        <f t="shared" si="6"/>
        <v>1.5580647398674019E-2</v>
      </c>
      <c r="AF57" s="82">
        <f t="shared" si="6"/>
        <v>1.5763489019395546E-2</v>
      </c>
      <c r="AG57" s="82">
        <f t="shared" si="6"/>
        <v>1.5417625362201778E-2</v>
      </c>
      <c r="AH57" s="82">
        <f t="shared" si="6"/>
        <v>1.5247469288871666E-2</v>
      </c>
      <c r="AI57" s="82">
        <f t="shared" si="6"/>
        <v>1.7114423572794066E-2</v>
      </c>
      <c r="AJ57" s="82">
        <f t="shared" si="6"/>
        <v>1.652941639126887E-2</v>
      </c>
      <c r="AK57" s="82">
        <f t="shared" si="6"/>
        <v>1.8331992713679957E-2</v>
      </c>
      <c r="AL57" s="82">
        <f t="shared" si="6"/>
        <v>2.1121875893763405E-2</v>
      </c>
      <c r="AM57" s="82">
        <f t="shared" si="6"/>
        <v>2.2000318109788149E-2</v>
      </c>
    </row>
    <row r="58" spans="1:40" s="6" customFormat="1" x14ac:dyDescent="0.25">
      <c r="A58" t="s">
        <v>384</v>
      </c>
      <c r="B58" t="s">
        <v>374</v>
      </c>
      <c r="C58" s="105" t="s">
        <v>378</v>
      </c>
      <c r="D58" s="6" t="str">
        <f t="shared" si="5"/>
        <v>Gør-det-selv rep. og vedl.</v>
      </c>
      <c r="E58" s="77">
        <f t="shared" si="6"/>
        <v>7.9004206588138125E-3</v>
      </c>
      <c r="F58" s="77">
        <f t="shared" si="6"/>
        <v>8.5069905615732782E-3</v>
      </c>
      <c r="G58" s="77">
        <f t="shared" si="6"/>
        <v>9.9935808084427175E-3</v>
      </c>
      <c r="H58" s="77">
        <f t="shared" si="6"/>
        <v>1.1851062763361305E-2</v>
      </c>
      <c r="I58" s="77">
        <f t="shared" si="6"/>
        <v>1.2192723861075429E-2</v>
      </c>
      <c r="J58" s="77">
        <f t="shared" si="6"/>
        <v>1.3436856827069698E-2</v>
      </c>
      <c r="K58" s="77">
        <f t="shared" si="6"/>
        <v>1.4458049588888201E-2</v>
      </c>
      <c r="L58" s="77">
        <f t="shared" si="6"/>
        <v>1.4536887059626861E-2</v>
      </c>
      <c r="M58" s="77">
        <f t="shared" si="6"/>
        <v>1.4879063203748277E-2</v>
      </c>
      <c r="N58" s="77">
        <f t="shared" si="6"/>
        <v>1.77846898640465E-2</v>
      </c>
      <c r="O58" s="77">
        <f t="shared" ref="O58:AM69" si="7">O11/O$48</f>
        <v>1.5791508578633796E-2</v>
      </c>
      <c r="P58" s="77">
        <f t="shared" si="7"/>
        <v>1.5930141772720226E-2</v>
      </c>
      <c r="Q58" s="77">
        <f t="shared" si="7"/>
        <v>1.7676929235676042E-2</v>
      </c>
      <c r="R58" s="77">
        <f t="shared" si="7"/>
        <v>1.7584923089118347E-2</v>
      </c>
      <c r="S58" s="77">
        <f t="shared" si="7"/>
        <v>1.7985345063420338E-2</v>
      </c>
      <c r="T58" s="77">
        <f t="shared" si="7"/>
        <v>1.6948963855634769E-2</v>
      </c>
      <c r="U58" s="77">
        <f t="shared" si="7"/>
        <v>1.6164639602572813E-2</v>
      </c>
      <c r="V58" s="77">
        <f t="shared" si="7"/>
        <v>1.6010258940410797E-2</v>
      </c>
      <c r="W58" s="77">
        <f t="shared" si="7"/>
        <v>1.6126168546223989E-2</v>
      </c>
      <c r="X58" s="77">
        <f t="shared" si="7"/>
        <v>1.6556540176903538E-2</v>
      </c>
      <c r="Y58" s="77">
        <f t="shared" si="7"/>
        <v>1.6744809776601612E-2</v>
      </c>
      <c r="Z58" s="77">
        <f t="shared" si="7"/>
        <v>1.8838717839470262E-2</v>
      </c>
      <c r="AA58" s="77">
        <f t="shared" si="7"/>
        <v>2.0519530368861214E-2</v>
      </c>
      <c r="AB58" s="77">
        <f t="shared" si="7"/>
        <v>2.1074312314109337E-2</v>
      </c>
      <c r="AC58" s="77">
        <f t="shared" si="7"/>
        <v>2.0504573946094964E-2</v>
      </c>
      <c r="AD58" s="77">
        <f t="shared" si="7"/>
        <v>1.9767705081681363E-2</v>
      </c>
      <c r="AE58" s="77">
        <f t="shared" si="7"/>
        <v>1.9674433537918951E-2</v>
      </c>
      <c r="AF58" s="77">
        <f t="shared" si="7"/>
        <v>2.1262230072566946E-2</v>
      </c>
      <c r="AG58" s="77">
        <f t="shared" si="7"/>
        <v>2.1891456753847238E-2</v>
      </c>
      <c r="AH58" s="77">
        <f t="shared" si="7"/>
        <v>2.3329918784351106E-2</v>
      </c>
      <c r="AI58" s="77">
        <f t="shared" si="7"/>
        <v>2.5162196638507293E-2</v>
      </c>
      <c r="AJ58" s="77">
        <f t="shared" si="7"/>
        <v>2.6134076181764221E-2</v>
      </c>
      <c r="AK58" s="77">
        <f t="shared" si="7"/>
        <v>2.5598821331622612E-2</v>
      </c>
      <c r="AL58" s="77">
        <f t="shared" si="7"/>
        <v>2.7677081438409031E-2</v>
      </c>
      <c r="AM58" s="77">
        <f t="shared" si="7"/>
        <v>2.9278502432268188E-2</v>
      </c>
    </row>
    <row r="59" spans="1:40" x14ac:dyDescent="0.25">
      <c r="A59" t="s">
        <v>384</v>
      </c>
      <c r="B59" t="s">
        <v>375</v>
      </c>
      <c r="C59" s="105" t="s">
        <v>378</v>
      </c>
      <c r="D59" t="str">
        <f t="shared" si="5"/>
        <v>Nybyggeri</v>
      </c>
      <c r="E59" s="82">
        <f t="shared" ref="E59:AI67" si="8">E12/E$48</f>
        <v>3.9159206686471305E-2</v>
      </c>
      <c r="F59" s="82">
        <f t="shared" si="8"/>
        <v>3.230260229352331E-2</v>
      </c>
      <c r="G59" s="82">
        <f t="shared" si="8"/>
        <v>3.1917947305847225E-2</v>
      </c>
      <c r="H59" s="82">
        <f t="shared" si="8"/>
        <v>2.4948092386125324E-2</v>
      </c>
      <c r="I59" s="82">
        <f t="shared" si="8"/>
        <v>2.3765752829018317E-2</v>
      </c>
      <c r="J59" s="82">
        <f t="shared" si="8"/>
        <v>2.8758445794225047E-2</v>
      </c>
      <c r="K59" s="82">
        <f t="shared" si="8"/>
        <v>3.2048744186639715E-2</v>
      </c>
      <c r="L59" s="82">
        <f t="shared" si="8"/>
        <v>3.6541924543823191E-2</v>
      </c>
      <c r="M59" s="82">
        <f t="shared" si="8"/>
        <v>4.2193047245883533E-2</v>
      </c>
      <c r="N59" s="82">
        <f t="shared" si="8"/>
        <v>3.9680521999102512E-2</v>
      </c>
      <c r="O59" s="82">
        <f t="shared" si="8"/>
        <v>4.0575050067035281E-2</v>
      </c>
      <c r="P59" s="82">
        <f t="shared" si="8"/>
        <v>4.3261388576900733E-2</v>
      </c>
      <c r="Q59" s="82">
        <f t="shared" si="8"/>
        <v>4.2665659177861255E-2</v>
      </c>
      <c r="R59" s="82">
        <f t="shared" si="8"/>
        <v>4.4660513769032219E-2</v>
      </c>
      <c r="S59" s="82">
        <f t="shared" si="8"/>
        <v>4.741592028993314E-2</v>
      </c>
      <c r="T59" s="82">
        <f t="shared" si="8"/>
        <v>4.6996500138869718E-2</v>
      </c>
      <c r="U59" s="82">
        <f t="shared" si="8"/>
        <v>4.9980694787205418E-2</v>
      </c>
      <c r="V59" s="82">
        <f t="shared" si="8"/>
        <v>5.3461667570573128E-2</v>
      </c>
      <c r="W59" s="82">
        <f t="shared" si="8"/>
        <v>4.7407105278941368E-2</v>
      </c>
      <c r="X59" s="82">
        <f t="shared" si="8"/>
        <v>3.148969839344231E-2</v>
      </c>
      <c r="Y59" s="82">
        <f t="shared" si="8"/>
        <v>2.6402382760313682E-2</v>
      </c>
      <c r="Z59" s="82">
        <f t="shared" si="8"/>
        <v>3.2074788410218366E-2</v>
      </c>
      <c r="AA59" s="82">
        <f t="shared" si="8"/>
        <v>3.0214375825394879E-2</v>
      </c>
      <c r="AB59" s="82">
        <f t="shared" si="8"/>
        <v>2.7441935495648051E-2</v>
      </c>
      <c r="AC59" s="82">
        <f t="shared" si="8"/>
        <v>3.0277993768583891E-2</v>
      </c>
      <c r="AD59" s="82">
        <f t="shared" si="8"/>
        <v>3.2256610371390645E-2</v>
      </c>
      <c r="AE59" s="82">
        <f t="shared" si="8"/>
        <v>3.3664398452841887E-2</v>
      </c>
      <c r="AF59" s="82">
        <f t="shared" si="8"/>
        <v>3.9336960211133441E-2</v>
      </c>
      <c r="AG59" s="82">
        <f t="shared" si="8"/>
        <v>4.1466423035643178E-2</v>
      </c>
      <c r="AH59" s="82">
        <f t="shared" si="8"/>
        <v>4.4279105223030739E-2</v>
      </c>
      <c r="AI59" s="82">
        <f t="shared" si="8"/>
        <v>4.9476593633440327E-2</v>
      </c>
      <c r="AJ59" s="82">
        <f t="shared" si="7"/>
        <v>4.7070544577269183E-2</v>
      </c>
      <c r="AK59" s="82">
        <f t="shared" si="7"/>
        <v>5.0959416223937584E-2</v>
      </c>
      <c r="AL59" s="82">
        <f t="shared" si="7"/>
        <v>5.2446457699347145E-2</v>
      </c>
      <c r="AM59" s="82">
        <f t="shared" si="7"/>
        <v>5.1784848168151335E-2</v>
      </c>
    </row>
    <row r="60" spans="1:40" x14ac:dyDescent="0.25">
      <c r="A60" t="s">
        <v>384</v>
      </c>
      <c r="B60" t="s">
        <v>375</v>
      </c>
      <c r="C60" s="105" t="s">
        <v>378</v>
      </c>
      <c r="D60" t="str">
        <f t="shared" si="5"/>
        <v>Anlægsvirksomhed</v>
      </c>
      <c r="E60" s="82">
        <f t="shared" si="8"/>
        <v>4.496382534926234E-2</v>
      </c>
      <c r="F60" s="82">
        <f t="shared" si="8"/>
        <v>4.1003387886377189E-2</v>
      </c>
      <c r="G60" s="82">
        <f t="shared" si="8"/>
        <v>4.3095233791384954E-2</v>
      </c>
      <c r="H60" s="82">
        <f t="shared" si="8"/>
        <v>4.5163623606522089E-2</v>
      </c>
      <c r="I60" s="82">
        <f t="shared" si="8"/>
        <v>4.0367422500212018E-2</v>
      </c>
      <c r="J60" s="82">
        <f t="shared" si="8"/>
        <v>4.2493944815360868E-2</v>
      </c>
      <c r="K60" s="82">
        <f t="shared" si="8"/>
        <v>4.4949318793204081E-2</v>
      </c>
      <c r="L60" s="82">
        <f t="shared" si="8"/>
        <v>4.3043312039005313E-2</v>
      </c>
      <c r="M60" s="82">
        <f t="shared" si="8"/>
        <v>4.5002953281941566E-2</v>
      </c>
      <c r="N60" s="82">
        <f t="shared" si="8"/>
        <v>3.8537954060021778E-2</v>
      </c>
      <c r="O60" s="82">
        <f t="shared" si="8"/>
        <v>3.6908484240235524E-2</v>
      </c>
      <c r="P60" s="82">
        <f t="shared" si="8"/>
        <v>4.160327397118295E-2</v>
      </c>
      <c r="Q60" s="82">
        <f t="shared" si="8"/>
        <v>4.1731895273026613E-2</v>
      </c>
      <c r="R60" s="82">
        <f t="shared" si="8"/>
        <v>4.320794835308945E-2</v>
      </c>
      <c r="S60" s="82">
        <f t="shared" si="8"/>
        <v>4.2166327617693879E-2</v>
      </c>
      <c r="T60" s="82">
        <f t="shared" si="8"/>
        <v>3.8821329642609287E-2</v>
      </c>
      <c r="U60" s="82">
        <f t="shared" si="8"/>
        <v>3.6710245231835519E-2</v>
      </c>
      <c r="V60" s="82">
        <f t="shared" si="8"/>
        <v>3.5482371304749377E-2</v>
      </c>
      <c r="W60" s="82">
        <f t="shared" si="8"/>
        <v>3.716899720969908E-2</v>
      </c>
      <c r="X60" s="82">
        <f t="shared" si="8"/>
        <v>3.6510976462796906E-2</v>
      </c>
      <c r="Y60" s="82">
        <f t="shared" si="8"/>
        <v>3.8488732398816235E-2</v>
      </c>
      <c r="Z60" s="82">
        <f t="shared" si="8"/>
        <v>3.9664724736551221E-2</v>
      </c>
      <c r="AA60" s="82">
        <f t="shared" si="8"/>
        <v>4.3315077491664168E-2</v>
      </c>
      <c r="AB60" s="82">
        <f t="shared" si="8"/>
        <v>4.2160283552592659E-2</v>
      </c>
      <c r="AC60" s="82">
        <f t="shared" si="8"/>
        <v>4.2354137567019196E-2</v>
      </c>
      <c r="AD60" s="82">
        <f t="shared" si="8"/>
        <v>4.3210033464380654E-2</v>
      </c>
      <c r="AE60" s="82">
        <f t="shared" si="8"/>
        <v>4.0523819834608191E-2</v>
      </c>
      <c r="AF60" s="82">
        <f t="shared" si="8"/>
        <v>3.738562933229958E-2</v>
      </c>
      <c r="AG60" s="82">
        <f t="shared" si="8"/>
        <v>3.9612024585992674E-2</v>
      </c>
      <c r="AH60" s="82">
        <f t="shared" si="8"/>
        <v>4.8434021980464148E-2</v>
      </c>
      <c r="AI60" s="82">
        <f t="shared" si="8"/>
        <v>5.336298800331752E-2</v>
      </c>
      <c r="AJ60" s="82">
        <f t="shared" si="7"/>
        <v>5.3380046921980361E-2</v>
      </c>
      <c r="AK60" s="82">
        <f t="shared" si="7"/>
        <v>5.2546650626087418E-2</v>
      </c>
      <c r="AL60" s="82">
        <f t="shared" si="7"/>
        <v>5.8208120296831575E-2</v>
      </c>
      <c r="AM60" s="82">
        <f t="shared" si="7"/>
        <v>6.1314913633962277E-2</v>
      </c>
    </row>
    <row r="61" spans="1:40" x14ac:dyDescent="0.25">
      <c r="A61" t="s">
        <v>384</v>
      </c>
      <c r="B61" t="s">
        <v>375</v>
      </c>
      <c r="C61" s="105" t="s">
        <v>378</v>
      </c>
      <c r="D61" t="str">
        <f t="shared" si="5"/>
        <v>Prof. rep. og vedl.</v>
      </c>
      <c r="E61" s="82">
        <f t="shared" si="8"/>
        <v>2.7936927423542025E-2</v>
      </c>
      <c r="F61" s="82">
        <f t="shared" si="8"/>
        <v>2.7764768451512531E-2</v>
      </c>
      <c r="G61" s="82">
        <f t="shared" si="8"/>
        <v>2.9491764789165976E-2</v>
      </c>
      <c r="H61" s="82">
        <f t="shared" si="8"/>
        <v>2.8758696955673065E-2</v>
      </c>
      <c r="I61" s="82">
        <f t="shared" si="8"/>
        <v>2.9860462209814424E-2</v>
      </c>
      <c r="J61" s="82">
        <f t="shared" si="8"/>
        <v>3.0510922636853177E-2</v>
      </c>
      <c r="K61" s="82">
        <f t="shared" si="8"/>
        <v>3.0257873795827644E-2</v>
      </c>
      <c r="L61" s="82">
        <f t="shared" si="8"/>
        <v>3.120039784461328E-2</v>
      </c>
      <c r="M61" s="82">
        <f t="shared" si="8"/>
        <v>2.993787842771372E-2</v>
      </c>
      <c r="N61" s="82">
        <f t="shared" si="8"/>
        <v>3.5445684462180986E-2</v>
      </c>
      <c r="O61" s="82">
        <f t="shared" si="8"/>
        <v>3.7586630849410448E-2</v>
      </c>
      <c r="P61" s="82">
        <f t="shared" si="8"/>
        <v>3.6013445661851974E-2</v>
      </c>
      <c r="Q61" s="82">
        <f t="shared" si="8"/>
        <v>3.5954097623880854E-2</v>
      </c>
      <c r="R61" s="82">
        <f t="shared" si="8"/>
        <v>3.682365304764916E-2</v>
      </c>
      <c r="S61" s="82">
        <f t="shared" si="8"/>
        <v>3.826338202334751E-2</v>
      </c>
      <c r="T61" s="82">
        <f t="shared" si="8"/>
        <v>3.7538848958000637E-2</v>
      </c>
      <c r="U61" s="82">
        <f t="shared" si="8"/>
        <v>4.1156205575577413E-2</v>
      </c>
      <c r="V61" s="82">
        <f t="shared" si="8"/>
        <v>4.1801211322715075E-2</v>
      </c>
      <c r="W61" s="82">
        <f t="shared" si="8"/>
        <v>3.782647025837868E-2</v>
      </c>
      <c r="X61" s="82">
        <f t="shared" si="8"/>
        <v>3.5544757296517321E-2</v>
      </c>
      <c r="Y61" s="82">
        <f t="shared" si="8"/>
        <v>3.5489607763687835E-2</v>
      </c>
      <c r="Z61" s="82">
        <f t="shared" si="8"/>
        <v>4.0105714816768431E-2</v>
      </c>
      <c r="AA61" s="82">
        <f t="shared" si="8"/>
        <v>4.0437173633721173E-2</v>
      </c>
      <c r="AB61" s="82">
        <f t="shared" si="8"/>
        <v>3.9636702910595505E-2</v>
      </c>
      <c r="AC61" s="82">
        <f t="shared" si="8"/>
        <v>4.2230431328431843E-2</v>
      </c>
      <c r="AD61" s="82">
        <f t="shared" si="8"/>
        <v>4.1999064290870247E-2</v>
      </c>
      <c r="AE61" s="82">
        <f t="shared" si="8"/>
        <v>4.1285903839004524E-2</v>
      </c>
      <c r="AF61" s="82">
        <f t="shared" si="8"/>
        <v>4.2198694950070323E-2</v>
      </c>
      <c r="AG61" s="82">
        <f t="shared" si="8"/>
        <v>4.2113332405403839E-2</v>
      </c>
      <c r="AH61" s="82">
        <f t="shared" si="8"/>
        <v>4.1494568507618269E-2</v>
      </c>
      <c r="AI61" s="82">
        <f t="shared" si="8"/>
        <v>4.4795344848970124E-2</v>
      </c>
      <c r="AJ61" s="82">
        <f t="shared" si="7"/>
        <v>4.4393831849327652E-2</v>
      </c>
      <c r="AK61" s="82">
        <f t="shared" si="7"/>
        <v>4.8233188992911152E-2</v>
      </c>
      <c r="AL61" s="82">
        <f t="shared" si="7"/>
        <v>5.0744843241176785E-2</v>
      </c>
      <c r="AM61" s="82">
        <f t="shared" si="7"/>
        <v>5.020840820727767E-2</v>
      </c>
    </row>
    <row r="62" spans="1:40" s="14" customFormat="1" x14ac:dyDescent="0.25">
      <c r="A62" t="s">
        <v>384</v>
      </c>
      <c r="B62" t="s">
        <v>375</v>
      </c>
      <c r="C62" s="105" t="s">
        <v>378</v>
      </c>
      <c r="D62" s="14" t="str">
        <f t="shared" si="5"/>
        <v>Gør-det-selv rep. og vedl.</v>
      </c>
      <c r="E62" s="82">
        <f t="shared" si="8"/>
        <v>1.1697189706646658E-2</v>
      </c>
      <c r="F62" s="82">
        <f t="shared" si="8"/>
        <v>1.2176375047011622E-2</v>
      </c>
      <c r="G62" s="82">
        <f t="shared" si="8"/>
        <v>1.3930187836943613E-2</v>
      </c>
      <c r="H62" s="82">
        <f t="shared" si="8"/>
        <v>1.5840600411119909E-2</v>
      </c>
      <c r="I62" s="82">
        <f t="shared" si="8"/>
        <v>1.6054908160509262E-2</v>
      </c>
      <c r="J62" s="82">
        <f t="shared" si="8"/>
        <v>1.7651576203474014E-2</v>
      </c>
      <c r="K62" s="82">
        <f t="shared" si="8"/>
        <v>1.9016888389565979E-2</v>
      </c>
      <c r="L62" s="82">
        <f t="shared" si="8"/>
        <v>1.9607488122988154E-2</v>
      </c>
      <c r="M62" s="82">
        <f t="shared" si="8"/>
        <v>1.9291658079626264E-2</v>
      </c>
      <c r="N62" s="82">
        <f t="shared" si="8"/>
        <v>2.3985337921661892E-2</v>
      </c>
      <c r="O62" s="82">
        <f t="shared" si="8"/>
        <v>2.5180994838995975E-2</v>
      </c>
      <c r="P62" s="82">
        <f t="shared" si="8"/>
        <v>2.2996989513697337E-2</v>
      </c>
      <c r="Q62" s="82">
        <f t="shared" si="8"/>
        <v>2.4786432203491963E-2</v>
      </c>
      <c r="R62" s="82">
        <f t="shared" si="8"/>
        <v>2.6619881692946695E-2</v>
      </c>
      <c r="S62" s="82">
        <f t="shared" si="8"/>
        <v>2.6233678088138215E-2</v>
      </c>
      <c r="T62" s="82">
        <f t="shared" si="8"/>
        <v>2.7118449507486573E-2</v>
      </c>
      <c r="U62" s="82">
        <f t="shared" si="8"/>
        <v>2.9896709056753727E-2</v>
      </c>
      <c r="V62" s="82">
        <f t="shared" si="8"/>
        <v>2.7229828896905992E-2</v>
      </c>
      <c r="W62" s="82">
        <f t="shared" si="8"/>
        <v>2.5044687411622319E-2</v>
      </c>
      <c r="X62" s="82">
        <f t="shared" si="8"/>
        <v>2.4074056784692242E-2</v>
      </c>
      <c r="Y62" s="82">
        <f t="shared" si="8"/>
        <v>2.4029152892219498E-2</v>
      </c>
      <c r="Z62" s="82">
        <f t="shared" si="8"/>
        <v>2.7367123248935438E-2</v>
      </c>
      <c r="AA62" s="82">
        <f t="shared" si="8"/>
        <v>2.8791235173068162E-2</v>
      </c>
      <c r="AB62" s="82">
        <f t="shared" si="8"/>
        <v>2.7717612431199613E-2</v>
      </c>
      <c r="AC62" s="82">
        <f t="shared" si="8"/>
        <v>2.6021836107221915E-2</v>
      </c>
      <c r="AD62" s="82">
        <f t="shared" si="8"/>
        <v>2.5279196034723627E-2</v>
      </c>
      <c r="AE62" s="82">
        <f t="shared" si="8"/>
        <v>2.5953808598931077E-2</v>
      </c>
      <c r="AF62" s="82">
        <f t="shared" si="8"/>
        <v>2.8172824679296025E-2</v>
      </c>
      <c r="AG62" s="82">
        <f t="shared" si="8"/>
        <v>2.9144235410573521E-2</v>
      </c>
      <c r="AH62" s="82">
        <f t="shared" si="8"/>
        <v>3.0672189483534507E-2</v>
      </c>
      <c r="AI62" s="82">
        <f t="shared" si="8"/>
        <v>3.190801805316381E-2</v>
      </c>
      <c r="AJ62" s="82">
        <f t="shared" si="7"/>
        <v>3.581529237959958E-2</v>
      </c>
      <c r="AK62" s="82">
        <f t="shared" si="7"/>
        <v>3.6707192044377973E-2</v>
      </c>
      <c r="AL62" s="82">
        <f t="shared" si="7"/>
        <v>3.7849368130448618E-2</v>
      </c>
      <c r="AM62" s="82">
        <f t="shared" si="7"/>
        <v>3.885759736706737E-2</v>
      </c>
    </row>
    <row r="63" spans="1:40" s="61" customFormat="1" x14ac:dyDescent="0.25">
      <c r="A63" s="61" t="s">
        <v>384</v>
      </c>
      <c r="B63" s="61" t="s">
        <v>313</v>
      </c>
      <c r="C63" s="107" t="s">
        <v>376</v>
      </c>
      <c r="D63" s="61" t="str">
        <f t="shared" si="5"/>
        <v>Nybyggeri, boligbyggeri</v>
      </c>
      <c r="E63" s="81">
        <f t="shared" si="8"/>
        <v>1.6685465545932966E-2</v>
      </c>
      <c r="F63" s="81">
        <f t="shared" si="8"/>
        <v>1.2796420030664821E-2</v>
      </c>
      <c r="G63" s="81">
        <f t="shared" si="8"/>
        <v>1.2640911924005727E-2</v>
      </c>
      <c r="H63" s="81">
        <f t="shared" si="8"/>
        <v>1.0116090126210365E-2</v>
      </c>
      <c r="I63" s="81">
        <f t="shared" si="8"/>
        <v>1.022287283616596E-2</v>
      </c>
      <c r="J63" s="81">
        <f t="shared" si="8"/>
        <v>1.2324999188712006E-2</v>
      </c>
      <c r="K63" s="81">
        <f t="shared" si="8"/>
        <v>1.3407823864736362E-2</v>
      </c>
      <c r="L63" s="81">
        <f t="shared" si="8"/>
        <v>1.5955289434887148E-2</v>
      </c>
      <c r="M63" s="81">
        <f t="shared" si="8"/>
        <v>1.8363726251745757E-2</v>
      </c>
      <c r="N63" s="81">
        <f t="shared" si="8"/>
        <v>1.7148243687319653E-2</v>
      </c>
      <c r="O63" s="81">
        <f t="shared" si="8"/>
        <v>1.5581098008474769E-2</v>
      </c>
      <c r="P63" s="81">
        <f t="shared" si="8"/>
        <v>1.6359978130376648E-2</v>
      </c>
      <c r="Q63" s="81">
        <f t="shared" si="8"/>
        <v>1.7781020894158259E-2</v>
      </c>
      <c r="R63" s="81">
        <f t="shared" si="8"/>
        <v>2.0873241582391271E-2</v>
      </c>
      <c r="S63" s="81">
        <f t="shared" si="8"/>
        <v>2.3384480610530441E-2</v>
      </c>
      <c r="T63" s="81">
        <f t="shared" si="8"/>
        <v>2.4518985117577722E-2</v>
      </c>
      <c r="U63" s="81">
        <f t="shared" si="8"/>
        <v>2.6959599083111307E-2</v>
      </c>
      <c r="V63" s="81">
        <f t="shared" si="8"/>
        <v>2.6915891277474478E-2</v>
      </c>
      <c r="W63" s="81">
        <f t="shared" si="8"/>
        <v>1.9809053342684593E-2</v>
      </c>
      <c r="X63" s="81">
        <f t="shared" si="8"/>
        <v>1.0861845700054313E-2</v>
      </c>
      <c r="Y63" s="81">
        <f t="shared" si="8"/>
        <v>9.5026361510021466E-3</v>
      </c>
      <c r="Z63" s="81">
        <f t="shared" si="8"/>
        <v>1.3469690119558508E-2</v>
      </c>
      <c r="AA63" s="81">
        <f t="shared" si="8"/>
        <v>1.1077942368435373E-2</v>
      </c>
      <c r="AB63" s="81">
        <f t="shared" si="8"/>
        <v>9.1912338426909431E-3</v>
      </c>
      <c r="AC63" s="81">
        <f t="shared" si="8"/>
        <v>9.7884051789586691E-3</v>
      </c>
      <c r="AD63" s="81">
        <f t="shared" si="8"/>
        <v>1.2312411778679377E-2</v>
      </c>
      <c r="AE63" s="81">
        <f t="shared" si="8"/>
        <v>1.2067548440053651E-2</v>
      </c>
      <c r="AF63" s="81">
        <f t="shared" si="8"/>
        <v>1.5787326251706341E-2</v>
      </c>
      <c r="AG63" s="81">
        <f t="shared" si="8"/>
        <v>1.7075497322600244E-2</v>
      </c>
      <c r="AH63" s="81">
        <f t="shared" si="8"/>
        <v>1.8515082039727321E-2</v>
      </c>
      <c r="AI63" s="81">
        <f t="shared" si="8"/>
        <v>2.4799777887346382E-2</v>
      </c>
      <c r="AJ63" s="81">
        <f t="shared" si="7"/>
        <v>2.2699436805342199E-2</v>
      </c>
      <c r="AK63" s="81">
        <f t="shared" si="7"/>
        <v>2.0396669364805772E-2</v>
      </c>
      <c r="AL63" s="81">
        <f t="shared" si="7"/>
        <v>1.961037116866245E-2</v>
      </c>
      <c r="AM63" s="81">
        <f t="shared" si="7"/>
        <v>1.7237566581809097E-2</v>
      </c>
      <c r="AN63" s="81"/>
    </row>
    <row r="64" spans="1:40" s="14" customFormat="1" x14ac:dyDescent="0.25">
      <c r="A64" s="14" t="s">
        <v>384</v>
      </c>
      <c r="B64" s="14" t="s">
        <v>313</v>
      </c>
      <c r="C64" s="39" t="s">
        <v>376</v>
      </c>
      <c r="D64" s="14" t="str">
        <f t="shared" si="5"/>
        <v>Nybyggeri, øvrigt byggeri</v>
      </c>
      <c r="E64" s="82">
        <f t="shared" si="8"/>
        <v>2.247374114053834E-2</v>
      </c>
      <c r="F64" s="82">
        <f t="shared" si="8"/>
        <v>1.9506182262858485E-2</v>
      </c>
      <c r="G64" s="82">
        <f t="shared" si="8"/>
        <v>1.9277035381841497E-2</v>
      </c>
      <c r="H64" s="82">
        <f t="shared" si="8"/>
        <v>1.483200225991496E-2</v>
      </c>
      <c r="I64" s="82">
        <f t="shared" si="8"/>
        <v>1.3542879992852357E-2</v>
      </c>
      <c r="J64" s="82">
        <f t="shared" si="8"/>
        <v>1.643344660551304E-2</v>
      </c>
      <c r="K64" s="82">
        <f t="shared" si="8"/>
        <v>1.8640920321903353E-2</v>
      </c>
      <c r="L64" s="82">
        <f t="shared" si="8"/>
        <v>2.058663510893604E-2</v>
      </c>
      <c r="M64" s="82">
        <f t="shared" si="8"/>
        <v>2.3829320994137773E-2</v>
      </c>
      <c r="N64" s="82">
        <f t="shared" si="8"/>
        <v>2.2532278311782856E-2</v>
      </c>
      <c r="O64" s="82">
        <f t="shared" si="8"/>
        <v>2.4993952058560514E-2</v>
      </c>
      <c r="P64" s="82">
        <f t="shared" si="8"/>
        <v>2.6901410446524089E-2</v>
      </c>
      <c r="Q64" s="82">
        <f t="shared" si="8"/>
        <v>2.4884638283702996E-2</v>
      </c>
      <c r="R64" s="82">
        <f t="shared" si="8"/>
        <v>2.3787272186640951E-2</v>
      </c>
      <c r="S64" s="82">
        <f t="shared" si="8"/>
        <v>2.4031439679402699E-2</v>
      </c>
      <c r="T64" s="82">
        <f t="shared" si="8"/>
        <v>2.2477515021291996E-2</v>
      </c>
      <c r="U64" s="82">
        <f t="shared" si="8"/>
        <v>2.3021095704094111E-2</v>
      </c>
      <c r="V64" s="82">
        <f t="shared" si="8"/>
        <v>2.654577629309865E-2</v>
      </c>
      <c r="W64" s="82">
        <f t="shared" si="8"/>
        <v>2.7598051936256775E-2</v>
      </c>
      <c r="X64" s="82">
        <f t="shared" si="8"/>
        <v>2.0627852693387998E-2</v>
      </c>
      <c r="Y64" s="82">
        <f t="shared" si="8"/>
        <v>1.6899746609311535E-2</v>
      </c>
      <c r="Z64" s="82">
        <f t="shared" si="8"/>
        <v>1.8605098290659858E-2</v>
      </c>
      <c r="AA64" s="82">
        <f t="shared" si="8"/>
        <v>1.9136433456959503E-2</v>
      </c>
      <c r="AB64" s="82">
        <f t="shared" si="8"/>
        <v>1.8250701652957106E-2</v>
      </c>
      <c r="AC64" s="82">
        <f t="shared" si="8"/>
        <v>2.0489588589625223E-2</v>
      </c>
      <c r="AD64" s="82">
        <f t="shared" si="8"/>
        <v>1.9944198592711269E-2</v>
      </c>
      <c r="AE64" s="82">
        <f t="shared" si="8"/>
        <v>2.1596850012788237E-2</v>
      </c>
      <c r="AF64" s="82">
        <f t="shared" si="8"/>
        <v>2.3549633959427097E-2</v>
      </c>
      <c r="AG64" s="82">
        <f t="shared" si="8"/>
        <v>2.4390925713042935E-2</v>
      </c>
      <c r="AH64" s="82">
        <f t="shared" si="8"/>
        <v>2.5764023183303418E-2</v>
      </c>
      <c r="AI64" s="82">
        <f t="shared" si="8"/>
        <v>2.4676815746093941E-2</v>
      </c>
      <c r="AJ64" s="82">
        <f t="shared" si="7"/>
        <v>2.4371107771926984E-2</v>
      </c>
      <c r="AK64" s="82">
        <f t="shared" si="7"/>
        <v>3.0562746859131813E-2</v>
      </c>
      <c r="AL64" s="82">
        <f t="shared" si="7"/>
        <v>3.2836086530684698E-2</v>
      </c>
      <c r="AM64" s="82">
        <f t="shared" si="7"/>
        <v>3.4547281586342238E-2</v>
      </c>
      <c r="AN64" s="82"/>
    </row>
    <row r="65" spans="1:40" s="14" customFormat="1" x14ac:dyDescent="0.25">
      <c r="A65" s="14" t="s">
        <v>384</v>
      </c>
      <c r="B65" s="14" t="s">
        <v>313</v>
      </c>
      <c r="C65" s="39" t="s">
        <v>376</v>
      </c>
      <c r="D65" s="14" t="str">
        <f t="shared" si="5"/>
        <v>R&amp;V, prof, boligbyggeri</v>
      </c>
      <c r="E65" s="82">
        <f t="shared" si="8"/>
        <v>1.2650840499826108E-2</v>
      </c>
      <c r="F65" s="82">
        <f t="shared" si="8"/>
        <v>1.2335375153458351E-2</v>
      </c>
      <c r="G65" s="82">
        <f t="shared" si="8"/>
        <v>1.2623842363616267E-2</v>
      </c>
      <c r="H65" s="82">
        <f t="shared" si="8"/>
        <v>1.2817160905538234E-2</v>
      </c>
      <c r="I65" s="82">
        <f t="shared" si="8"/>
        <v>1.3887364791010284E-2</v>
      </c>
      <c r="J65" s="82">
        <f t="shared" si="8"/>
        <v>1.3798594731508358E-2</v>
      </c>
      <c r="K65" s="82">
        <f t="shared" si="8"/>
        <v>1.3004980620500968E-2</v>
      </c>
      <c r="L65" s="82">
        <f t="shared" si="8"/>
        <v>1.252950555460648E-2</v>
      </c>
      <c r="M65" s="82">
        <f t="shared" si="8"/>
        <v>1.1666721330482719E-2</v>
      </c>
      <c r="N65" s="82">
        <f t="shared" si="8"/>
        <v>1.3943793699526473E-2</v>
      </c>
      <c r="O65" s="82">
        <f t="shared" si="8"/>
        <v>1.6271253038058122E-2</v>
      </c>
      <c r="P65" s="82">
        <f t="shared" si="8"/>
        <v>1.4371093164889185E-2</v>
      </c>
      <c r="Q65" s="82">
        <f t="shared" si="8"/>
        <v>1.4915901279096063E-2</v>
      </c>
      <c r="R65" s="82">
        <f t="shared" si="8"/>
        <v>1.6262179600223636E-2</v>
      </c>
      <c r="S65" s="82">
        <f t="shared" si="8"/>
        <v>1.7668194948654355E-2</v>
      </c>
      <c r="T65" s="82">
        <f t="shared" si="8"/>
        <v>1.9066046091955974E-2</v>
      </c>
      <c r="U65" s="82">
        <f t="shared" si="8"/>
        <v>1.9226535492801868E-2</v>
      </c>
      <c r="V65" s="82">
        <f t="shared" si="8"/>
        <v>1.8825091445362464E-2</v>
      </c>
      <c r="W65" s="82">
        <f t="shared" si="8"/>
        <v>1.6735434190513477E-2</v>
      </c>
      <c r="X65" s="82">
        <f t="shared" si="8"/>
        <v>1.6029368108887315E-2</v>
      </c>
      <c r="Y65" s="82">
        <f t="shared" si="8"/>
        <v>1.5819692446781407E-2</v>
      </c>
      <c r="Z65" s="82">
        <f t="shared" si="8"/>
        <v>1.9564542657784439E-2</v>
      </c>
      <c r="AA65" s="82">
        <f t="shared" si="8"/>
        <v>1.9644059124888754E-2</v>
      </c>
      <c r="AB65" s="82">
        <f t="shared" si="8"/>
        <v>1.8572249122339124E-2</v>
      </c>
      <c r="AC65" s="82">
        <f t="shared" si="8"/>
        <v>2.0154713696682734E-2</v>
      </c>
      <c r="AD65" s="82">
        <f t="shared" si="8"/>
        <v>1.8987790099987082E-2</v>
      </c>
      <c r="AE65" s="82">
        <f t="shared" si="8"/>
        <v>1.8452885021977856E-2</v>
      </c>
      <c r="AF65" s="82">
        <f t="shared" si="8"/>
        <v>1.96632690531163E-2</v>
      </c>
      <c r="AG65" s="82">
        <f t="shared" si="8"/>
        <v>1.9776257482625036E-2</v>
      </c>
      <c r="AH65" s="82">
        <f t="shared" si="8"/>
        <v>2.0885201972108549E-2</v>
      </c>
      <c r="AI65" s="82">
        <f t="shared" si="8"/>
        <v>2.1633601724717469E-2</v>
      </c>
      <c r="AJ65" s="82">
        <f t="shared" si="7"/>
        <v>2.2752897902906626E-2</v>
      </c>
      <c r="AK65" s="82">
        <f t="shared" si="7"/>
        <v>2.5213529777424103E-2</v>
      </c>
      <c r="AL65" s="82">
        <f t="shared" si="7"/>
        <v>2.4506053912636314E-2</v>
      </c>
      <c r="AM65" s="82">
        <f t="shared" si="7"/>
        <v>2.2613451664279052E-2</v>
      </c>
      <c r="AN65" s="82"/>
    </row>
    <row r="66" spans="1:40" s="14" customFormat="1" x14ac:dyDescent="0.25">
      <c r="A66" s="14" t="s">
        <v>384</v>
      </c>
      <c r="B66" s="14" t="s">
        <v>313</v>
      </c>
      <c r="C66" s="39" t="s">
        <v>376</v>
      </c>
      <c r="D66" s="14" t="str">
        <f t="shared" si="5"/>
        <v>R&amp;V, prof, øvrigt byggeri</v>
      </c>
      <c r="E66" s="82">
        <f t="shared" si="8"/>
        <v>5.6260779547634421E-3</v>
      </c>
      <c r="F66" s="82">
        <f t="shared" si="8"/>
        <v>5.5398981268887093E-3</v>
      </c>
      <c r="G66" s="82">
        <f t="shared" si="8"/>
        <v>6.2159599644457239E-3</v>
      </c>
      <c r="H66" s="82">
        <f t="shared" si="8"/>
        <v>4.5876971434023984E-3</v>
      </c>
      <c r="I66" s="82">
        <f t="shared" si="8"/>
        <v>4.4008838125050359E-3</v>
      </c>
      <c r="J66" s="82">
        <f t="shared" si="8"/>
        <v>5.1878308664624426E-3</v>
      </c>
      <c r="K66" s="82">
        <f t="shared" si="8"/>
        <v>5.6328562759558418E-3</v>
      </c>
      <c r="L66" s="82">
        <f t="shared" si="8"/>
        <v>6.553839302811483E-3</v>
      </c>
      <c r="M66" s="82">
        <f t="shared" si="8"/>
        <v>5.9091542753131861E-3</v>
      </c>
      <c r="N66" s="82">
        <f t="shared" si="8"/>
        <v>7.706684365390435E-3</v>
      </c>
      <c r="O66" s="82">
        <f t="shared" si="8"/>
        <v>9.3380798266655112E-3</v>
      </c>
      <c r="P66" s="82">
        <f t="shared" si="8"/>
        <v>8.5868383093622644E-3</v>
      </c>
      <c r="Q66" s="82">
        <f t="shared" si="8"/>
        <v>7.1819436120000874E-3</v>
      </c>
      <c r="R66" s="82">
        <f t="shared" si="8"/>
        <v>6.5944725872540792E-3</v>
      </c>
      <c r="S66" s="82">
        <f t="shared" si="8"/>
        <v>6.3422550567250168E-3</v>
      </c>
      <c r="T66" s="82">
        <f t="shared" si="8"/>
        <v>6.0369292561845769E-3</v>
      </c>
      <c r="U66" s="82">
        <f t="shared" si="8"/>
        <v>7.6743822170224369E-3</v>
      </c>
      <c r="V66" s="82">
        <f t="shared" si="8"/>
        <v>7.659196500695826E-3</v>
      </c>
      <c r="W66" s="82">
        <f t="shared" si="8"/>
        <v>7.7722821555015051E-3</v>
      </c>
      <c r="X66" s="82">
        <f t="shared" si="8"/>
        <v>6.0871181390766103E-3</v>
      </c>
      <c r="Y66" s="82">
        <f t="shared" si="8"/>
        <v>5.0170839569110455E-3</v>
      </c>
      <c r="Z66" s="82">
        <f t="shared" si="8"/>
        <v>5.0753082231915769E-3</v>
      </c>
      <c r="AA66" s="82">
        <f t="shared" si="8"/>
        <v>4.8920639230431344E-3</v>
      </c>
      <c r="AB66" s="82">
        <f t="shared" si="8"/>
        <v>5.6856663196242262E-3</v>
      </c>
      <c r="AC66" s="82">
        <f t="shared" si="8"/>
        <v>6.4029717606535995E-3</v>
      </c>
      <c r="AD66" s="82">
        <f t="shared" si="8"/>
        <v>7.3976192909396277E-3</v>
      </c>
      <c r="AE66" s="82">
        <f t="shared" si="8"/>
        <v>7.252371418352656E-3</v>
      </c>
      <c r="AF66" s="82">
        <f t="shared" si="8"/>
        <v>6.7719368775584791E-3</v>
      </c>
      <c r="AG66" s="82">
        <f t="shared" si="8"/>
        <v>6.9194495605770174E-3</v>
      </c>
      <c r="AH66" s="82">
        <f t="shared" si="8"/>
        <v>5.3618972466380477E-3</v>
      </c>
      <c r="AI66" s="82">
        <f t="shared" si="8"/>
        <v>6.0473195514585852E-3</v>
      </c>
      <c r="AJ66" s="82">
        <f t="shared" si="7"/>
        <v>5.1115175551521529E-3</v>
      </c>
      <c r="AK66" s="82">
        <f t="shared" si="7"/>
        <v>4.687666501807089E-3</v>
      </c>
      <c r="AL66" s="82">
        <f t="shared" si="7"/>
        <v>5.116913434777064E-3</v>
      </c>
      <c r="AM66" s="82">
        <f t="shared" si="7"/>
        <v>5.5946384332104734E-3</v>
      </c>
      <c r="AN66" s="82"/>
    </row>
    <row r="67" spans="1:40" s="14" customFormat="1" x14ac:dyDescent="0.25">
      <c r="A67" s="14" t="s">
        <v>384</v>
      </c>
      <c r="B67" s="14" t="s">
        <v>313</v>
      </c>
      <c r="C67" s="39" t="s">
        <v>376</v>
      </c>
      <c r="D67" s="14" t="str">
        <f t="shared" si="5"/>
        <v>R&amp;V, gør-det-selv, boligbyggeri</v>
      </c>
      <c r="E67" s="82">
        <f t="shared" si="8"/>
        <v>3.7258115355342197E-3</v>
      </c>
      <c r="F67" s="82">
        <f t="shared" si="8"/>
        <v>3.5711674673320113E-3</v>
      </c>
      <c r="G67" s="82">
        <f t="shared" si="8"/>
        <v>3.8184032032544204E-3</v>
      </c>
      <c r="H67" s="82">
        <f t="shared" si="8"/>
        <v>3.8495065188455021E-3</v>
      </c>
      <c r="I67" s="82">
        <f t="shared" si="8"/>
        <v>3.7207656097795693E-3</v>
      </c>
      <c r="J67" s="82">
        <f t="shared" si="8"/>
        <v>4.0750652179917862E-3</v>
      </c>
      <c r="K67" s="82">
        <f t="shared" si="8"/>
        <v>4.4170479752796811E-3</v>
      </c>
      <c r="L67" s="82">
        <f t="shared" ref="L67:AI67" si="9">L20/L$48</f>
        <v>4.9405901555389471E-3</v>
      </c>
      <c r="M67" s="82">
        <f t="shared" si="9"/>
        <v>4.2717973814450838E-3</v>
      </c>
      <c r="N67" s="82">
        <f t="shared" si="9"/>
        <v>6.0624495310588437E-3</v>
      </c>
      <c r="O67" s="82">
        <f t="shared" si="9"/>
        <v>9.2461095860894883E-3</v>
      </c>
      <c r="P67" s="82">
        <f t="shared" si="9"/>
        <v>6.9176971466561868E-3</v>
      </c>
      <c r="Q67" s="82">
        <f t="shared" si="9"/>
        <v>6.9668597626069886E-3</v>
      </c>
      <c r="R67" s="82">
        <f t="shared" si="9"/>
        <v>8.8873866102195456E-3</v>
      </c>
      <c r="S67" s="82">
        <f t="shared" si="9"/>
        <v>8.0886424184818378E-3</v>
      </c>
      <c r="T67" s="82">
        <f t="shared" si="9"/>
        <v>1.0009417445601531E-2</v>
      </c>
      <c r="U67" s="82">
        <f t="shared" si="9"/>
        <v>1.3572811271559774E-2</v>
      </c>
      <c r="V67" s="82">
        <f t="shared" si="9"/>
        <v>1.1080094783618866E-2</v>
      </c>
      <c r="W67" s="82">
        <f t="shared" si="9"/>
        <v>8.7657607121059637E-3</v>
      </c>
      <c r="X67" s="82">
        <f t="shared" si="9"/>
        <v>7.3679638792216642E-3</v>
      </c>
      <c r="Y67" s="82">
        <f t="shared" si="9"/>
        <v>7.1501404821570982E-3</v>
      </c>
      <c r="Z67" s="82">
        <f t="shared" si="9"/>
        <v>8.3949622519189637E-3</v>
      </c>
      <c r="AA67" s="82">
        <f t="shared" si="9"/>
        <v>8.1288487215839794E-3</v>
      </c>
      <c r="AB67" s="82">
        <f t="shared" si="9"/>
        <v>6.499691174084176E-3</v>
      </c>
      <c r="AC67" s="82">
        <f t="shared" si="9"/>
        <v>5.3670479077948478E-3</v>
      </c>
      <c r="AD67" s="82">
        <f t="shared" si="9"/>
        <v>5.3698457888137945E-3</v>
      </c>
      <c r="AE67" s="82">
        <f t="shared" si="9"/>
        <v>6.1531866086793185E-3</v>
      </c>
      <c r="AF67" s="82">
        <f t="shared" si="9"/>
        <v>6.7847974428392301E-3</v>
      </c>
      <c r="AG67" s="82">
        <f t="shared" si="9"/>
        <v>7.1245103710447649E-3</v>
      </c>
      <c r="AH67" s="82">
        <f t="shared" si="9"/>
        <v>7.2239971397331714E-3</v>
      </c>
      <c r="AI67" s="82">
        <f t="shared" si="9"/>
        <v>6.6280973745581843E-3</v>
      </c>
      <c r="AJ67" s="82">
        <f t="shared" si="7"/>
        <v>9.5745919586642005E-3</v>
      </c>
      <c r="AK67" s="82">
        <f t="shared" si="7"/>
        <v>1.1009108212610608E-2</v>
      </c>
      <c r="AL67" s="82">
        <f t="shared" si="7"/>
        <v>1.0060794203865244E-2</v>
      </c>
      <c r="AM67" s="82">
        <f t="shared" si="7"/>
        <v>9.4661194098550928E-3</v>
      </c>
      <c r="AN67" s="82"/>
    </row>
    <row r="68" spans="1:40" s="14" customFormat="1" x14ac:dyDescent="0.25">
      <c r="A68" s="14" t="s">
        <v>384</v>
      </c>
      <c r="B68" s="14" t="s">
        <v>313</v>
      </c>
      <c r="C68" s="39" t="s">
        <v>376</v>
      </c>
      <c r="D68" s="14" t="str">
        <f t="shared" si="5"/>
        <v>R&amp;V, gør-det-selv, øvrigt byggeri</v>
      </c>
      <c r="E68" s="82">
        <f t="shared" ref="E68:AI69" si="10">E21/E$48</f>
        <v>7.0957512298625808E-5</v>
      </c>
      <c r="F68" s="82">
        <f t="shared" si="10"/>
        <v>9.8217018106332919E-5</v>
      </c>
      <c r="G68" s="82">
        <f t="shared" si="10"/>
        <v>1.1820382524647564E-4</v>
      </c>
      <c r="H68" s="82">
        <f t="shared" si="10"/>
        <v>1.4003112891310102E-4</v>
      </c>
      <c r="I68" s="82">
        <f t="shared" si="10"/>
        <v>1.4141868965426621E-4</v>
      </c>
      <c r="J68" s="82">
        <f t="shared" si="10"/>
        <v>1.3965415841253056E-4</v>
      </c>
      <c r="K68" s="82">
        <f t="shared" si="10"/>
        <v>1.4179082539809558E-4</v>
      </c>
      <c r="L68" s="82">
        <f t="shared" si="10"/>
        <v>1.3001090782234376E-4</v>
      </c>
      <c r="M68" s="82">
        <f t="shared" si="10"/>
        <v>1.4079749443290246E-4</v>
      </c>
      <c r="N68" s="82">
        <f t="shared" si="10"/>
        <v>1.3819852655654958E-4</v>
      </c>
      <c r="O68" s="82">
        <f t="shared" si="10"/>
        <v>1.4337667427269071E-4</v>
      </c>
      <c r="P68" s="82">
        <f t="shared" si="10"/>
        <v>1.4915059432092352E-4</v>
      </c>
      <c r="Q68" s="82">
        <f t="shared" si="10"/>
        <v>1.4264320520893206E-4</v>
      </c>
      <c r="R68" s="82">
        <f t="shared" si="10"/>
        <v>1.4757199360879795E-4</v>
      </c>
      <c r="S68" s="82">
        <f t="shared" si="10"/>
        <v>1.5969060623603678E-4</v>
      </c>
      <c r="T68" s="82">
        <f t="shared" si="10"/>
        <v>1.600682062502734E-4</v>
      </c>
      <c r="U68" s="82">
        <f t="shared" si="10"/>
        <v>1.5925818262113866E-4</v>
      </c>
      <c r="V68" s="82">
        <f t="shared" si="10"/>
        <v>1.3947517287633064E-4</v>
      </c>
      <c r="W68" s="82">
        <f t="shared" si="10"/>
        <v>1.5275815329236767E-4</v>
      </c>
      <c r="X68" s="82">
        <f t="shared" si="10"/>
        <v>1.4955272856704023E-4</v>
      </c>
      <c r="Y68" s="82">
        <f t="shared" si="10"/>
        <v>1.3420263346078398E-4</v>
      </c>
      <c r="Z68" s="82">
        <f t="shared" si="10"/>
        <v>1.3344315754621689E-4</v>
      </c>
      <c r="AA68" s="82">
        <f t="shared" si="10"/>
        <v>1.4285608262297066E-4</v>
      </c>
      <c r="AB68" s="82">
        <f t="shared" si="10"/>
        <v>1.4360894300609884E-4</v>
      </c>
      <c r="AC68" s="82">
        <f t="shared" si="10"/>
        <v>1.5021425333210063E-4</v>
      </c>
      <c r="AD68" s="82">
        <f t="shared" si="10"/>
        <v>1.4164516422846753E-4</v>
      </c>
      <c r="AE68" s="82">
        <f t="shared" si="10"/>
        <v>1.2618845233280536E-4</v>
      </c>
      <c r="AF68" s="82">
        <f t="shared" si="10"/>
        <v>1.2579716388985099E-4</v>
      </c>
      <c r="AG68" s="82">
        <f t="shared" si="10"/>
        <v>1.2826828568151952E-4</v>
      </c>
      <c r="AH68" s="82">
        <f t="shared" si="10"/>
        <v>1.1827355945022948E-4</v>
      </c>
      <c r="AI68" s="82">
        <f t="shared" si="10"/>
        <v>1.1772404009833152E-4</v>
      </c>
      <c r="AJ68" s="82">
        <f t="shared" si="7"/>
        <v>1.0662423917115615E-4</v>
      </c>
      <c r="AK68" s="82">
        <f t="shared" si="7"/>
        <v>9.9262500144753696E-5</v>
      </c>
      <c r="AL68" s="82">
        <f t="shared" si="7"/>
        <v>1.1149248817434579E-4</v>
      </c>
      <c r="AM68" s="82">
        <f t="shared" si="7"/>
        <v>1.1297552494408571E-4</v>
      </c>
      <c r="AN68" s="82"/>
    </row>
    <row r="69" spans="1:40" s="14" customFormat="1" x14ac:dyDescent="0.25">
      <c r="A69" s="14" t="s">
        <v>384</v>
      </c>
      <c r="B69" s="14" t="s">
        <v>313</v>
      </c>
      <c r="C69" s="39" t="s">
        <v>376</v>
      </c>
      <c r="D69" s="14" t="str">
        <f t="shared" si="5"/>
        <v>Anlægsvirksomhed</v>
      </c>
      <c r="E69" s="82">
        <f t="shared" si="10"/>
        <v>3.3576774466721332E-2</v>
      </c>
      <c r="F69" s="82">
        <f t="shared" si="10"/>
        <v>3.1540338994568706E-2</v>
      </c>
      <c r="G69" s="82">
        <f t="shared" si="10"/>
        <v>3.3768017769402719E-2</v>
      </c>
      <c r="H69" s="82">
        <f t="shared" si="10"/>
        <v>3.7066496493881586E-2</v>
      </c>
      <c r="I69" s="82">
        <f t="shared" si="10"/>
        <v>3.2033047648565946E-2</v>
      </c>
      <c r="J69" s="82">
        <f t="shared" si="10"/>
        <v>3.4314921904033971E-2</v>
      </c>
      <c r="K69" s="82">
        <f t="shared" si="10"/>
        <v>3.6703335522920828E-2</v>
      </c>
      <c r="L69" s="82">
        <f t="shared" si="10"/>
        <v>3.4834270964681308E-2</v>
      </c>
      <c r="M69" s="82">
        <f t="shared" si="10"/>
        <v>3.6659497167526783E-2</v>
      </c>
      <c r="N69" s="82">
        <f t="shared" si="10"/>
        <v>2.9974040279933604E-2</v>
      </c>
      <c r="O69" s="82">
        <f t="shared" si="10"/>
        <v>2.760813561972441E-2</v>
      </c>
      <c r="P69" s="82">
        <f t="shared" si="10"/>
        <v>3.0840050570077316E-2</v>
      </c>
      <c r="Q69" s="82">
        <f t="shared" si="10"/>
        <v>3.0479631107553376E-2</v>
      </c>
      <c r="R69" s="82">
        <f t="shared" si="10"/>
        <v>3.0610650441283097E-2</v>
      </c>
      <c r="S69" s="82">
        <f t="shared" si="10"/>
        <v>2.9414434099852255E-2</v>
      </c>
      <c r="T69" s="82">
        <f t="shared" si="10"/>
        <v>2.5205252015921213E-2</v>
      </c>
      <c r="U69" s="82">
        <f t="shared" si="10"/>
        <v>2.5222088927811647E-2</v>
      </c>
      <c r="V69" s="82">
        <f t="shared" si="10"/>
        <v>2.3973040314972768E-2</v>
      </c>
      <c r="W69" s="82">
        <f t="shared" si="10"/>
        <v>2.6077590766811615E-2</v>
      </c>
      <c r="X69" s="82">
        <f t="shared" si="10"/>
        <v>2.4888217436802831E-2</v>
      </c>
      <c r="Y69" s="82">
        <f t="shared" si="10"/>
        <v>2.6230301178580984E-2</v>
      </c>
      <c r="Z69" s="82">
        <f t="shared" si="10"/>
        <v>2.8869035354254193E-2</v>
      </c>
      <c r="AA69" s="82">
        <f t="shared" si="10"/>
        <v>3.2724879772752125E-2</v>
      </c>
      <c r="AB69" s="82">
        <f t="shared" si="10"/>
        <v>3.3227457123379787E-2</v>
      </c>
      <c r="AC69" s="82">
        <f t="shared" si="10"/>
        <v>3.3272759572899852E-2</v>
      </c>
      <c r="AD69" s="82">
        <f t="shared" si="10"/>
        <v>3.4729000017201604E-2</v>
      </c>
      <c r="AE69" s="82">
        <f t="shared" si="10"/>
        <v>3.2187738129408353E-2</v>
      </c>
      <c r="AF69" s="82">
        <f t="shared" si="10"/>
        <v>2.8878914456378156E-2</v>
      </c>
      <c r="AG69" s="82">
        <f t="shared" si="10"/>
        <v>2.8621617161045977E-2</v>
      </c>
      <c r="AH69" s="82">
        <f t="shared" si="10"/>
        <v>3.5322005382853357E-2</v>
      </c>
      <c r="AI69" s="82">
        <f t="shared" si="10"/>
        <v>4.1769212662302338E-2</v>
      </c>
      <c r="AJ69" s="82">
        <f t="shared" si="7"/>
        <v>4.3738674352080668E-2</v>
      </c>
      <c r="AK69" s="82">
        <f t="shared" si="7"/>
        <v>4.1985908066486152E-2</v>
      </c>
      <c r="AL69" s="82">
        <f t="shared" si="7"/>
        <v>4.8054337500087772E-2</v>
      </c>
      <c r="AM69" s="82">
        <f t="shared" si="7"/>
        <v>5.1450205754164355E-2</v>
      </c>
      <c r="AN69" s="82"/>
    </row>
    <row r="70" spans="1:40" s="14" customFormat="1" x14ac:dyDescent="0.25">
      <c r="A70" s="14" t="s">
        <v>384</v>
      </c>
      <c r="B70" s="14" t="s">
        <v>374</v>
      </c>
      <c r="C70" s="39" t="s">
        <v>376</v>
      </c>
      <c r="D70" s="14" t="str">
        <f t="shared" si="5"/>
        <v>Nybyggeri, boligbyggeri</v>
      </c>
      <c r="E70" s="82">
        <v>0</v>
      </c>
      <c r="F70" s="82">
        <v>0</v>
      </c>
      <c r="G70" s="82">
        <v>0</v>
      </c>
      <c r="H70" s="82">
        <v>0</v>
      </c>
      <c r="I70" s="82">
        <v>0</v>
      </c>
      <c r="J70" s="82">
        <v>0</v>
      </c>
      <c r="K70" s="82">
        <v>0</v>
      </c>
      <c r="L70" s="82">
        <v>0</v>
      </c>
      <c r="M70" s="82">
        <v>0</v>
      </c>
      <c r="N70" s="82">
        <v>0</v>
      </c>
      <c r="O70" s="82">
        <v>0</v>
      </c>
      <c r="P70" s="82">
        <v>0</v>
      </c>
      <c r="Q70" s="82">
        <v>0</v>
      </c>
      <c r="R70" s="82">
        <v>0</v>
      </c>
      <c r="S70" s="82">
        <v>0</v>
      </c>
      <c r="T70" s="82">
        <v>0</v>
      </c>
      <c r="U70" s="82">
        <v>0</v>
      </c>
      <c r="V70" s="82">
        <v>0</v>
      </c>
      <c r="W70" s="82">
        <v>0</v>
      </c>
      <c r="X70" s="82">
        <v>0</v>
      </c>
      <c r="Y70" s="82">
        <v>0</v>
      </c>
      <c r="Z70" s="82">
        <v>0</v>
      </c>
      <c r="AA70" s="82">
        <v>0</v>
      </c>
      <c r="AB70" s="82">
        <v>0</v>
      </c>
      <c r="AC70" s="82">
        <v>0</v>
      </c>
      <c r="AD70" s="82">
        <v>0</v>
      </c>
      <c r="AE70" s="82">
        <v>0</v>
      </c>
      <c r="AF70" s="82">
        <v>0</v>
      </c>
      <c r="AG70" s="82">
        <v>0</v>
      </c>
      <c r="AH70" s="82">
        <v>0</v>
      </c>
      <c r="AI70" s="82">
        <v>0</v>
      </c>
      <c r="AJ70" s="82">
        <v>0</v>
      </c>
      <c r="AK70" s="82">
        <v>0</v>
      </c>
      <c r="AL70" s="82">
        <v>0</v>
      </c>
      <c r="AM70" s="82">
        <v>0</v>
      </c>
      <c r="AN70" s="82"/>
    </row>
    <row r="71" spans="1:40" s="14" customFormat="1" x14ac:dyDescent="0.25">
      <c r="A71" s="14" t="s">
        <v>384</v>
      </c>
      <c r="B71" s="14" t="s">
        <v>374</v>
      </c>
      <c r="C71" s="39" t="s">
        <v>376</v>
      </c>
      <c r="D71" s="14" t="str">
        <f t="shared" si="5"/>
        <v>Nybyggeri, øvrigt byggeri</v>
      </c>
      <c r="E71" s="82">
        <v>0</v>
      </c>
      <c r="F71" s="82">
        <v>0</v>
      </c>
      <c r="G71" s="82">
        <v>0</v>
      </c>
      <c r="H71" s="82">
        <v>0</v>
      </c>
      <c r="I71" s="82">
        <v>0</v>
      </c>
      <c r="J71" s="82">
        <v>0</v>
      </c>
      <c r="K71" s="82">
        <v>0</v>
      </c>
      <c r="L71" s="82">
        <v>0</v>
      </c>
      <c r="M71" s="82">
        <v>0</v>
      </c>
      <c r="N71" s="82">
        <v>0</v>
      </c>
      <c r="O71" s="82">
        <v>0</v>
      </c>
      <c r="P71" s="82">
        <v>0</v>
      </c>
      <c r="Q71" s="82">
        <v>0</v>
      </c>
      <c r="R71" s="82">
        <v>0</v>
      </c>
      <c r="S71" s="82">
        <v>0</v>
      </c>
      <c r="T71" s="82">
        <v>0</v>
      </c>
      <c r="U71" s="82">
        <v>0</v>
      </c>
      <c r="V71" s="82">
        <v>0</v>
      </c>
      <c r="W71" s="82">
        <v>0</v>
      </c>
      <c r="X71" s="82">
        <v>0</v>
      </c>
      <c r="Y71" s="82">
        <v>0</v>
      </c>
      <c r="Z71" s="82">
        <v>0</v>
      </c>
      <c r="AA71" s="82">
        <v>0</v>
      </c>
      <c r="AB71" s="82">
        <v>0</v>
      </c>
      <c r="AC71" s="82">
        <v>0</v>
      </c>
      <c r="AD71" s="82">
        <v>0</v>
      </c>
      <c r="AE71" s="82">
        <v>0</v>
      </c>
      <c r="AF71" s="82">
        <v>0</v>
      </c>
      <c r="AG71" s="82">
        <v>0</v>
      </c>
      <c r="AH71" s="82">
        <v>0</v>
      </c>
      <c r="AI71" s="82">
        <v>0</v>
      </c>
      <c r="AJ71" s="82">
        <v>0</v>
      </c>
      <c r="AK71" s="82">
        <v>0</v>
      </c>
      <c r="AL71" s="82">
        <v>0</v>
      </c>
      <c r="AM71" s="82">
        <v>0</v>
      </c>
      <c r="AN71" s="82"/>
    </row>
    <row r="72" spans="1:40" s="14" customFormat="1" x14ac:dyDescent="0.25">
      <c r="A72" s="14" t="s">
        <v>384</v>
      </c>
      <c r="B72" s="14" t="s">
        <v>374</v>
      </c>
      <c r="C72" s="39" t="s">
        <v>376</v>
      </c>
      <c r="D72" s="14" t="str">
        <f t="shared" si="5"/>
        <v>R&amp;V, prof, boligbyggeri</v>
      </c>
      <c r="E72" s="82">
        <f t="shared" ref="E72:AM79" si="11">E25/E$48</f>
        <v>5.8275324732884794E-3</v>
      </c>
      <c r="F72" s="82">
        <f t="shared" si="11"/>
        <v>5.7569158705188242E-3</v>
      </c>
      <c r="G72" s="82">
        <f t="shared" si="11"/>
        <v>5.8810832864461598E-3</v>
      </c>
      <c r="H72" s="82">
        <f t="shared" si="11"/>
        <v>6.0529660166272793E-3</v>
      </c>
      <c r="I72" s="82">
        <f t="shared" si="11"/>
        <v>6.0943220668628374E-3</v>
      </c>
      <c r="J72" s="82">
        <f t="shared" si="11"/>
        <v>5.1092129116093038E-3</v>
      </c>
      <c r="K72" s="82">
        <f t="shared" si="11"/>
        <v>5.3832780337566225E-3</v>
      </c>
      <c r="L72" s="82">
        <f t="shared" si="11"/>
        <v>6.2706792821563603E-3</v>
      </c>
      <c r="M72" s="82">
        <f t="shared" si="11"/>
        <v>5.8001396941081921E-3</v>
      </c>
      <c r="N72" s="82">
        <f t="shared" si="11"/>
        <v>6.28681388423978E-3</v>
      </c>
      <c r="O72" s="82">
        <f t="shared" si="11"/>
        <v>5.2530208552842954E-3</v>
      </c>
      <c r="P72" s="82">
        <f t="shared" si="11"/>
        <v>5.5845905488871644E-3</v>
      </c>
      <c r="Q72" s="82">
        <f t="shared" si="11"/>
        <v>5.9521478898525793E-3</v>
      </c>
      <c r="R72" s="82">
        <f t="shared" si="11"/>
        <v>5.8794959330791853E-3</v>
      </c>
      <c r="S72" s="82">
        <f t="shared" si="11"/>
        <v>6.1487589658105191E-3</v>
      </c>
      <c r="T72" s="82">
        <f t="shared" si="11"/>
        <v>5.3342029405929981E-3</v>
      </c>
      <c r="U72" s="82">
        <f t="shared" si="11"/>
        <v>6.5587325234806697E-3</v>
      </c>
      <c r="V72" s="82">
        <f t="shared" si="11"/>
        <v>7.2530845552411299E-3</v>
      </c>
      <c r="W72" s="82">
        <f t="shared" si="11"/>
        <v>6.4855095834557451E-3</v>
      </c>
      <c r="X72" s="82">
        <f t="shared" si="11"/>
        <v>6.1654527313243414E-3</v>
      </c>
      <c r="Y72" s="82">
        <f t="shared" si="11"/>
        <v>6.7437870819870753E-3</v>
      </c>
      <c r="Z72" s="82">
        <f t="shared" si="11"/>
        <v>6.8415584802951719E-3</v>
      </c>
      <c r="AA72" s="82">
        <f t="shared" si="11"/>
        <v>6.8436174139483771E-3</v>
      </c>
      <c r="AB72" s="82">
        <f t="shared" si="11"/>
        <v>6.6656769202450882E-3</v>
      </c>
      <c r="AC72" s="82">
        <f t="shared" si="11"/>
        <v>6.4756240863616281E-3</v>
      </c>
      <c r="AD72" s="82">
        <f t="shared" si="11"/>
        <v>6.8531443888859931E-3</v>
      </c>
      <c r="AE72" s="82">
        <f t="shared" si="11"/>
        <v>6.6591664287829061E-3</v>
      </c>
      <c r="AF72" s="82">
        <f t="shared" si="11"/>
        <v>6.4252150741887191E-3</v>
      </c>
      <c r="AG72" s="82">
        <f t="shared" si="11"/>
        <v>6.0328139132049185E-3</v>
      </c>
      <c r="AH72" s="82">
        <f t="shared" si="11"/>
        <v>5.7504222228445872E-3</v>
      </c>
      <c r="AI72" s="82">
        <f t="shared" si="11"/>
        <v>6.1475495810796154E-3</v>
      </c>
      <c r="AJ72" s="82">
        <f t="shared" si="11"/>
        <v>5.1634635034376918E-3</v>
      </c>
      <c r="AK72" s="82">
        <f t="shared" si="11"/>
        <v>5.0560157793410184E-3</v>
      </c>
      <c r="AL72" s="82">
        <f t="shared" si="11"/>
        <v>5.9532665032972056E-3</v>
      </c>
      <c r="AM72" s="82">
        <f t="shared" si="11"/>
        <v>6.1719327621783723E-3</v>
      </c>
      <c r="AN72" s="82"/>
    </row>
    <row r="73" spans="1:40" s="14" customFormat="1" x14ac:dyDescent="0.25">
      <c r="A73" s="14" t="s">
        <v>384</v>
      </c>
      <c r="B73" s="14" t="s">
        <v>374</v>
      </c>
      <c r="C73" s="39" t="s">
        <v>376</v>
      </c>
      <c r="D73" s="14" t="str">
        <f t="shared" si="5"/>
        <v>R&amp;V, prof, øvrigt byggeri</v>
      </c>
      <c r="E73" s="82">
        <f t="shared" si="11"/>
        <v>3.8324764956639969E-3</v>
      </c>
      <c r="F73" s="82">
        <f t="shared" si="11"/>
        <v>4.1325793006466473E-3</v>
      </c>
      <c r="G73" s="82">
        <f t="shared" si="11"/>
        <v>4.7708791746578234E-3</v>
      </c>
      <c r="H73" s="82">
        <f t="shared" si="11"/>
        <v>5.3008728901051483E-3</v>
      </c>
      <c r="I73" s="82">
        <f t="shared" si="11"/>
        <v>5.477891539436266E-3</v>
      </c>
      <c r="J73" s="82">
        <f t="shared" si="11"/>
        <v>6.4152841272730665E-3</v>
      </c>
      <c r="K73" s="82">
        <f t="shared" si="11"/>
        <v>6.236758865614209E-3</v>
      </c>
      <c r="L73" s="82">
        <f t="shared" si="11"/>
        <v>5.8463737050389545E-3</v>
      </c>
      <c r="M73" s="82">
        <f t="shared" si="11"/>
        <v>6.5618631278096242E-3</v>
      </c>
      <c r="N73" s="82">
        <f t="shared" si="11"/>
        <v>7.508392513024301E-3</v>
      </c>
      <c r="O73" s="82">
        <f t="shared" si="11"/>
        <v>6.7242771294025137E-3</v>
      </c>
      <c r="P73" s="82">
        <f t="shared" si="11"/>
        <v>7.4709236387133617E-3</v>
      </c>
      <c r="Q73" s="82">
        <f t="shared" si="11"/>
        <v>7.9041048429321255E-3</v>
      </c>
      <c r="R73" s="82">
        <f t="shared" si="11"/>
        <v>8.0875049270922612E-3</v>
      </c>
      <c r="S73" s="82">
        <f t="shared" si="11"/>
        <v>8.1041730521576143E-3</v>
      </c>
      <c r="T73" s="82">
        <f t="shared" si="11"/>
        <v>7.1016706692670854E-3</v>
      </c>
      <c r="U73" s="82">
        <f t="shared" si="11"/>
        <v>7.6965553422724325E-3</v>
      </c>
      <c r="V73" s="82">
        <f t="shared" si="11"/>
        <v>8.0638388214156614E-3</v>
      </c>
      <c r="W73" s="82">
        <f t="shared" si="11"/>
        <v>6.833244328907956E-3</v>
      </c>
      <c r="X73" s="82">
        <f t="shared" si="11"/>
        <v>7.2628183172290511E-3</v>
      </c>
      <c r="Y73" s="82">
        <f t="shared" si="11"/>
        <v>7.9090442780083096E-3</v>
      </c>
      <c r="Z73" s="82">
        <f t="shared" si="11"/>
        <v>8.6243054554972463E-3</v>
      </c>
      <c r="AA73" s="82">
        <f t="shared" si="11"/>
        <v>9.0574331718409062E-3</v>
      </c>
      <c r="AB73" s="82">
        <f t="shared" si="11"/>
        <v>8.7131105483870611E-3</v>
      </c>
      <c r="AC73" s="82">
        <f t="shared" si="11"/>
        <v>9.1971217847338829E-3</v>
      </c>
      <c r="AD73" s="82">
        <f t="shared" si="11"/>
        <v>8.7605105110575461E-3</v>
      </c>
      <c r="AE73" s="82">
        <f t="shared" si="11"/>
        <v>8.9214809698911143E-3</v>
      </c>
      <c r="AF73" s="82">
        <f t="shared" si="11"/>
        <v>9.3382739452068271E-3</v>
      </c>
      <c r="AG73" s="82">
        <f t="shared" si="11"/>
        <v>9.3848114489968569E-3</v>
      </c>
      <c r="AH73" s="82">
        <f t="shared" si="11"/>
        <v>9.4970470660270777E-3</v>
      </c>
      <c r="AI73" s="82">
        <f t="shared" si="11"/>
        <v>1.0966873991714445E-2</v>
      </c>
      <c r="AJ73" s="82">
        <f t="shared" si="11"/>
        <v>1.1365952887831177E-2</v>
      </c>
      <c r="AK73" s="82">
        <f t="shared" si="11"/>
        <v>1.3275976934338938E-2</v>
      </c>
      <c r="AL73" s="82">
        <f t="shared" si="11"/>
        <v>1.5168609390466197E-2</v>
      </c>
      <c r="AM73" s="82">
        <f t="shared" si="11"/>
        <v>1.5828385347609775E-2</v>
      </c>
      <c r="AN73" s="82"/>
    </row>
    <row r="74" spans="1:40" s="14" customFormat="1" x14ac:dyDescent="0.25">
      <c r="A74" s="14" t="s">
        <v>384</v>
      </c>
      <c r="B74" s="14" t="s">
        <v>374</v>
      </c>
      <c r="C74" s="39" t="s">
        <v>376</v>
      </c>
      <c r="D74" s="14" t="str">
        <f t="shared" si="5"/>
        <v>R&amp;V, gør-det-selv, boligbyggeri</v>
      </c>
      <c r="E74" s="82">
        <f t="shared" si="11"/>
        <v>4.4658803725758532E-3</v>
      </c>
      <c r="F74" s="82">
        <f t="shared" si="11"/>
        <v>4.6897173519419725E-3</v>
      </c>
      <c r="G74" s="82">
        <f t="shared" si="11"/>
        <v>5.2404257813779406E-3</v>
      </c>
      <c r="H74" s="82">
        <f t="shared" si="11"/>
        <v>6.0385134193721469E-3</v>
      </c>
      <c r="I74" s="82">
        <f t="shared" si="11"/>
        <v>6.1676491498686946E-3</v>
      </c>
      <c r="J74" s="82">
        <f t="shared" si="11"/>
        <v>5.6198564211938952E-3</v>
      </c>
      <c r="K74" s="82">
        <f t="shared" si="11"/>
        <v>6.3795010126170282E-3</v>
      </c>
      <c r="L74" s="82">
        <f t="shared" si="11"/>
        <v>7.2997641953445568E-3</v>
      </c>
      <c r="M74" s="82">
        <f t="shared" si="11"/>
        <v>6.7646552188378901E-3</v>
      </c>
      <c r="N74" s="82">
        <f t="shared" si="11"/>
        <v>7.8477340603782062E-3</v>
      </c>
      <c r="O74" s="82">
        <f t="shared" si="11"/>
        <v>6.6464709228273716E-3</v>
      </c>
      <c r="P74" s="82">
        <f t="shared" si="11"/>
        <v>6.5588293770583901E-3</v>
      </c>
      <c r="Q74" s="82">
        <f t="shared" si="11"/>
        <v>7.3180040836265219E-3</v>
      </c>
      <c r="R74" s="82">
        <f t="shared" si="11"/>
        <v>7.102337191617957E-3</v>
      </c>
      <c r="S74" s="82">
        <f t="shared" si="11"/>
        <v>7.4367443241071468E-3</v>
      </c>
      <c r="T74" s="82">
        <f t="shared" si="11"/>
        <v>6.9558930203985399E-3</v>
      </c>
      <c r="U74" s="82">
        <f t="shared" si="11"/>
        <v>7.2068160019169696E-3</v>
      </c>
      <c r="V74" s="82">
        <f t="shared" si="11"/>
        <v>7.3635201741883566E-3</v>
      </c>
      <c r="W74" s="82">
        <f t="shared" si="11"/>
        <v>7.6516840164981203E-3</v>
      </c>
      <c r="X74" s="82">
        <f t="shared" si="11"/>
        <v>7.3833557783728188E-3</v>
      </c>
      <c r="Y74" s="82">
        <f t="shared" si="11"/>
        <v>7.4968698977984837E-3</v>
      </c>
      <c r="Z74" s="82">
        <f t="shared" si="11"/>
        <v>8.0908456173547482E-3</v>
      </c>
      <c r="AA74" s="82">
        <f t="shared" si="11"/>
        <v>8.6311716766168528E-3</v>
      </c>
      <c r="AB74" s="82">
        <f t="shared" si="11"/>
        <v>8.9392236194399208E-3</v>
      </c>
      <c r="AC74" s="82">
        <f t="shared" si="11"/>
        <v>8.3007859102672502E-3</v>
      </c>
      <c r="AD74" s="82">
        <f t="shared" si="11"/>
        <v>8.5320049618761978E-3</v>
      </c>
      <c r="AE74" s="82">
        <f t="shared" si="11"/>
        <v>8.2704650382976249E-3</v>
      </c>
      <c r="AF74" s="82">
        <f t="shared" si="11"/>
        <v>8.5005190070814429E-3</v>
      </c>
      <c r="AG74" s="82">
        <f t="shared" si="11"/>
        <v>8.4077860492159616E-3</v>
      </c>
      <c r="AH74" s="82">
        <f t="shared" si="11"/>
        <v>8.6145279847954226E-3</v>
      </c>
      <c r="AI74" s="82">
        <f t="shared" si="11"/>
        <v>8.8402517176421856E-3</v>
      </c>
      <c r="AJ74" s="82">
        <f t="shared" si="11"/>
        <v>8.0023927898739116E-3</v>
      </c>
      <c r="AK74" s="82">
        <f t="shared" si="11"/>
        <v>6.9229392470331885E-3</v>
      </c>
      <c r="AL74" s="82">
        <f t="shared" si="11"/>
        <v>7.649157114701194E-3</v>
      </c>
      <c r="AM74" s="82">
        <f t="shared" si="11"/>
        <v>8.053680721171283E-3</v>
      </c>
      <c r="AN74" s="82"/>
    </row>
    <row r="75" spans="1:40" s="14" customFormat="1" x14ac:dyDescent="0.25">
      <c r="A75" s="14" t="s">
        <v>384</v>
      </c>
      <c r="B75" s="14" t="s">
        <v>374</v>
      </c>
      <c r="C75" s="39" t="s">
        <v>376</v>
      </c>
      <c r="D75" s="14" t="str">
        <f t="shared" si="5"/>
        <v>R&amp;V, gør-det-selv, øvrigt byggeri</v>
      </c>
      <c r="E75" s="82">
        <f t="shared" si="11"/>
        <v>3.4345402862379594E-3</v>
      </c>
      <c r="F75" s="82">
        <f t="shared" si="11"/>
        <v>3.8172732096313053E-3</v>
      </c>
      <c r="G75" s="82">
        <f t="shared" si="11"/>
        <v>4.753155027064776E-3</v>
      </c>
      <c r="H75" s="82">
        <f t="shared" si="11"/>
        <v>5.8125493439891594E-3</v>
      </c>
      <c r="I75" s="82">
        <f t="shared" si="11"/>
        <v>6.0250747112067351E-3</v>
      </c>
      <c r="J75" s="82">
        <f t="shared" si="11"/>
        <v>7.8170004058758062E-3</v>
      </c>
      <c r="K75" s="82">
        <f t="shared" si="11"/>
        <v>8.0785485762711762E-3</v>
      </c>
      <c r="L75" s="82">
        <f t="shared" si="11"/>
        <v>7.2371228642823049E-3</v>
      </c>
      <c r="M75" s="82">
        <f t="shared" si="11"/>
        <v>8.1144079849103847E-3</v>
      </c>
      <c r="N75" s="82">
        <f t="shared" si="11"/>
        <v>9.9369558036682942E-3</v>
      </c>
      <c r="O75" s="82">
        <f t="shared" si="11"/>
        <v>9.1450376558064247E-3</v>
      </c>
      <c r="P75" s="82">
        <f t="shared" si="11"/>
        <v>9.3713123956618381E-3</v>
      </c>
      <c r="Q75" s="82">
        <f t="shared" si="11"/>
        <v>1.0358925152049519E-2</v>
      </c>
      <c r="R75" s="82">
        <f t="shared" si="11"/>
        <v>1.0482585897500393E-2</v>
      </c>
      <c r="S75" s="82">
        <f t="shared" si="11"/>
        <v>1.0548600739313192E-2</v>
      </c>
      <c r="T75" s="82">
        <f t="shared" si="11"/>
        <v>9.9930708352362271E-3</v>
      </c>
      <c r="U75" s="82">
        <f t="shared" si="11"/>
        <v>8.9578236006558395E-3</v>
      </c>
      <c r="V75" s="82">
        <f t="shared" si="11"/>
        <v>8.6467387662224407E-3</v>
      </c>
      <c r="W75" s="82">
        <f t="shared" si="11"/>
        <v>8.4744845297258699E-3</v>
      </c>
      <c r="X75" s="82">
        <f t="shared" si="11"/>
        <v>9.173184398530718E-3</v>
      </c>
      <c r="Y75" s="82">
        <f t="shared" si="11"/>
        <v>9.2479398788031294E-3</v>
      </c>
      <c r="Z75" s="82">
        <f t="shared" si="11"/>
        <v>1.0747872222115512E-2</v>
      </c>
      <c r="AA75" s="82">
        <f t="shared" si="11"/>
        <v>1.1888358692244359E-2</v>
      </c>
      <c r="AB75" s="82">
        <f t="shared" si="11"/>
        <v>1.2135088694669414E-2</v>
      </c>
      <c r="AC75" s="82">
        <f t="shared" si="11"/>
        <v>1.2203788035827711E-2</v>
      </c>
      <c r="AD75" s="82">
        <f t="shared" si="11"/>
        <v>1.1235700119805165E-2</v>
      </c>
      <c r="AE75" s="82">
        <f t="shared" si="11"/>
        <v>1.1403968499621326E-2</v>
      </c>
      <c r="AF75" s="82">
        <f t="shared" si="11"/>
        <v>1.2761711065485503E-2</v>
      </c>
      <c r="AG75" s="82">
        <f t="shared" si="11"/>
        <v>1.3483670704631271E-2</v>
      </c>
      <c r="AH75" s="82">
        <f t="shared" si="11"/>
        <v>1.4715390799555679E-2</v>
      </c>
      <c r="AI75" s="82">
        <f t="shared" si="11"/>
        <v>1.6321944920865101E-2</v>
      </c>
      <c r="AJ75" s="82">
        <f t="shared" si="11"/>
        <v>1.8131683391890308E-2</v>
      </c>
      <c r="AK75" s="82">
        <f t="shared" si="11"/>
        <v>1.867588208458942E-2</v>
      </c>
      <c r="AL75" s="82">
        <f t="shared" si="11"/>
        <v>2.0027924323707837E-2</v>
      </c>
      <c r="AM75" s="82">
        <f t="shared" si="11"/>
        <v>2.1224821711096898E-2</v>
      </c>
      <c r="AN75" s="82"/>
    </row>
    <row r="76" spans="1:40" s="6" customFormat="1" x14ac:dyDescent="0.25">
      <c r="A76" s="14" t="s">
        <v>384</v>
      </c>
      <c r="B76" s="14" t="s">
        <v>374</v>
      </c>
      <c r="C76" s="39" t="s">
        <v>376</v>
      </c>
      <c r="D76" s="6" t="str">
        <f t="shared" si="5"/>
        <v>Anlægsvirksomhed</v>
      </c>
      <c r="E76" s="77">
        <f t="shared" si="11"/>
        <v>1.1387050882541007E-2</v>
      </c>
      <c r="F76" s="77">
        <f t="shared" si="11"/>
        <v>9.4630488918084777E-3</v>
      </c>
      <c r="G76" s="77">
        <f t="shared" si="11"/>
        <v>9.32721602198224E-3</v>
      </c>
      <c r="H76" s="77">
        <f t="shared" si="11"/>
        <v>8.0971271126405019E-3</v>
      </c>
      <c r="I76" s="77">
        <f t="shared" si="11"/>
        <v>8.3343748516460699E-3</v>
      </c>
      <c r="J76" s="77">
        <f t="shared" si="11"/>
        <v>8.1790229113269004E-3</v>
      </c>
      <c r="K76" s="77">
        <f t="shared" si="11"/>
        <v>8.2459832702832542E-3</v>
      </c>
      <c r="L76" s="77">
        <f t="shared" si="11"/>
        <v>8.2090410743240055E-3</v>
      </c>
      <c r="M76" s="77">
        <f t="shared" si="11"/>
        <v>8.3434561144147858E-3</v>
      </c>
      <c r="N76" s="77">
        <f t="shared" si="11"/>
        <v>8.563913780088174E-3</v>
      </c>
      <c r="O76" s="77">
        <f t="shared" si="11"/>
        <v>9.3003486205111164E-3</v>
      </c>
      <c r="P76" s="77">
        <f t="shared" si="11"/>
        <v>1.0763223401105635E-2</v>
      </c>
      <c r="Q76" s="77">
        <f t="shared" si="11"/>
        <v>1.1252264165473239E-2</v>
      </c>
      <c r="R76" s="77">
        <f t="shared" si="11"/>
        <v>1.259729791180635E-2</v>
      </c>
      <c r="S76" s="77">
        <f t="shared" si="11"/>
        <v>1.2751893517841624E-2</v>
      </c>
      <c r="T76" s="77">
        <f t="shared" si="11"/>
        <v>1.3616077626688074E-2</v>
      </c>
      <c r="U76" s="77">
        <f t="shared" si="11"/>
        <v>1.1488156304023873E-2</v>
      </c>
      <c r="V76" s="77">
        <f t="shared" si="11"/>
        <v>1.1509330989776606E-2</v>
      </c>
      <c r="W76" s="77">
        <f t="shared" si="11"/>
        <v>1.1091406442887463E-2</v>
      </c>
      <c r="X76" s="77">
        <f t="shared" si="11"/>
        <v>1.1622759025994068E-2</v>
      </c>
      <c r="Y76" s="77">
        <f t="shared" si="11"/>
        <v>1.2258431220235247E-2</v>
      </c>
      <c r="Z76" s="77">
        <f t="shared" si="11"/>
        <v>1.079568938229703E-2</v>
      </c>
      <c r="AA76" s="77">
        <f t="shared" si="11"/>
        <v>1.0590197718912051E-2</v>
      </c>
      <c r="AB76" s="77">
        <f t="shared" si="11"/>
        <v>8.932826429212868E-3</v>
      </c>
      <c r="AC76" s="77">
        <f t="shared" si="11"/>
        <v>9.0813779941193509E-3</v>
      </c>
      <c r="AD76" s="77">
        <f t="shared" si="11"/>
        <v>8.4810334471790479E-3</v>
      </c>
      <c r="AE76" s="77">
        <f t="shared" si="11"/>
        <v>8.3360817051998382E-3</v>
      </c>
      <c r="AF76" s="77">
        <f t="shared" si="11"/>
        <v>8.5067148759214329E-3</v>
      </c>
      <c r="AG76" s="77">
        <f t="shared" si="11"/>
        <v>1.0990407424946698E-2</v>
      </c>
      <c r="AH76" s="77">
        <f t="shared" si="11"/>
        <v>1.311201659761079E-2</v>
      </c>
      <c r="AI76" s="77">
        <f t="shared" si="11"/>
        <v>1.1593775341015179E-2</v>
      </c>
      <c r="AJ76" s="77">
        <f t="shared" si="11"/>
        <v>9.6413725698996922E-3</v>
      </c>
      <c r="AK76" s="77">
        <f t="shared" si="11"/>
        <v>1.0560742559601264E-2</v>
      </c>
      <c r="AL76" s="77">
        <f t="shared" si="11"/>
        <v>1.0153782796743805E-2</v>
      </c>
      <c r="AM76" s="77">
        <f t="shared" si="11"/>
        <v>9.8647078797979206E-3</v>
      </c>
      <c r="AN76" s="77"/>
    </row>
    <row r="77" spans="1:40" s="14" customFormat="1" x14ac:dyDescent="0.25">
      <c r="A77" s="14" t="s">
        <v>384</v>
      </c>
      <c r="B77" s="14" t="s">
        <v>375</v>
      </c>
      <c r="C77" s="39" t="s">
        <v>376</v>
      </c>
      <c r="D77" s="14" t="str">
        <f t="shared" si="5"/>
        <v>Nybyggeri, boligbyggeri</v>
      </c>
      <c r="E77" s="82">
        <f t="shared" si="11"/>
        <v>1.6685465545932966E-2</v>
      </c>
      <c r="F77" s="82">
        <f t="shared" si="11"/>
        <v>1.2796420030664821E-2</v>
      </c>
      <c r="G77" s="82">
        <f t="shared" si="11"/>
        <v>1.2640911924005727E-2</v>
      </c>
      <c r="H77" s="82">
        <f t="shared" si="11"/>
        <v>1.0116090126210365E-2</v>
      </c>
      <c r="I77" s="82">
        <f t="shared" si="11"/>
        <v>1.022287283616596E-2</v>
      </c>
      <c r="J77" s="82">
        <f t="shared" si="11"/>
        <v>1.2324999188712006E-2</v>
      </c>
      <c r="K77" s="82">
        <f t="shared" si="11"/>
        <v>1.3407823864736362E-2</v>
      </c>
      <c r="L77" s="82">
        <f t="shared" si="11"/>
        <v>1.5955289434887148E-2</v>
      </c>
      <c r="M77" s="82">
        <f t="shared" si="11"/>
        <v>1.8363726251745757E-2</v>
      </c>
      <c r="N77" s="82">
        <f t="shared" si="11"/>
        <v>1.7148243687319653E-2</v>
      </c>
      <c r="O77" s="82">
        <f t="shared" si="11"/>
        <v>1.5581098008474769E-2</v>
      </c>
      <c r="P77" s="82">
        <f t="shared" si="11"/>
        <v>1.6359978130376648E-2</v>
      </c>
      <c r="Q77" s="82">
        <f t="shared" si="11"/>
        <v>1.7781020894158259E-2</v>
      </c>
      <c r="R77" s="82">
        <f t="shared" si="11"/>
        <v>2.0873241582391271E-2</v>
      </c>
      <c r="S77" s="82">
        <f t="shared" si="11"/>
        <v>2.3384480610530441E-2</v>
      </c>
      <c r="T77" s="82">
        <f t="shared" si="11"/>
        <v>2.4518985117577722E-2</v>
      </c>
      <c r="U77" s="82">
        <f t="shared" si="11"/>
        <v>2.6959599083111307E-2</v>
      </c>
      <c r="V77" s="82">
        <f t="shared" si="11"/>
        <v>2.6915891277474478E-2</v>
      </c>
      <c r="W77" s="82">
        <f t="shared" si="11"/>
        <v>1.9809053342684593E-2</v>
      </c>
      <c r="X77" s="82">
        <f t="shared" si="11"/>
        <v>1.0861845700054313E-2</v>
      </c>
      <c r="Y77" s="82">
        <f t="shared" si="11"/>
        <v>9.5026361510021466E-3</v>
      </c>
      <c r="Z77" s="82">
        <f t="shared" si="11"/>
        <v>1.3469690119558508E-2</v>
      </c>
      <c r="AA77" s="82">
        <f t="shared" si="11"/>
        <v>1.1077942368435373E-2</v>
      </c>
      <c r="AB77" s="82">
        <f t="shared" si="11"/>
        <v>9.1912338426909431E-3</v>
      </c>
      <c r="AC77" s="82">
        <f t="shared" si="11"/>
        <v>9.7884051789586691E-3</v>
      </c>
      <c r="AD77" s="82">
        <f t="shared" si="11"/>
        <v>1.2312411778679377E-2</v>
      </c>
      <c r="AE77" s="82">
        <f t="shared" si="11"/>
        <v>1.2067548440053651E-2</v>
      </c>
      <c r="AF77" s="82">
        <f t="shared" si="11"/>
        <v>1.5787326251706341E-2</v>
      </c>
      <c r="AG77" s="82">
        <f t="shared" si="11"/>
        <v>1.7075497322600244E-2</v>
      </c>
      <c r="AH77" s="82">
        <f t="shared" si="11"/>
        <v>1.8515082039727321E-2</v>
      </c>
      <c r="AI77" s="82">
        <f t="shared" si="11"/>
        <v>2.4799777887346382E-2</v>
      </c>
      <c r="AJ77" s="82">
        <f t="shared" si="11"/>
        <v>2.2699436805342199E-2</v>
      </c>
      <c r="AK77" s="82">
        <f t="shared" si="11"/>
        <v>2.0396669364805772E-2</v>
      </c>
      <c r="AL77" s="82">
        <f t="shared" si="11"/>
        <v>1.961037116866245E-2</v>
      </c>
      <c r="AM77" s="82">
        <f t="shared" si="11"/>
        <v>1.7237566581809097E-2</v>
      </c>
      <c r="AN77" s="82"/>
    </row>
    <row r="78" spans="1:40" s="14" customFormat="1" x14ac:dyDescent="0.25">
      <c r="A78" s="14" t="s">
        <v>384</v>
      </c>
      <c r="B78" s="14" t="s">
        <v>375</v>
      </c>
      <c r="C78" s="39" t="s">
        <v>376</v>
      </c>
      <c r="D78" s="14" t="str">
        <f t="shared" si="5"/>
        <v>Nybyggeri, øvrigt byggeri</v>
      </c>
      <c r="E78" s="82">
        <f t="shared" si="11"/>
        <v>2.247374114053834E-2</v>
      </c>
      <c r="F78" s="82">
        <f t="shared" si="11"/>
        <v>1.9506182262858485E-2</v>
      </c>
      <c r="G78" s="82">
        <f t="shared" si="11"/>
        <v>1.9277035381841497E-2</v>
      </c>
      <c r="H78" s="82">
        <f t="shared" si="11"/>
        <v>1.483200225991496E-2</v>
      </c>
      <c r="I78" s="82">
        <f t="shared" si="11"/>
        <v>1.3542879992852357E-2</v>
      </c>
      <c r="J78" s="82">
        <f t="shared" si="11"/>
        <v>1.643344660551304E-2</v>
      </c>
      <c r="K78" s="82">
        <f t="shared" si="11"/>
        <v>1.8640920321903353E-2</v>
      </c>
      <c r="L78" s="82">
        <f t="shared" si="11"/>
        <v>2.058663510893604E-2</v>
      </c>
      <c r="M78" s="82">
        <f t="shared" si="11"/>
        <v>2.3829320994137773E-2</v>
      </c>
      <c r="N78" s="82">
        <f t="shared" si="11"/>
        <v>2.2532278311782856E-2</v>
      </c>
      <c r="O78" s="82">
        <f t="shared" si="11"/>
        <v>2.4993952058560514E-2</v>
      </c>
      <c r="P78" s="82">
        <f t="shared" si="11"/>
        <v>2.6901410446524089E-2</v>
      </c>
      <c r="Q78" s="82">
        <f t="shared" si="11"/>
        <v>2.4884638283702996E-2</v>
      </c>
      <c r="R78" s="82">
        <f t="shared" si="11"/>
        <v>2.3787272186640951E-2</v>
      </c>
      <c r="S78" s="82">
        <f t="shared" si="11"/>
        <v>2.4031439679402699E-2</v>
      </c>
      <c r="T78" s="82">
        <f t="shared" si="11"/>
        <v>2.2477515021291996E-2</v>
      </c>
      <c r="U78" s="82">
        <f t="shared" si="11"/>
        <v>2.3021095704094111E-2</v>
      </c>
      <c r="V78" s="82">
        <f t="shared" si="11"/>
        <v>2.654577629309865E-2</v>
      </c>
      <c r="W78" s="82">
        <f t="shared" si="11"/>
        <v>2.7598051936256775E-2</v>
      </c>
      <c r="X78" s="82">
        <f t="shared" si="11"/>
        <v>2.0627852693387998E-2</v>
      </c>
      <c r="Y78" s="82">
        <f t="shared" si="11"/>
        <v>1.6899746609311535E-2</v>
      </c>
      <c r="Z78" s="82">
        <f t="shared" si="11"/>
        <v>1.8605098290659858E-2</v>
      </c>
      <c r="AA78" s="82">
        <f t="shared" si="11"/>
        <v>1.9136433456959503E-2</v>
      </c>
      <c r="AB78" s="82">
        <f t="shared" si="11"/>
        <v>1.8250701652957106E-2</v>
      </c>
      <c r="AC78" s="82">
        <f t="shared" si="11"/>
        <v>2.0489588589625223E-2</v>
      </c>
      <c r="AD78" s="82">
        <f t="shared" si="11"/>
        <v>1.9944198592711269E-2</v>
      </c>
      <c r="AE78" s="82">
        <f t="shared" si="11"/>
        <v>2.1596850012788237E-2</v>
      </c>
      <c r="AF78" s="82">
        <f t="shared" si="11"/>
        <v>2.3549633959427097E-2</v>
      </c>
      <c r="AG78" s="82">
        <f t="shared" si="11"/>
        <v>2.4390925713042935E-2</v>
      </c>
      <c r="AH78" s="82">
        <f t="shared" si="11"/>
        <v>2.5764023183303418E-2</v>
      </c>
      <c r="AI78" s="82">
        <f t="shared" si="11"/>
        <v>2.4676815746093941E-2</v>
      </c>
      <c r="AJ78" s="82">
        <f t="shared" si="11"/>
        <v>2.4371107771926984E-2</v>
      </c>
      <c r="AK78" s="82">
        <f t="shared" si="11"/>
        <v>3.0562746859131813E-2</v>
      </c>
      <c r="AL78" s="82">
        <f t="shared" si="11"/>
        <v>3.2836086530684698E-2</v>
      </c>
      <c r="AM78" s="82">
        <f t="shared" si="11"/>
        <v>3.4547281586342238E-2</v>
      </c>
      <c r="AN78" s="82"/>
    </row>
    <row r="79" spans="1:40" s="14" customFormat="1" x14ac:dyDescent="0.25">
      <c r="A79" s="14" t="s">
        <v>384</v>
      </c>
      <c r="B79" s="14" t="s">
        <v>375</v>
      </c>
      <c r="C79" s="39" t="s">
        <v>376</v>
      </c>
      <c r="D79" s="14" t="str">
        <f t="shared" si="5"/>
        <v>R&amp;V, prof, boligbyggeri</v>
      </c>
      <c r="E79" s="82">
        <f t="shared" si="11"/>
        <v>1.8478372973114589E-2</v>
      </c>
      <c r="F79" s="82">
        <f t="shared" si="11"/>
        <v>1.8092291023977174E-2</v>
      </c>
      <c r="G79" s="82">
        <f t="shared" si="11"/>
        <v>1.8504925650062422E-2</v>
      </c>
      <c r="H79" s="82">
        <f t="shared" si="11"/>
        <v>1.8870126922165512E-2</v>
      </c>
      <c r="I79" s="82">
        <f t="shared" si="11"/>
        <v>1.9981686857873125E-2</v>
      </c>
      <c r="J79" s="82">
        <f t="shared" si="11"/>
        <v>1.8907807643117665E-2</v>
      </c>
      <c r="K79" s="82">
        <f t="shared" si="11"/>
        <v>1.838825865425759E-2</v>
      </c>
      <c r="L79" s="82">
        <f t="shared" si="11"/>
        <v>1.8800184836762844E-2</v>
      </c>
      <c r="M79" s="82">
        <f t="shared" si="11"/>
        <v>1.7466861024590909E-2</v>
      </c>
      <c r="N79" s="82">
        <f t="shared" si="11"/>
        <v>2.0230607583766252E-2</v>
      </c>
      <c r="O79" s="82">
        <f t="shared" ref="O79:AM93" si="12">O32/O$48</f>
        <v>2.1524273893342417E-2</v>
      </c>
      <c r="P79" s="82">
        <f t="shared" si="12"/>
        <v>1.9955683713776352E-2</v>
      </c>
      <c r="Q79" s="82">
        <f t="shared" si="12"/>
        <v>2.0868049168948639E-2</v>
      </c>
      <c r="R79" s="82">
        <f t="shared" si="12"/>
        <v>2.2141675533302822E-2</v>
      </c>
      <c r="S79" s="82">
        <f t="shared" si="12"/>
        <v>2.3816953914464874E-2</v>
      </c>
      <c r="T79" s="82">
        <f t="shared" si="12"/>
        <v>2.4400249032548973E-2</v>
      </c>
      <c r="U79" s="82">
        <f t="shared" si="12"/>
        <v>2.5785268016282541E-2</v>
      </c>
      <c r="V79" s="82">
        <f t="shared" si="12"/>
        <v>2.6078176000603588E-2</v>
      </c>
      <c r="W79" s="82">
        <f t="shared" si="12"/>
        <v>2.3220943773969223E-2</v>
      </c>
      <c r="X79" s="82">
        <f t="shared" si="12"/>
        <v>2.2194820840211654E-2</v>
      </c>
      <c r="Y79" s="82">
        <f t="shared" si="12"/>
        <v>2.2563479528768478E-2</v>
      </c>
      <c r="Z79" s="82">
        <f t="shared" si="12"/>
        <v>2.6406101138079601E-2</v>
      </c>
      <c r="AA79" s="82">
        <f t="shared" si="12"/>
        <v>2.6487676538837133E-2</v>
      </c>
      <c r="AB79" s="82">
        <f t="shared" si="12"/>
        <v>2.5237926042584211E-2</v>
      </c>
      <c r="AC79" s="82">
        <f t="shared" si="12"/>
        <v>2.6630337783044366E-2</v>
      </c>
      <c r="AD79" s="82">
        <f t="shared" si="12"/>
        <v>2.5840934488873073E-2</v>
      </c>
      <c r="AE79" s="82">
        <f t="shared" si="12"/>
        <v>2.5112051450760762E-2</v>
      </c>
      <c r="AF79" s="82">
        <f t="shared" si="12"/>
        <v>2.6088484127305019E-2</v>
      </c>
      <c r="AG79" s="82">
        <f t="shared" si="12"/>
        <v>2.5809071395829955E-2</v>
      </c>
      <c r="AH79" s="82">
        <f t="shared" si="12"/>
        <v>2.6635624194953141E-2</v>
      </c>
      <c r="AI79" s="82">
        <f t="shared" si="12"/>
        <v>2.7781151305797083E-2</v>
      </c>
      <c r="AJ79" s="82">
        <f t="shared" si="12"/>
        <v>2.7916361406344313E-2</v>
      </c>
      <c r="AK79" s="82">
        <f t="shared" si="12"/>
        <v>3.0269545556765119E-2</v>
      </c>
      <c r="AL79" s="82">
        <f t="shared" si="12"/>
        <v>3.0459320415933518E-2</v>
      </c>
      <c r="AM79" s="82">
        <f t="shared" si="12"/>
        <v>2.8785384426457422E-2</v>
      </c>
      <c r="AN79" s="82"/>
    </row>
    <row r="80" spans="1:40" s="14" customFormat="1" x14ac:dyDescent="0.25">
      <c r="A80" s="14" t="s">
        <v>384</v>
      </c>
      <c r="B80" s="14" t="s">
        <v>375</v>
      </c>
      <c r="C80" s="39" t="s">
        <v>376</v>
      </c>
      <c r="D80" s="14" t="str">
        <f t="shared" si="5"/>
        <v>R&amp;V, prof, øvrigt byggeri</v>
      </c>
      <c r="E80" s="82">
        <f t="shared" ref="E80:AI88" si="13">E33/E$48</f>
        <v>9.4585544504274376E-3</v>
      </c>
      <c r="F80" s="82">
        <f t="shared" si="13"/>
        <v>9.6724774275353583E-3</v>
      </c>
      <c r="G80" s="82">
        <f t="shared" si="13"/>
        <v>1.098683913910355E-2</v>
      </c>
      <c r="H80" s="82">
        <f t="shared" si="13"/>
        <v>9.8885700335075519E-3</v>
      </c>
      <c r="I80" s="82">
        <f t="shared" si="13"/>
        <v>9.8787753519412984E-3</v>
      </c>
      <c r="J80" s="82">
        <f t="shared" si="13"/>
        <v>1.1603114993735515E-2</v>
      </c>
      <c r="K80" s="82">
        <f t="shared" si="13"/>
        <v>1.1869615141570056E-2</v>
      </c>
      <c r="L80" s="82">
        <f t="shared" si="13"/>
        <v>1.2400213007850439E-2</v>
      </c>
      <c r="M80" s="82">
        <f t="shared" si="13"/>
        <v>1.247101740312281E-2</v>
      </c>
      <c r="N80" s="82">
        <f t="shared" si="13"/>
        <v>1.5215076878414736E-2</v>
      </c>
      <c r="O80" s="82">
        <f t="shared" si="13"/>
        <v>1.6062356956068027E-2</v>
      </c>
      <c r="P80" s="82">
        <f t="shared" si="13"/>
        <v>1.6057761948075618E-2</v>
      </c>
      <c r="Q80" s="82">
        <f t="shared" si="13"/>
        <v>1.5086048454932216E-2</v>
      </c>
      <c r="R80" s="82">
        <f t="shared" si="13"/>
        <v>1.4681977514346335E-2</v>
      </c>
      <c r="S80" s="82">
        <f t="shared" si="13"/>
        <v>1.4446428108882633E-2</v>
      </c>
      <c r="T80" s="82">
        <f t="shared" si="13"/>
        <v>1.3138599925451661E-2</v>
      </c>
      <c r="U80" s="82">
        <f t="shared" si="13"/>
        <v>1.537093755929487E-2</v>
      </c>
      <c r="V80" s="82">
        <f t="shared" si="13"/>
        <v>1.5723035322111487E-2</v>
      </c>
      <c r="W80" s="82">
        <f t="shared" si="13"/>
        <v>1.4605526484409461E-2</v>
      </c>
      <c r="X80" s="82">
        <f t="shared" si="13"/>
        <v>1.3349936456305663E-2</v>
      </c>
      <c r="Y80" s="82">
        <f t="shared" si="13"/>
        <v>1.2926128234919355E-2</v>
      </c>
      <c r="Z80" s="82">
        <f t="shared" si="13"/>
        <v>1.369961367868883E-2</v>
      </c>
      <c r="AA80" s="82">
        <f t="shared" si="13"/>
        <v>1.3949497094884036E-2</v>
      </c>
      <c r="AB80" s="82">
        <f t="shared" si="13"/>
        <v>1.4398776868011295E-2</v>
      </c>
      <c r="AC80" s="82">
        <f t="shared" si="13"/>
        <v>1.5600093545387477E-2</v>
      </c>
      <c r="AD80" s="82">
        <f t="shared" si="13"/>
        <v>1.6158129801997174E-2</v>
      </c>
      <c r="AE80" s="82">
        <f t="shared" si="13"/>
        <v>1.6173852388243763E-2</v>
      </c>
      <c r="AF80" s="82">
        <f t="shared" si="13"/>
        <v>1.61102108227653E-2</v>
      </c>
      <c r="AG80" s="82">
        <f t="shared" si="13"/>
        <v>1.6304261009573887E-2</v>
      </c>
      <c r="AH80" s="82">
        <f t="shared" si="13"/>
        <v>1.4858944312665125E-2</v>
      </c>
      <c r="AI80" s="82">
        <f t="shared" si="13"/>
        <v>1.7014193543173045E-2</v>
      </c>
      <c r="AJ80" s="82">
        <f t="shared" si="12"/>
        <v>1.6477470442983339E-2</v>
      </c>
      <c r="AK80" s="82">
        <f t="shared" si="12"/>
        <v>1.7963643436146034E-2</v>
      </c>
      <c r="AL80" s="82">
        <f t="shared" si="12"/>
        <v>2.0285522825243266E-2</v>
      </c>
      <c r="AM80" s="82">
        <f t="shared" si="12"/>
        <v>2.1423023780820252E-2</v>
      </c>
      <c r="AN80" s="82"/>
    </row>
    <row r="81" spans="1:40" s="14" customFormat="1" x14ac:dyDescent="0.25">
      <c r="A81" s="14" t="s">
        <v>384</v>
      </c>
      <c r="B81" s="14" t="s">
        <v>375</v>
      </c>
      <c r="C81" s="39" t="s">
        <v>376</v>
      </c>
      <c r="D81" s="14" t="str">
        <f t="shared" si="5"/>
        <v>R&amp;V, gør-det-selv, boligbyggeri</v>
      </c>
      <c r="E81" s="82">
        <f t="shared" si="13"/>
        <v>8.1916919081100742E-3</v>
      </c>
      <c r="F81" s="82">
        <f t="shared" si="13"/>
        <v>8.260884819273985E-3</v>
      </c>
      <c r="G81" s="82">
        <f t="shared" si="13"/>
        <v>9.058828984632358E-3</v>
      </c>
      <c r="H81" s="82">
        <f t="shared" si="13"/>
        <v>9.8880199382176473E-3</v>
      </c>
      <c r="I81" s="82">
        <f t="shared" si="13"/>
        <v>9.8884147596482643E-3</v>
      </c>
      <c r="J81" s="82">
        <f t="shared" si="13"/>
        <v>9.6949216391856788E-3</v>
      </c>
      <c r="K81" s="82">
        <f t="shared" si="13"/>
        <v>1.0796548987896708E-2</v>
      </c>
      <c r="L81" s="82">
        <f t="shared" si="13"/>
        <v>1.2240354350883501E-2</v>
      </c>
      <c r="M81" s="82">
        <f t="shared" si="13"/>
        <v>1.1036452600282973E-2</v>
      </c>
      <c r="N81" s="82">
        <f t="shared" si="13"/>
        <v>1.3910183591437045E-2</v>
      </c>
      <c r="O81" s="82">
        <f t="shared" si="13"/>
        <v>1.5892580508916863E-2</v>
      </c>
      <c r="P81" s="82">
        <f t="shared" si="13"/>
        <v>1.3476526523714578E-2</v>
      </c>
      <c r="Q81" s="82">
        <f t="shared" si="13"/>
        <v>1.4284863846233512E-2</v>
      </c>
      <c r="R81" s="82">
        <f t="shared" si="13"/>
        <v>1.5989723801837503E-2</v>
      </c>
      <c r="S81" s="82">
        <f t="shared" si="13"/>
        <v>1.5525386742588985E-2</v>
      </c>
      <c r="T81" s="82">
        <f t="shared" si="13"/>
        <v>1.6965310466000073E-2</v>
      </c>
      <c r="U81" s="82">
        <f t="shared" si="13"/>
        <v>2.0779627273476743E-2</v>
      </c>
      <c r="V81" s="82">
        <f t="shared" si="13"/>
        <v>1.8443614957807223E-2</v>
      </c>
      <c r="W81" s="82">
        <f t="shared" si="13"/>
        <v>1.6417444728604087E-2</v>
      </c>
      <c r="X81" s="82">
        <f t="shared" si="13"/>
        <v>1.4751319657594485E-2</v>
      </c>
      <c r="Y81" s="82">
        <f t="shared" si="13"/>
        <v>1.4647010379955581E-2</v>
      </c>
      <c r="Z81" s="82">
        <f t="shared" si="13"/>
        <v>1.6485807869273714E-2</v>
      </c>
      <c r="AA81" s="82">
        <f t="shared" si="13"/>
        <v>1.6760020398200834E-2</v>
      </c>
      <c r="AB81" s="82">
        <f t="shared" si="13"/>
        <v>1.5438914793524093E-2</v>
      </c>
      <c r="AC81" s="82">
        <f t="shared" si="13"/>
        <v>1.36678338180621E-2</v>
      </c>
      <c r="AD81" s="82">
        <f t="shared" si="13"/>
        <v>1.3901850750689993E-2</v>
      </c>
      <c r="AE81" s="82">
        <f t="shared" si="13"/>
        <v>1.4423651646976945E-2</v>
      </c>
      <c r="AF81" s="82">
        <f t="shared" si="13"/>
        <v>1.5285316449920674E-2</v>
      </c>
      <c r="AG81" s="82">
        <f t="shared" si="13"/>
        <v>1.5532296420260727E-2</v>
      </c>
      <c r="AH81" s="82">
        <f t="shared" si="13"/>
        <v>1.5838525124528595E-2</v>
      </c>
      <c r="AI81" s="82">
        <f t="shared" si="13"/>
        <v>1.5468349092200368E-2</v>
      </c>
      <c r="AJ81" s="82">
        <f t="shared" si="12"/>
        <v>1.7576984748538114E-2</v>
      </c>
      <c r="AK81" s="82">
        <f t="shared" si="12"/>
        <v>1.7932047459643791E-2</v>
      </c>
      <c r="AL81" s="82">
        <f t="shared" si="12"/>
        <v>1.7709951318566439E-2</v>
      </c>
      <c r="AM81" s="82">
        <f t="shared" si="12"/>
        <v>1.7519800131026379E-2</v>
      </c>
      <c r="AN81" s="82"/>
    </row>
    <row r="82" spans="1:40" s="14" customFormat="1" x14ac:dyDescent="0.25">
      <c r="A82" s="14" t="s">
        <v>384</v>
      </c>
      <c r="B82" s="14" t="s">
        <v>375</v>
      </c>
      <c r="C82" s="39" t="s">
        <v>376</v>
      </c>
      <c r="D82" s="14" t="str">
        <f t="shared" si="5"/>
        <v>R&amp;V, gør-det-selv, øvrigt byggeri</v>
      </c>
      <c r="E82" s="82">
        <f t="shared" si="13"/>
        <v>3.5054977985365852E-3</v>
      </c>
      <c r="F82" s="82">
        <f t="shared" si="13"/>
        <v>3.9154902277376358E-3</v>
      </c>
      <c r="G82" s="82">
        <f t="shared" si="13"/>
        <v>4.8713588523112538E-3</v>
      </c>
      <c r="H82" s="82">
        <f t="shared" si="13"/>
        <v>5.9525804729022615E-3</v>
      </c>
      <c r="I82" s="82">
        <f t="shared" si="13"/>
        <v>6.1664934008609984E-3</v>
      </c>
      <c r="J82" s="82">
        <f t="shared" si="13"/>
        <v>7.9566545642883353E-3</v>
      </c>
      <c r="K82" s="82">
        <f t="shared" si="13"/>
        <v>8.2203394016692709E-3</v>
      </c>
      <c r="L82" s="82">
        <f t="shared" si="13"/>
        <v>7.3671337721046507E-3</v>
      </c>
      <c r="M82" s="82">
        <f t="shared" si="13"/>
        <v>8.2552054793432889E-3</v>
      </c>
      <c r="N82" s="82">
        <f t="shared" si="13"/>
        <v>1.0075154330224847E-2</v>
      </c>
      <c r="O82" s="82">
        <f t="shared" si="13"/>
        <v>9.2884143300791117E-3</v>
      </c>
      <c r="P82" s="82">
        <f t="shared" si="13"/>
        <v>9.5204629899827611E-3</v>
      </c>
      <c r="Q82" s="82">
        <f t="shared" si="13"/>
        <v>1.0501568357258451E-2</v>
      </c>
      <c r="R82" s="82">
        <f t="shared" si="13"/>
        <v>1.0630157891109191E-2</v>
      </c>
      <c r="S82" s="82">
        <f t="shared" si="13"/>
        <v>1.0708291345549232E-2</v>
      </c>
      <c r="T82" s="82">
        <f t="shared" si="13"/>
        <v>1.0153139041486502E-2</v>
      </c>
      <c r="U82" s="82">
        <f t="shared" si="13"/>
        <v>9.1170817832769823E-3</v>
      </c>
      <c r="V82" s="82">
        <f t="shared" si="13"/>
        <v>8.7862139390987685E-3</v>
      </c>
      <c r="W82" s="82">
        <f t="shared" si="13"/>
        <v>8.6272426830182342E-3</v>
      </c>
      <c r="X82" s="82">
        <f t="shared" si="13"/>
        <v>9.3227371270977587E-3</v>
      </c>
      <c r="Y82" s="82">
        <f t="shared" si="13"/>
        <v>9.3821425122639149E-3</v>
      </c>
      <c r="Z82" s="82">
        <f t="shared" si="13"/>
        <v>1.0881315379661725E-2</v>
      </c>
      <c r="AA82" s="82">
        <f t="shared" si="13"/>
        <v>1.203121477486733E-2</v>
      </c>
      <c r="AB82" s="82">
        <f t="shared" si="13"/>
        <v>1.2278697637675518E-2</v>
      </c>
      <c r="AC82" s="82">
        <f t="shared" si="13"/>
        <v>1.2354002289159815E-2</v>
      </c>
      <c r="AD82" s="82">
        <f t="shared" si="13"/>
        <v>1.1377345284033634E-2</v>
      </c>
      <c r="AE82" s="82">
        <f t="shared" si="13"/>
        <v>1.1530156951954132E-2</v>
      </c>
      <c r="AF82" s="82">
        <f t="shared" si="13"/>
        <v>1.2887508229375351E-2</v>
      </c>
      <c r="AG82" s="82">
        <f t="shared" si="13"/>
        <v>1.3611938990312794E-2</v>
      </c>
      <c r="AH82" s="82">
        <f t="shared" si="13"/>
        <v>1.4833664359005912E-2</v>
      </c>
      <c r="AI82" s="82">
        <f t="shared" si="13"/>
        <v>1.6439668960963442E-2</v>
      </c>
      <c r="AJ82" s="82">
        <f t="shared" si="12"/>
        <v>1.8238307631061466E-2</v>
      </c>
      <c r="AK82" s="82">
        <f t="shared" si="12"/>
        <v>1.8775144584734178E-2</v>
      </c>
      <c r="AL82" s="82">
        <f t="shared" si="12"/>
        <v>2.013941681188218E-2</v>
      </c>
      <c r="AM82" s="82">
        <f t="shared" si="12"/>
        <v>2.1337797236040987E-2</v>
      </c>
      <c r="AN82" s="82"/>
    </row>
    <row r="83" spans="1:40" s="6" customFormat="1" x14ac:dyDescent="0.25">
      <c r="A83" s="6" t="s">
        <v>384</v>
      </c>
      <c r="B83" s="6" t="s">
        <v>375</v>
      </c>
      <c r="C83" s="40" t="s">
        <v>376</v>
      </c>
      <c r="D83" s="6" t="str">
        <f t="shared" si="5"/>
        <v>Anlægsvirksomhed</v>
      </c>
      <c r="E83" s="77">
        <f t="shared" si="13"/>
        <v>4.496382534926234E-2</v>
      </c>
      <c r="F83" s="77">
        <f t="shared" si="13"/>
        <v>4.1003387886377189E-2</v>
      </c>
      <c r="G83" s="77">
        <f t="shared" si="13"/>
        <v>4.3095233791384954E-2</v>
      </c>
      <c r="H83" s="77">
        <f t="shared" si="13"/>
        <v>4.5163623606522089E-2</v>
      </c>
      <c r="I83" s="77">
        <f t="shared" si="13"/>
        <v>4.0367422500212018E-2</v>
      </c>
      <c r="J83" s="77">
        <f t="shared" si="13"/>
        <v>4.2493944815360868E-2</v>
      </c>
      <c r="K83" s="77">
        <f t="shared" si="13"/>
        <v>4.4949318793204081E-2</v>
      </c>
      <c r="L83" s="77">
        <f t="shared" si="13"/>
        <v>4.3043312039005313E-2</v>
      </c>
      <c r="M83" s="77">
        <f t="shared" si="13"/>
        <v>4.5002953281941566E-2</v>
      </c>
      <c r="N83" s="77">
        <f t="shared" si="13"/>
        <v>3.8537954060021778E-2</v>
      </c>
      <c r="O83" s="77">
        <f t="shared" si="13"/>
        <v>3.6908484240235524E-2</v>
      </c>
      <c r="P83" s="77">
        <f t="shared" si="13"/>
        <v>4.160327397118295E-2</v>
      </c>
      <c r="Q83" s="77">
        <f t="shared" si="13"/>
        <v>4.1731895273026613E-2</v>
      </c>
      <c r="R83" s="77">
        <f t="shared" si="13"/>
        <v>4.320794835308945E-2</v>
      </c>
      <c r="S83" s="77">
        <f t="shared" si="13"/>
        <v>4.2166327617693879E-2</v>
      </c>
      <c r="T83" s="77">
        <f t="shared" si="13"/>
        <v>3.8821329642609287E-2</v>
      </c>
      <c r="U83" s="77">
        <f t="shared" si="13"/>
        <v>3.6710245231835519E-2</v>
      </c>
      <c r="V83" s="77">
        <f t="shared" si="13"/>
        <v>3.5482371304749377E-2</v>
      </c>
      <c r="W83" s="77">
        <f t="shared" si="13"/>
        <v>3.716899720969908E-2</v>
      </c>
      <c r="X83" s="77">
        <f t="shared" si="13"/>
        <v>3.6510976462796906E-2</v>
      </c>
      <c r="Y83" s="77">
        <f t="shared" si="13"/>
        <v>3.8488732398816235E-2</v>
      </c>
      <c r="Z83" s="77">
        <f t="shared" si="13"/>
        <v>3.9664724736551221E-2</v>
      </c>
      <c r="AA83" s="77">
        <f t="shared" si="13"/>
        <v>4.3315077491664168E-2</v>
      </c>
      <c r="AB83" s="77">
        <f t="shared" si="13"/>
        <v>4.2160283552592659E-2</v>
      </c>
      <c r="AC83" s="77">
        <f t="shared" si="13"/>
        <v>4.2354137567019196E-2</v>
      </c>
      <c r="AD83" s="77">
        <f t="shared" si="13"/>
        <v>4.3210033464380654E-2</v>
      </c>
      <c r="AE83" s="77">
        <f t="shared" si="13"/>
        <v>4.0523819834608191E-2</v>
      </c>
      <c r="AF83" s="77">
        <f t="shared" si="13"/>
        <v>3.738562933229958E-2</v>
      </c>
      <c r="AG83" s="77">
        <f t="shared" si="13"/>
        <v>3.9612024585992674E-2</v>
      </c>
      <c r="AH83" s="77">
        <f t="shared" si="13"/>
        <v>4.8434021980464148E-2</v>
      </c>
      <c r="AI83" s="77">
        <f t="shared" si="13"/>
        <v>5.336298800331752E-2</v>
      </c>
      <c r="AJ83" s="77">
        <f t="shared" si="12"/>
        <v>5.3380046921980361E-2</v>
      </c>
      <c r="AK83" s="77">
        <f t="shared" si="12"/>
        <v>5.2546650626087418E-2</v>
      </c>
      <c r="AL83" s="77">
        <f t="shared" si="12"/>
        <v>5.8208120296831575E-2</v>
      </c>
      <c r="AM83" s="77">
        <f t="shared" si="12"/>
        <v>6.1314913633962277E-2</v>
      </c>
      <c r="AN83" s="77"/>
    </row>
    <row r="84" spans="1:40" s="61" customFormat="1" ht="30" x14ac:dyDescent="0.25">
      <c r="A84" s="61" t="s">
        <v>384</v>
      </c>
      <c r="B84" s="61" t="s">
        <v>375</v>
      </c>
      <c r="C84" s="107" t="s">
        <v>377</v>
      </c>
      <c r="D84" s="61" t="str">
        <f t="shared" si="5"/>
        <v>Boligbyggeri i alt</v>
      </c>
      <c r="E84" s="81">
        <f t="shared" si="13"/>
        <v>4.3355530427157625E-2</v>
      </c>
      <c r="F84" s="81">
        <f t="shared" si="13"/>
        <v>3.9149595873915977E-2</v>
      </c>
      <c r="G84" s="81">
        <f t="shared" si="13"/>
        <v>4.0204666558700509E-2</v>
      </c>
      <c r="H84" s="81">
        <f t="shared" si="13"/>
        <v>3.8874236986593522E-2</v>
      </c>
      <c r="I84" s="81">
        <f t="shared" si="13"/>
        <v>4.0092974453687355E-2</v>
      </c>
      <c r="J84" s="81">
        <f t="shared" si="13"/>
        <v>4.0927728471015348E-2</v>
      </c>
      <c r="K84" s="81">
        <f t="shared" si="13"/>
        <v>4.259263150689066E-2</v>
      </c>
      <c r="L84" s="81">
        <f t="shared" si="13"/>
        <v>4.6995828622533493E-2</v>
      </c>
      <c r="M84" s="81">
        <f t="shared" si="13"/>
        <v>4.6867039876619644E-2</v>
      </c>
      <c r="N84" s="81">
        <f t="shared" si="13"/>
        <v>5.128903486252296E-2</v>
      </c>
      <c r="O84" s="81">
        <f t="shared" si="13"/>
        <v>5.2997952410734059E-2</v>
      </c>
      <c r="P84" s="81">
        <f t="shared" si="13"/>
        <v>4.9792188367867585E-2</v>
      </c>
      <c r="Q84" s="81">
        <f t="shared" si="13"/>
        <v>5.2933933909340411E-2</v>
      </c>
      <c r="R84" s="81">
        <f t="shared" si="13"/>
        <v>5.9004640917531589E-2</v>
      </c>
      <c r="S84" s="81">
        <f t="shared" si="13"/>
        <v>6.2726821267584304E-2</v>
      </c>
      <c r="T84" s="81">
        <f t="shared" si="13"/>
        <v>6.5884544616126764E-2</v>
      </c>
      <c r="U84" s="81">
        <f t="shared" si="13"/>
        <v>7.3524494372870591E-2</v>
      </c>
      <c r="V84" s="81">
        <f t="shared" si="13"/>
        <v>7.1437682235885286E-2</v>
      </c>
      <c r="W84" s="81">
        <f t="shared" si="13"/>
        <v>5.9447441845257902E-2</v>
      </c>
      <c r="X84" s="81">
        <f t="shared" si="13"/>
        <v>4.7807986197860447E-2</v>
      </c>
      <c r="Y84" s="81">
        <f t="shared" si="13"/>
        <v>4.6713126059726211E-2</v>
      </c>
      <c r="Z84" s="81">
        <f t="shared" si="13"/>
        <v>5.6361599126911813E-2</v>
      </c>
      <c r="AA84" s="81">
        <f t="shared" si="13"/>
        <v>5.4325639305473343E-2</v>
      </c>
      <c r="AB84" s="81">
        <f t="shared" si="13"/>
        <v>4.9868074678799251E-2</v>
      </c>
      <c r="AC84" s="81">
        <f t="shared" si="13"/>
        <v>5.0086576780065131E-2</v>
      </c>
      <c r="AD84" s="81">
        <f t="shared" si="13"/>
        <v>5.2055197018242447E-2</v>
      </c>
      <c r="AE84" s="81">
        <f t="shared" si="13"/>
        <v>5.1603251537791356E-2</v>
      </c>
      <c r="AF84" s="81">
        <f t="shared" si="13"/>
        <v>5.7161126828932034E-2</v>
      </c>
      <c r="AG84" s="81">
        <f t="shared" si="13"/>
        <v>5.8416865138690925E-2</v>
      </c>
      <c r="AH84" s="81">
        <f t="shared" si="13"/>
        <v>6.0989231359209056E-2</v>
      </c>
      <c r="AI84" s="81">
        <f t="shared" si="13"/>
        <v>6.8049278285343837E-2</v>
      </c>
      <c r="AJ84" s="81">
        <f t="shared" si="12"/>
        <v>6.8192782960224629E-2</v>
      </c>
      <c r="AK84" s="81">
        <f t="shared" si="12"/>
        <v>6.8598262381214692E-2</v>
      </c>
      <c r="AL84" s="81">
        <f t="shared" si="12"/>
        <v>6.7779642903162407E-2</v>
      </c>
      <c r="AM84" s="81">
        <f t="shared" si="12"/>
        <v>6.3542751139292905E-2</v>
      </c>
      <c r="AN84" s="81"/>
    </row>
    <row r="85" spans="1:40" s="14" customFormat="1" ht="30" x14ac:dyDescent="0.25">
      <c r="A85" s="14" t="s">
        <v>384</v>
      </c>
      <c r="B85" s="14" t="s">
        <v>375</v>
      </c>
      <c r="C85" s="39" t="s">
        <v>377</v>
      </c>
      <c r="D85" s="14" t="str">
        <f t="shared" si="5"/>
        <v>Øvrigt byggeri i alt</v>
      </c>
      <c r="E85" s="82">
        <f t="shared" si="13"/>
        <v>3.5437793389502363E-2</v>
      </c>
      <c r="F85" s="82">
        <f t="shared" si="13"/>
        <v>3.3094149918131477E-2</v>
      </c>
      <c r="G85" s="82">
        <f t="shared" si="13"/>
        <v>3.5135233373256303E-2</v>
      </c>
      <c r="H85" s="82">
        <f t="shared" si="13"/>
        <v>3.067315276632477E-2</v>
      </c>
      <c r="I85" s="82">
        <f t="shared" si="13"/>
        <v>2.9588148745654651E-2</v>
      </c>
      <c r="J85" s="82">
        <f t="shared" si="13"/>
        <v>3.5993216163536894E-2</v>
      </c>
      <c r="K85" s="82">
        <f t="shared" si="13"/>
        <v>3.8730874865142678E-2</v>
      </c>
      <c r="L85" s="82">
        <f t="shared" si="13"/>
        <v>4.0353981888891131E-2</v>
      </c>
      <c r="M85" s="82">
        <f t="shared" si="13"/>
        <v>4.4555543876603869E-2</v>
      </c>
      <c r="N85" s="82">
        <f t="shared" si="13"/>
        <v>4.782250952042244E-2</v>
      </c>
      <c r="O85" s="82">
        <f t="shared" si="13"/>
        <v>5.0344723344707652E-2</v>
      </c>
      <c r="P85" s="82">
        <f t="shared" si="13"/>
        <v>5.2479635384582467E-2</v>
      </c>
      <c r="Q85" s="82">
        <f t="shared" si="13"/>
        <v>5.0472255095893662E-2</v>
      </c>
      <c r="R85" s="82">
        <f t="shared" si="13"/>
        <v>4.9099407592096481E-2</v>
      </c>
      <c r="S85" s="82">
        <f t="shared" si="13"/>
        <v>4.9186159133834555E-2</v>
      </c>
      <c r="T85" s="82">
        <f t="shared" si="13"/>
        <v>4.576925398823016E-2</v>
      </c>
      <c r="U85" s="82">
        <f t="shared" si="13"/>
        <v>4.7509115046665967E-2</v>
      </c>
      <c r="V85" s="82">
        <f t="shared" si="13"/>
        <v>5.1055025554308901E-2</v>
      </c>
      <c r="W85" s="82">
        <f t="shared" si="13"/>
        <v>5.0830821103684462E-2</v>
      </c>
      <c r="X85" s="82">
        <f t="shared" si="13"/>
        <v>4.3300526276791422E-2</v>
      </c>
      <c r="Y85" s="82">
        <f t="shared" si="13"/>
        <v>3.9208017356494797E-2</v>
      </c>
      <c r="Z85" s="82">
        <f t="shared" si="13"/>
        <v>4.3186027349010406E-2</v>
      </c>
      <c r="AA85" s="82">
        <f t="shared" si="13"/>
        <v>4.5117145326710871E-2</v>
      </c>
      <c r="AB85" s="82">
        <f t="shared" si="13"/>
        <v>4.4928176158643925E-2</v>
      </c>
      <c r="AC85" s="82">
        <f t="shared" si="13"/>
        <v>4.8443684424172517E-2</v>
      </c>
      <c r="AD85" s="82">
        <f t="shared" si="13"/>
        <v>4.7479673678742076E-2</v>
      </c>
      <c r="AE85" s="82">
        <f t="shared" si="13"/>
        <v>4.9300859352986129E-2</v>
      </c>
      <c r="AF85" s="82">
        <f t="shared" si="13"/>
        <v>5.2547353011567752E-2</v>
      </c>
      <c r="AG85" s="82">
        <f t="shared" si="13"/>
        <v>5.4307125712929616E-2</v>
      </c>
      <c r="AH85" s="82">
        <f t="shared" si="13"/>
        <v>5.5456631854974459E-2</v>
      </c>
      <c r="AI85" s="82">
        <f t="shared" si="13"/>
        <v>5.8130678250230432E-2</v>
      </c>
      <c r="AJ85" s="82">
        <f t="shared" si="12"/>
        <v>5.9086885845971791E-2</v>
      </c>
      <c r="AK85" s="82">
        <f t="shared" si="12"/>
        <v>6.7301534880012018E-2</v>
      </c>
      <c r="AL85" s="82">
        <f t="shared" si="12"/>
        <v>7.3261026167810148E-2</v>
      </c>
      <c r="AM85" s="82">
        <f t="shared" si="12"/>
        <v>7.7308102603203477E-2</v>
      </c>
      <c r="AN85" s="82"/>
    </row>
    <row r="86" spans="1:40" s="6" customFormat="1" ht="30" x14ac:dyDescent="0.25">
      <c r="A86" s="6" t="s">
        <v>384</v>
      </c>
      <c r="B86" s="6" t="s">
        <v>375</v>
      </c>
      <c r="C86" s="40" t="s">
        <v>377</v>
      </c>
      <c r="D86" s="6" t="str">
        <f t="shared" si="5"/>
        <v>Anlægsvirksomhed</v>
      </c>
      <c r="E86" s="77">
        <f t="shared" si="13"/>
        <v>4.496382534926234E-2</v>
      </c>
      <c r="F86" s="77">
        <f t="shared" si="13"/>
        <v>4.1003387886377189E-2</v>
      </c>
      <c r="G86" s="77">
        <f t="shared" si="13"/>
        <v>4.3095233791384954E-2</v>
      </c>
      <c r="H86" s="77">
        <f t="shared" si="13"/>
        <v>4.5163623606522089E-2</v>
      </c>
      <c r="I86" s="77">
        <f t="shared" si="13"/>
        <v>4.0367422500212018E-2</v>
      </c>
      <c r="J86" s="77">
        <f t="shared" si="13"/>
        <v>4.2493944815360868E-2</v>
      </c>
      <c r="K86" s="77">
        <f t="shared" si="13"/>
        <v>4.4949318793204081E-2</v>
      </c>
      <c r="L86" s="77">
        <f t="shared" si="13"/>
        <v>4.3043312039005313E-2</v>
      </c>
      <c r="M86" s="77">
        <f t="shared" si="13"/>
        <v>4.5002953281941566E-2</v>
      </c>
      <c r="N86" s="77">
        <f t="shared" si="13"/>
        <v>3.8537954060021778E-2</v>
      </c>
      <c r="O86" s="77">
        <f t="shared" si="13"/>
        <v>3.6908484240235524E-2</v>
      </c>
      <c r="P86" s="77">
        <f t="shared" si="13"/>
        <v>4.160327397118295E-2</v>
      </c>
      <c r="Q86" s="77">
        <f t="shared" si="13"/>
        <v>4.1731895273026613E-2</v>
      </c>
      <c r="R86" s="77">
        <f t="shared" si="13"/>
        <v>4.320794835308945E-2</v>
      </c>
      <c r="S86" s="77">
        <f t="shared" si="13"/>
        <v>4.2166327617693879E-2</v>
      </c>
      <c r="T86" s="77">
        <f t="shared" si="13"/>
        <v>3.8821329642609287E-2</v>
      </c>
      <c r="U86" s="77">
        <f t="shared" si="13"/>
        <v>3.6710245231835519E-2</v>
      </c>
      <c r="V86" s="77">
        <f t="shared" si="13"/>
        <v>3.5482371304749377E-2</v>
      </c>
      <c r="W86" s="77">
        <f t="shared" si="13"/>
        <v>3.716899720969908E-2</v>
      </c>
      <c r="X86" s="77">
        <f t="shared" si="13"/>
        <v>3.6510976462796906E-2</v>
      </c>
      <c r="Y86" s="77">
        <f t="shared" si="13"/>
        <v>3.8488732398816235E-2</v>
      </c>
      <c r="Z86" s="77">
        <f t="shared" si="13"/>
        <v>3.9664724736551221E-2</v>
      </c>
      <c r="AA86" s="77">
        <f t="shared" si="13"/>
        <v>4.3315077491664168E-2</v>
      </c>
      <c r="AB86" s="77">
        <f t="shared" si="13"/>
        <v>4.2160283552592659E-2</v>
      </c>
      <c r="AC86" s="77">
        <f t="shared" si="13"/>
        <v>4.2354137567019196E-2</v>
      </c>
      <c r="AD86" s="77">
        <f t="shared" si="13"/>
        <v>4.3210033464380654E-2</v>
      </c>
      <c r="AE86" s="77">
        <f t="shared" si="13"/>
        <v>4.0523819834608191E-2</v>
      </c>
      <c r="AF86" s="77">
        <f t="shared" si="13"/>
        <v>3.738562933229958E-2</v>
      </c>
      <c r="AG86" s="77">
        <f t="shared" si="13"/>
        <v>3.9612024585992674E-2</v>
      </c>
      <c r="AH86" s="77">
        <f t="shared" si="13"/>
        <v>4.8434021980464148E-2</v>
      </c>
      <c r="AI86" s="77">
        <f t="shared" si="13"/>
        <v>5.336298800331752E-2</v>
      </c>
      <c r="AJ86" s="77">
        <f t="shared" si="12"/>
        <v>5.3380046921980361E-2</v>
      </c>
      <c r="AK86" s="77">
        <f t="shared" si="12"/>
        <v>5.2546650626087418E-2</v>
      </c>
      <c r="AL86" s="77">
        <f t="shared" si="12"/>
        <v>5.8208120296831575E-2</v>
      </c>
      <c r="AM86" s="77">
        <f t="shared" si="12"/>
        <v>6.1314913633962277E-2</v>
      </c>
      <c r="AN86" s="77"/>
    </row>
    <row r="87" spans="1:40" s="61" customFormat="1" ht="30" x14ac:dyDescent="0.25">
      <c r="A87" s="61" t="s">
        <v>384</v>
      </c>
      <c r="B87" s="61" t="s">
        <v>375</v>
      </c>
      <c r="C87" s="107" t="s">
        <v>386</v>
      </c>
      <c r="D87" s="61" t="str">
        <f t="shared" si="5"/>
        <v>R&amp;V-boligbyggeri</v>
      </c>
      <c r="E87" s="81">
        <f t="shared" si="13"/>
        <v>2.6670064881224659E-2</v>
      </c>
      <c r="F87" s="81">
        <f t="shared" si="13"/>
        <v>2.6353175843251159E-2</v>
      </c>
      <c r="G87" s="81">
        <f t="shared" si="13"/>
        <v>2.7563754634694779E-2</v>
      </c>
      <c r="H87" s="81">
        <f t="shared" si="13"/>
        <v>2.8758146860383159E-2</v>
      </c>
      <c r="I87" s="81">
        <f t="shared" si="13"/>
        <v>2.9870101617521391E-2</v>
      </c>
      <c r="J87" s="81">
        <f t="shared" si="13"/>
        <v>2.8602729282303344E-2</v>
      </c>
      <c r="K87" s="81">
        <f t="shared" si="13"/>
        <v>2.9184807642154295E-2</v>
      </c>
      <c r="L87" s="81">
        <f t="shared" si="13"/>
        <v>3.1040539187646345E-2</v>
      </c>
      <c r="M87" s="81">
        <f t="shared" si="13"/>
        <v>2.8503313624873881E-2</v>
      </c>
      <c r="N87" s="81">
        <f t="shared" si="13"/>
        <v>3.41407911752033E-2</v>
      </c>
      <c r="O87" s="81">
        <f t="shared" si="13"/>
        <v>3.7416854402259288E-2</v>
      </c>
      <c r="P87" s="81">
        <f t="shared" si="13"/>
        <v>3.3432210237490934E-2</v>
      </c>
      <c r="Q87" s="81">
        <f t="shared" si="13"/>
        <v>3.5152913015182155E-2</v>
      </c>
      <c r="R87" s="81">
        <f t="shared" si="13"/>
        <v>3.8131399335140322E-2</v>
      </c>
      <c r="S87" s="81">
        <f t="shared" si="13"/>
        <v>3.9342340657053866E-2</v>
      </c>
      <c r="T87" s="81">
        <f t="shared" si="13"/>
        <v>4.1365559498549045E-2</v>
      </c>
      <c r="U87" s="81">
        <f t="shared" si="13"/>
        <v>4.6564895289759281E-2</v>
      </c>
      <c r="V87" s="81">
        <f t="shared" si="13"/>
        <v>4.4521790958410815E-2</v>
      </c>
      <c r="W87" s="81">
        <f t="shared" si="13"/>
        <v>3.9638388502573306E-2</v>
      </c>
      <c r="X87" s="81">
        <f t="shared" si="13"/>
        <v>3.6946140497806139E-2</v>
      </c>
      <c r="Y87" s="81">
        <f t="shared" si="13"/>
        <v>3.7210489908724061E-2</v>
      </c>
      <c r="Z87" s="81">
        <f t="shared" si="13"/>
        <v>4.2891909007353311E-2</v>
      </c>
      <c r="AA87" s="81">
        <f t="shared" si="13"/>
        <v>4.3247696937037963E-2</v>
      </c>
      <c r="AB87" s="81">
        <f t="shared" si="13"/>
        <v>4.0676840836108306E-2</v>
      </c>
      <c r="AC87" s="81">
        <f t="shared" si="13"/>
        <v>4.0298171601106464E-2</v>
      </c>
      <c r="AD87" s="81">
        <f t="shared" si="13"/>
        <v>3.9742785239563067E-2</v>
      </c>
      <c r="AE87" s="81">
        <f t="shared" si="13"/>
        <v>3.9535703097737705E-2</v>
      </c>
      <c r="AF87" s="81">
        <f t="shared" si="13"/>
        <v>4.1373800577225693E-2</v>
      </c>
      <c r="AG87" s="81">
        <f t="shared" si="13"/>
        <v>4.1341367816090678E-2</v>
      </c>
      <c r="AH87" s="81">
        <f t="shared" si="13"/>
        <v>4.2474149319481735E-2</v>
      </c>
      <c r="AI87" s="81">
        <f t="shared" si="13"/>
        <v>4.3249500397997451E-2</v>
      </c>
      <c r="AJ87" s="81">
        <f t="shared" si="12"/>
        <v>4.549334615488243E-2</v>
      </c>
      <c r="AK87" s="81">
        <f t="shared" si="12"/>
        <v>4.8201593016408917E-2</v>
      </c>
      <c r="AL87" s="81">
        <f t="shared" si="12"/>
        <v>4.8169271734499954E-2</v>
      </c>
      <c r="AM87" s="81">
        <f t="shared" si="12"/>
        <v>4.6305184557483801E-2</v>
      </c>
      <c r="AN87" s="81"/>
    </row>
    <row r="88" spans="1:40" s="14" customFormat="1" ht="30" x14ac:dyDescent="0.25">
      <c r="A88" s="14" t="s">
        <v>384</v>
      </c>
      <c r="B88" s="14" t="s">
        <v>375</v>
      </c>
      <c r="C88" s="39" t="s">
        <v>386</v>
      </c>
      <c r="D88" s="14" t="str">
        <f t="shared" si="5"/>
        <v>R&amp;V-øvrigt byggeri</v>
      </c>
      <c r="E88" s="82">
        <f t="shared" si="13"/>
        <v>1.2964052248964023E-2</v>
      </c>
      <c r="F88" s="82">
        <f t="shared" si="13"/>
        <v>1.3587967655272995E-2</v>
      </c>
      <c r="G88" s="82">
        <f t="shared" si="13"/>
        <v>1.5858197991414805E-2</v>
      </c>
      <c r="H88" s="82">
        <f t="shared" si="13"/>
        <v>1.5841150506409815E-2</v>
      </c>
      <c r="I88" s="82">
        <f t="shared" si="13"/>
        <v>1.6045268752802294E-2</v>
      </c>
      <c r="J88" s="82">
        <f t="shared" si="13"/>
        <v>1.9559769558023851E-2</v>
      </c>
      <c r="K88" s="82">
        <f t="shared" si="13"/>
        <v>2.0089954543239325E-2</v>
      </c>
      <c r="L88" s="82">
        <f t="shared" ref="L88:AI88" si="14">L41/L$48</f>
        <v>1.9767346779955092E-2</v>
      </c>
      <c r="M88" s="82">
        <f t="shared" si="14"/>
        <v>2.0726222882466099E-2</v>
      </c>
      <c r="N88" s="82">
        <f t="shared" si="14"/>
        <v>2.5290231208639585E-2</v>
      </c>
      <c r="O88" s="82">
        <f t="shared" si="14"/>
        <v>2.5350771286147138E-2</v>
      </c>
      <c r="P88" s="82">
        <f t="shared" si="14"/>
        <v>2.5578224938058378E-2</v>
      </c>
      <c r="Q88" s="82">
        <f t="shared" si="14"/>
        <v>2.5587616812190669E-2</v>
      </c>
      <c r="R88" s="82">
        <f t="shared" si="14"/>
        <v>2.531213540545553E-2</v>
      </c>
      <c r="S88" s="82">
        <f t="shared" si="14"/>
        <v>2.5154719454431866E-2</v>
      </c>
      <c r="T88" s="82">
        <f t="shared" si="14"/>
        <v>2.3291738966938161E-2</v>
      </c>
      <c r="U88" s="82">
        <f t="shared" si="14"/>
        <v>2.4488019342571853E-2</v>
      </c>
      <c r="V88" s="82">
        <f t="shared" si="14"/>
        <v>2.4509249261210255E-2</v>
      </c>
      <c r="W88" s="82">
        <f t="shared" si="14"/>
        <v>2.3232769167427694E-2</v>
      </c>
      <c r="X88" s="82">
        <f t="shared" si="14"/>
        <v>2.267267358340342E-2</v>
      </c>
      <c r="Y88" s="82">
        <f t="shared" si="14"/>
        <v>2.2308270747183268E-2</v>
      </c>
      <c r="Z88" s="82">
        <f t="shared" si="14"/>
        <v>2.4580929058350555E-2</v>
      </c>
      <c r="AA88" s="82">
        <f t="shared" si="14"/>
        <v>2.5980711869751365E-2</v>
      </c>
      <c r="AB88" s="82">
        <f t="shared" si="14"/>
        <v>2.6677474505686812E-2</v>
      </c>
      <c r="AC88" s="82">
        <f t="shared" si="14"/>
        <v>2.7954095834547294E-2</v>
      </c>
      <c r="AD88" s="82">
        <f t="shared" si="14"/>
        <v>2.7535475086030804E-2</v>
      </c>
      <c r="AE88" s="82">
        <f t="shared" si="14"/>
        <v>2.7704009340197896E-2</v>
      </c>
      <c r="AF88" s="82">
        <f t="shared" si="14"/>
        <v>2.8997719052140651E-2</v>
      </c>
      <c r="AG88" s="82">
        <f t="shared" si="14"/>
        <v>2.9916199999886681E-2</v>
      </c>
      <c r="AH88" s="82">
        <f t="shared" si="14"/>
        <v>2.9692608671671037E-2</v>
      </c>
      <c r="AI88" s="82">
        <f t="shared" si="14"/>
        <v>3.3453862504136483E-2</v>
      </c>
      <c r="AJ88" s="82">
        <f t="shared" si="12"/>
        <v>3.4715778074044808E-2</v>
      </c>
      <c r="AK88" s="82">
        <f t="shared" si="12"/>
        <v>3.6738788020880209E-2</v>
      </c>
      <c r="AL88" s="82">
        <f t="shared" si="12"/>
        <v>4.042493963712545E-2</v>
      </c>
      <c r="AM88" s="82">
        <f t="shared" si="12"/>
        <v>4.2760821016861239E-2</v>
      </c>
      <c r="AN88" s="82"/>
    </row>
    <row r="89" spans="1:40" s="14" customFormat="1" ht="30" x14ac:dyDescent="0.25">
      <c r="A89" s="14" t="s">
        <v>384</v>
      </c>
      <c r="B89" s="14" t="s">
        <v>375</v>
      </c>
      <c r="C89" s="39" t="s">
        <v>386</v>
      </c>
      <c r="D89" s="14" t="str">
        <f t="shared" si="5"/>
        <v>Nybyggeri boligbyggeri</v>
      </c>
      <c r="E89" s="82">
        <f t="shared" ref="E89:AI93" si="15">E42/E$48</f>
        <v>1.6685465545932966E-2</v>
      </c>
      <c r="F89" s="82">
        <f t="shared" si="15"/>
        <v>1.2796420030664821E-2</v>
      </c>
      <c r="G89" s="82">
        <f t="shared" si="15"/>
        <v>1.2640911924005727E-2</v>
      </c>
      <c r="H89" s="82">
        <f t="shared" si="15"/>
        <v>1.0116090126210365E-2</v>
      </c>
      <c r="I89" s="82">
        <f t="shared" si="15"/>
        <v>1.022287283616596E-2</v>
      </c>
      <c r="J89" s="82">
        <f t="shared" si="15"/>
        <v>1.2324999188712006E-2</v>
      </c>
      <c r="K89" s="82">
        <f t="shared" si="15"/>
        <v>1.3407823864736362E-2</v>
      </c>
      <c r="L89" s="82">
        <f t="shared" si="15"/>
        <v>1.5955289434887148E-2</v>
      </c>
      <c r="M89" s="82">
        <f t="shared" si="15"/>
        <v>1.8363726251745757E-2</v>
      </c>
      <c r="N89" s="82">
        <f t="shared" si="15"/>
        <v>1.7148243687319653E-2</v>
      </c>
      <c r="O89" s="82">
        <f t="shared" si="15"/>
        <v>1.5581098008474769E-2</v>
      </c>
      <c r="P89" s="82">
        <f t="shared" si="15"/>
        <v>1.6359978130376648E-2</v>
      </c>
      <c r="Q89" s="82">
        <f t="shared" si="15"/>
        <v>1.7781020894158259E-2</v>
      </c>
      <c r="R89" s="82">
        <f t="shared" si="15"/>
        <v>2.0873241582391271E-2</v>
      </c>
      <c r="S89" s="82">
        <f t="shared" si="15"/>
        <v>2.3384480610530441E-2</v>
      </c>
      <c r="T89" s="82">
        <f t="shared" si="15"/>
        <v>2.4518985117577722E-2</v>
      </c>
      <c r="U89" s="82">
        <f t="shared" si="15"/>
        <v>2.6959599083111307E-2</v>
      </c>
      <c r="V89" s="82">
        <f t="shared" si="15"/>
        <v>2.6915891277474478E-2</v>
      </c>
      <c r="W89" s="82">
        <f t="shared" si="15"/>
        <v>1.9809053342684593E-2</v>
      </c>
      <c r="X89" s="82">
        <f t="shared" si="15"/>
        <v>1.0861845700054313E-2</v>
      </c>
      <c r="Y89" s="82">
        <f t="shared" si="15"/>
        <v>9.5026361510021466E-3</v>
      </c>
      <c r="Z89" s="82">
        <f t="shared" si="15"/>
        <v>1.3469690119558508E-2</v>
      </c>
      <c r="AA89" s="82">
        <f t="shared" si="15"/>
        <v>1.1077942368435373E-2</v>
      </c>
      <c r="AB89" s="82">
        <f t="shared" si="15"/>
        <v>9.1912338426909431E-3</v>
      </c>
      <c r="AC89" s="82">
        <f t="shared" si="15"/>
        <v>9.7884051789586691E-3</v>
      </c>
      <c r="AD89" s="82">
        <f t="shared" si="15"/>
        <v>1.2312411778679377E-2</v>
      </c>
      <c r="AE89" s="82">
        <f t="shared" si="15"/>
        <v>1.2067548440053651E-2</v>
      </c>
      <c r="AF89" s="82">
        <f t="shared" si="15"/>
        <v>1.5787326251706341E-2</v>
      </c>
      <c r="AG89" s="82">
        <f t="shared" si="15"/>
        <v>1.7075497322600244E-2</v>
      </c>
      <c r="AH89" s="82">
        <f t="shared" si="15"/>
        <v>1.8515082039727321E-2</v>
      </c>
      <c r="AI89" s="82">
        <f t="shared" si="15"/>
        <v>2.4799777887346382E-2</v>
      </c>
      <c r="AJ89" s="82">
        <f t="shared" si="12"/>
        <v>2.2699436805342199E-2</v>
      </c>
      <c r="AK89" s="82">
        <f t="shared" si="12"/>
        <v>2.0396669364805772E-2</v>
      </c>
      <c r="AL89" s="82">
        <f t="shared" si="12"/>
        <v>1.961037116866245E-2</v>
      </c>
      <c r="AM89" s="82">
        <f t="shared" si="12"/>
        <v>1.7237566581809097E-2</v>
      </c>
      <c r="AN89" s="82"/>
    </row>
    <row r="90" spans="1:40" s="14" customFormat="1" ht="30" x14ac:dyDescent="0.25">
      <c r="A90" s="14" t="s">
        <v>384</v>
      </c>
      <c r="B90" s="14" t="s">
        <v>375</v>
      </c>
      <c r="C90" s="39" t="s">
        <v>386</v>
      </c>
      <c r="D90" s="14" t="str">
        <f t="shared" si="5"/>
        <v>Nybyggeri øvrigt byggeri</v>
      </c>
      <c r="E90" s="82">
        <f t="shared" si="15"/>
        <v>2.247374114053834E-2</v>
      </c>
      <c r="F90" s="82">
        <f t="shared" si="15"/>
        <v>1.9506182262858485E-2</v>
      </c>
      <c r="G90" s="82">
        <f t="shared" si="15"/>
        <v>1.9277035381841497E-2</v>
      </c>
      <c r="H90" s="82">
        <f t="shared" si="15"/>
        <v>1.483200225991496E-2</v>
      </c>
      <c r="I90" s="82">
        <f t="shared" si="15"/>
        <v>1.3542879992852357E-2</v>
      </c>
      <c r="J90" s="82">
        <f t="shared" si="15"/>
        <v>1.643344660551304E-2</v>
      </c>
      <c r="K90" s="82">
        <f t="shared" si="15"/>
        <v>1.8640920321903353E-2</v>
      </c>
      <c r="L90" s="82">
        <f t="shared" si="15"/>
        <v>2.058663510893604E-2</v>
      </c>
      <c r="M90" s="82">
        <f t="shared" si="15"/>
        <v>2.3829320994137773E-2</v>
      </c>
      <c r="N90" s="82">
        <f t="shared" si="15"/>
        <v>2.2532278311782856E-2</v>
      </c>
      <c r="O90" s="82">
        <f t="shared" si="15"/>
        <v>2.4993952058560514E-2</v>
      </c>
      <c r="P90" s="82">
        <f t="shared" si="15"/>
        <v>2.6901410446524089E-2</v>
      </c>
      <c r="Q90" s="82">
        <f t="shared" si="15"/>
        <v>2.4884638283702996E-2</v>
      </c>
      <c r="R90" s="82">
        <f t="shared" si="15"/>
        <v>2.3787272186640951E-2</v>
      </c>
      <c r="S90" s="82">
        <f t="shared" si="15"/>
        <v>2.4031439679402699E-2</v>
      </c>
      <c r="T90" s="82">
        <f t="shared" si="15"/>
        <v>2.2477515021291996E-2</v>
      </c>
      <c r="U90" s="82">
        <f t="shared" si="15"/>
        <v>2.3021095704094111E-2</v>
      </c>
      <c r="V90" s="82">
        <f t="shared" si="15"/>
        <v>2.654577629309865E-2</v>
      </c>
      <c r="W90" s="82">
        <f t="shared" si="15"/>
        <v>2.7598051936256775E-2</v>
      </c>
      <c r="X90" s="82">
        <f t="shared" si="15"/>
        <v>2.0627852693387998E-2</v>
      </c>
      <c r="Y90" s="82">
        <f t="shared" si="15"/>
        <v>1.6899746609311535E-2</v>
      </c>
      <c r="Z90" s="82">
        <f t="shared" si="15"/>
        <v>1.8605098290659858E-2</v>
      </c>
      <c r="AA90" s="82">
        <f t="shared" si="15"/>
        <v>1.9136433456959503E-2</v>
      </c>
      <c r="AB90" s="82">
        <f t="shared" si="15"/>
        <v>1.8250701652957106E-2</v>
      </c>
      <c r="AC90" s="82">
        <f t="shared" si="15"/>
        <v>2.0489588589625223E-2</v>
      </c>
      <c r="AD90" s="82">
        <f t="shared" si="15"/>
        <v>1.9944198592711269E-2</v>
      </c>
      <c r="AE90" s="82">
        <f t="shared" si="15"/>
        <v>2.1596850012788237E-2</v>
      </c>
      <c r="AF90" s="82">
        <f t="shared" si="15"/>
        <v>2.3549633959427097E-2</v>
      </c>
      <c r="AG90" s="82">
        <f t="shared" si="15"/>
        <v>2.4390925713042935E-2</v>
      </c>
      <c r="AH90" s="82">
        <f t="shared" si="15"/>
        <v>2.5764023183303418E-2</v>
      </c>
      <c r="AI90" s="82">
        <f t="shared" si="15"/>
        <v>2.4676815746093941E-2</v>
      </c>
      <c r="AJ90" s="82">
        <f t="shared" si="12"/>
        <v>2.4371107771926984E-2</v>
      </c>
      <c r="AK90" s="82">
        <f t="shared" si="12"/>
        <v>3.0562746859131813E-2</v>
      </c>
      <c r="AL90" s="82">
        <f t="shared" si="12"/>
        <v>3.2836086530684698E-2</v>
      </c>
      <c r="AM90" s="82">
        <f t="shared" si="12"/>
        <v>3.4547281586342238E-2</v>
      </c>
      <c r="AN90" s="82"/>
    </row>
    <row r="91" spans="1:40" s="6" customFormat="1" ht="30" x14ac:dyDescent="0.25">
      <c r="A91" s="6" t="s">
        <v>384</v>
      </c>
      <c r="B91" s="6" t="s">
        <v>375</v>
      </c>
      <c r="C91" s="40" t="s">
        <v>386</v>
      </c>
      <c r="D91" s="6" t="str">
        <f t="shared" si="5"/>
        <v>Anlægsvirksomhed</v>
      </c>
      <c r="E91" s="77">
        <f t="shared" si="15"/>
        <v>4.496382534926234E-2</v>
      </c>
      <c r="F91" s="77">
        <f t="shared" si="15"/>
        <v>4.1003387886377189E-2</v>
      </c>
      <c r="G91" s="77">
        <f t="shared" si="15"/>
        <v>4.3095233791384954E-2</v>
      </c>
      <c r="H91" s="77">
        <f t="shared" si="15"/>
        <v>4.5163623606522089E-2</v>
      </c>
      <c r="I91" s="77">
        <f t="shared" si="15"/>
        <v>4.0367422500212018E-2</v>
      </c>
      <c r="J91" s="77">
        <f t="shared" si="15"/>
        <v>4.2493944815360868E-2</v>
      </c>
      <c r="K91" s="77">
        <f t="shared" si="15"/>
        <v>4.4949318793204081E-2</v>
      </c>
      <c r="L91" s="77">
        <f t="shared" si="15"/>
        <v>4.3043312039005313E-2</v>
      </c>
      <c r="M91" s="77">
        <f t="shared" si="15"/>
        <v>4.5002953281941566E-2</v>
      </c>
      <c r="N91" s="77">
        <f t="shared" si="15"/>
        <v>3.8537954060021778E-2</v>
      </c>
      <c r="O91" s="77">
        <f t="shared" si="15"/>
        <v>3.6908484240235524E-2</v>
      </c>
      <c r="P91" s="77">
        <f t="shared" si="15"/>
        <v>4.160327397118295E-2</v>
      </c>
      <c r="Q91" s="77">
        <f t="shared" si="15"/>
        <v>4.1731895273026613E-2</v>
      </c>
      <c r="R91" s="77">
        <f t="shared" si="15"/>
        <v>4.320794835308945E-2</v>
      </c>
      <c r="S91" s="77">
        <f t="shared" si="15"/>
        <v>4.2166327617693879E-2</v>
      </c>
      <c r="T91" s="77">
        <f t="shared" si="15"/>
        <v>3.8821329642609287E-2</v>
      </c>
      <c r="U91" s="77">
        <f t="shared" si="15"/>
        <v>3.6710245231835519E-2</v>
      </c>
      <c r="V91" s="77">
        <f t="shared" si="15"/>
        <v>3.5482371304749377E-2</v>
      </c>
      <c r="W91" s="77">
        <f t="shared" si="15"/>
        <v>3.716899720969908E-2</v>
      </c>
      <c r="X91" s="77">
        <f t="shared" si="15"/>
        <v>3.6510976462796906E-2</v>
      </c>
      <c r="Y91" s="77">
        <f t="shared" si="15"/>
        <v>3.8488732398816235E-2</v>
      </c>
      <c r="Z91" s="77">
        <f t="shared" si="15"/>
        <v>3.9664724736551221E-2</v>
      </c>
      <c r="AA91" s="77">
        <f t="shared" si="15"/>
        <v>4.3315077491664168E-2</v>
      </c>
      <c r="AB91" s="77">
        <f t="shared" si="15"/>
        <v>4.2160283552592659E-2</v>
      </c>
      <c r="AC91" s="77">
        <f t="shared" si="15"/>
        <v>4.2354137567019196E-2</v>
      </c>
      <c r="AD91" s="77">
        <f t="shared" si="15"/>
        <v>4.3210033464380654E-2</v>
      </c>
      <c r="AE91" s="77">
        <f t="shared" si="15"/>
        <v>4.0523819834608191E-2</v>
      </c>
      <c r="AF91" s="77">
        <f t="shared" si="15"/>
        <v>3.738562933229958E-2</v>
      </c>
      <c r="AG91" s="77">
        <f t="shared" si="15"/>
        <v>3.9612024585992674E-2</v>
      </c>
      <c r="AH91" s="77">
        <f t="shared" si="15"/>
        <v>4.8434021980464148E-2</v>
      </c>
      <c r="AI91" s="77">
        <f t="shared" si="15"/>
        <v>5.336298800331752E-2</v>
      </c>
      <c r="AJ91" s="77">
        <f t="shared" si="12"/>
        <v>5.3380046921980361E-2</v>
      </c>
      <c r="AK91" s="77">
        <f t="shared" si="12"/>
        <v>5.2546650626087418E-2</v>
      </c>
      <c r="AL91" s="77">
        <f t="shared" si="12"/>
        <v>5.8208120296831575E-2</v>
      </c>
      <c r="AM91" s="77">
        <f t="shared" si="12"/>
        <v>6.1314913633962277E-2</v>
      </c>
      <c r="AN91" s="77"/>
    </row>
    <row r="92" spans="1:40" x14ac:dyDescent="0.25">
      <c r="A92" t="s">
        <v>384</v>
      </c>
      <c r="B92" t="s">
        <v>375</v>
      </c>
      <c r="C92" t="s">
        <v>387</v>
      </c>
      <c r="D92" t="s">
        <v>319</v>
      </c>
      <c r="E92" s="77">
        <f t="shared" si="15"/>
        <v>0.12375714916592234</v>
      </c>
      <c r="F92" s="77">
        <f t="shared" si="15"/>
        <v>0.11324713367842465</v>
      </c>
      <c r="G92" s="77">
        <f t="shared" si="15"/>
        <v>0.11843513372334177</v>
      </c>
      <c r="H92" s="77">
        <f t="shared" si="15"/>
        <v>0.11471101335944039</v>
      </c>
      <c r="I92" s="77">
        <f t="shared" si="15"/>
        <v>0.11004854569955402</v>
      </c>
      <c r="J92" s="77">
        <f t="shared" si="15"/>
        <v>0.11941488944991312</v>
      </c>
      <c r="K92" s="77">
        <f t="shared" si="15"/>
        <v>0.12627282516523744</v>
      </c>
      <c r="L92" s="77">
        <f t="shared" si="15"/>
        <v>0.13039312255042992</v>
      </c>
      <c r="M92" s="77">
        <f t="shared" si="15"/>
        <v>0.13642553703516508</v>
      </c>
      <c r="N92" s="77">
        <f t="shared" si="15"/>
        <v>0.1376494984429672</v>
      </c>
      <c r="O92" s="77">
        <f t="shared" si="15"/>
        <v>0.14025115999567722</v>
      </c>
      <c r="P92" s="77">
        <f t="shared" si="15"/>
        <v>0.14387509772363299</v>
      </c>
      <c r="Q92" s="77">
        <f t="shared" si="15"/>
        <v>0.14513808427826069</v>
      </c>
      <c r="R92" s="77">
        <f t="shared" si="15"/>
        <v>0.15131199686271751</v>
      </c>
      <c r="S92" s="77">
        <f t="shared" si="15"/>
        <v>0.15407930801911274</v>
      </c>
      <c r="T92" s="77">
        <f t="shared" si="15"/>
        <v>0.15047512824696621</v>
      </c>
      <c r="U92" s="77">
        <f t="shared" si="15"/>
        <v>0.15774385465137208</v>
      </c>
      <c r="V92" s="77">
        <f t="shared" si="15"/>
        <v>0.1579750790949436</v>
      </c>
      <c r="W92" s="77">
        <f t="shared" si="15"/>
        <v>0.14744726015864146</v>
      </c>
      <c r="X92" s="77">
        <f t="shared" si="15"/>
        <v>0.12761948893744879</v>
      </c>
      <c r="Y92" s="77">
        <f t="shared" si="15"/>
        <v>0.12440987581503724</v>
      </c>
      <c r="Z92" s="77">
        <f t="shared" si="15"/>
        <v>0.13921235121247344</v>
      </c>
      <c r="AA92" s="77">
        <f t="shared" si="15"/>
        <v>0.14275786212384836</v>
      </c>
      <c r="AB92" s="77">
        <f t="shared" si="15"/>
        <v>0.13695653439003583</v>
      </c>
      <c r="AC92" s="77">
        <f t="shared" si="15"/>
        <v>0.14088439877125683</v>
      </c>
      <c r="AD92" s="77">
        <f t="shared" si="15"/>
        <v>0.14274490416136518</v>
      </c>
      <c r="AE92" s="77">
        <f t="shared" si="15"/>
        <v>0.1414279307253857</v>
      </c>
      <c r="AF92" s="77">
        <f t="shared" si="15"/>
        <v>0.14709410917279936</v>
      </c>
      <c r="AG92" s="77">
        <f t="shared" si="15"/>
        <v>0.15233601543761319</v>
      </c>
      <c r="AH92" s="77">
        <f t="shared" si="15"/>
        <v>0.16487988519464766</v>
      </c>
      <c r="AI92" s="77">
        <f t="shared" si="15"/>
        <v>0.17954294453889177</v>
      </c>
      <c r="AJ92" s="77">
        <f t="shared" si="12"/>
        <v>0.1806597157281768</v>
      </c>
      <c r="AK92" s="77">
        <f t="shared" si="12"/>
        <v>0.18844644788731413</v>
      </c>
      <c r="AL92" s="77">
        <f t="shared" si="12"/>
        <v>0.1992487893678041</v>
      </c>
      <c r="AM92" s="77">
        <f t="shared" si="12"/>
        <v>0.20216576737645867</v>
      </c>
    </row>
    <row r="93" spans="1:40" s="100" customFormat="1" x14ac:dyDescent="0.25">
      <c r="A93" t="s">
        <v>384</v>
      </c>
      <c r="B93" s="100" t="s">
        <v>375</v>
      </c>
      <c r="C93" t="s">
        <v>387</v>
      </c>
      <c r="D93" s="100" t="s">
        <v>373</v>
      </c>
      <c r="E93" s="103">
        <f t="shared" si="15"/>
        <v>0.26314294518759085</v>
      </c>
      <c r="F93" s="103">
        <f t="shared" si="15"/>
        <v>0.28436489051779368</v>
      </c>
      <c r="G93" s="103">
        <f t="shared" si="15"/>
        <v>0.26371567477826957</v>
      </c>
      <c r="H93" s="103">
        <f t="shared" si="15"/>
        <v>0.29089647193188894</v>
      </c>
      <c r="I93" s="103">
        <f t="shared" si="15"/>
        <v>0.27958143524149726</v>
      </c>
      <c r="J93" s="103">
        <f t="shared" si="15"/>
        <v>0.2501633637374423</v>
      </c>
      <c r="K93" s="103">
        <f t="shared" si="15"/>
        <v>0.2724571608004358</v>
      </c>
      <c r="L93" s="103">
        <f t="shared" si="15"/>
        <v>0.25071515111069759</v>
      </c>
      <c r="M93" s="103">
        <f t="shared" si="15"/>
        <v>0.23701549592732482</v>
      </c>
      <c r="N93" s="103">
        <f t="shared" si="15"/>
        <v>0.23972076769101802</v>
      </c>
      <c r="O93" s="103">
        <f t="shared" si="15"/>
        <v>0.21707767748816389</v>
      </c>
      <c r="P93" s="103">
        <f t="shared" si="15"/>
        <v>0.21915399875395469</v>
      </c>
      <c r="Q93" s="103">
        <f t="shared" si="15"/>
        <v>0.20966615088949719</v>
      </c>
      <c r="R93" s="103">
        <f t="shared" si="15"/>
        <v>0.21052087946161155</v>
      </c>
      <c r="S93" s="103">
        <f t="shared" si="15"/>
        <v>0.18908090391569876</v>
      </c>
      <c r="T93" s="103">
        <f t="shared" si="15"/>
        <v>0.19532449586071815</v>
      </c>
      <c r="U93" s="103">
        <f t="shared" si="15"/>
        <v>0.20413084721601296</v>
      </c>
      <c r="V93" s="103">
        <f t="shared" si="15"/>
        <v>0.18506762542190835</v>
      </c>
      <c r="W93" s="103">
        <f t="shared" si="15"/>
        <v>0.18636582352859804</v>
      </c>
      <c r="X93" s="103">
        <f t="shared" si="15"/>
        <v>0.21075839577835159</v>
      </c>
      <c r="Y93" s="103">
        <f t="shared" si="15"/>
        <v>0.21968042615234043</v>
      </c>
      <c r="Z93" s="103">
        <f t="shared" si="15"/>
        <v>0.19084208126781091</v>
      </c>
      <c r="AA93" s="103">
        <f t="shared" si="15"/>
        <v>0.18185622148351777</v>
      </c>
      <c r="AB93" s="103">
        <f t="shared" si="15"/>
        <v>0.19514508500032959</v>
      </c>
      <c r="AC93" s="103">
        <f t="shared" si="15"/>
        <v>0.16020116893293365</v>
      </c>
      <c r="AD93" s="103">
        <f t="shared" si="15"/>
        <v>0.14821982119590349</v>
      </c>
      <c r="AE93" s="103">
        <f t="shared" si="15"/>
        <v>0.15330712665315538</v>
      </c>
      <c r="AF93" s="103">
        <f t="shared" si="15"/>
        <v>0.13648260590123898</v>
      </c>
      <c r="AG93" s="103">
        <f t="shared" si="15"/>
        <v>0.13597449133496262</v>
      </c>
      <c r="AH93" s="103">
        <f t="shared" si="15"/>
        <v>0.12124698293238642</v>
      </c>
      <c r="AI93" s="103">
        <f t="shared" si="15"/>
        <v>0.10938225907500455</v>
      </c>
      <c r="AJ93" s="103">
        <f t="shared" si="12"/>
        <v>0.10444711689787055</v>
      </c>
      <c r="AK93" s="103">
        <f t="shared" si="12"/>
        <v>9.557428490699825E-2</v>
      </c>
      <c r="AL93" s="103">
        <f t="shared" si="12"/>
        <v>9.4982611437579217E-2</v>
      </c>
      <c r="AM93" s="103">
        <f t="shared" si="12"/>
        <v>9.3798179784707031E-2</v>
      </c>
    </row>
    <row r="94" spans="1:40" s="100" customFormat="1" x14ac:dyDescent="0.25">
      <c r="A94" t="s">
        <v>384</v>
      </c>
      <c r="B94" s="100" t="s">
        <v>375</v>
      </c>
      <c r="C94" t="s">
        <v>387</v>
      </c>
      <c r="D94" s="100" t="s">
        <v>372</v>
      </c>
      <c r="E94" s="104">
        <f>E92+E93</f>
        <v>0.38690009435351319</v>
      </c>
      <c r="F94" s="104">
        <f t="shared" ref="F94:AM94" si="16">F92+F93</f>
        <v>0.39761202419621833</v>
      </c>
      <c r="G94" s="104">
        <f t="shared" si="16"/>
        <v>0.38215080850161132</v>
      </c>
      <c r="H94" s="104">
        <f t="shared" si="16"/>
        <v>0.40560748529132934</v>
      </c>
      <c r="I94" s="104">
        <f t="shared" si="16"/>
        <v>0.38962998094105128</v>
      </c>
      <c r="J94" s="104">
        <f t="shared" si="16"/>
        <v>0.36957825318735543</v>
      </c>
      <c r="K94" s="104">
        <f t="shared" si="16"/>
        <v>0.39872998596567322</v>
      </c>
      <c r="L94" s="104">
        <f t="shared" si="16"/>
        <v>0.38110827366112754</v>
      </c>
      <c r="M94" s="104">
        <f t="shared" si="16"/>
        <v>0.37344103296248987</v>
      </c>
      <c r="N94" s="104">
        <f t="shared" si="16"/>
        <v>0.37737026613398522</v>
      </c>
      <c r="O94" s="104">
        <f t="shared" si="16"/>
        <v>0.35732883748384114</v>
      </c>
      <c r="P94" s="104">
        <f t="shared" si="16"/>
        <v>0.36302909647758769</v>
      </c>
      <c r="Q94" s="104">
        <f t="shared" si="16"/>
        <v>0.35480423516775789</v>
      </c>
      <c r="R94" s="104">
        <f t="shared" si="16"/>
        <v>0.36183287632432903</v>
      </c>
      <c r="S94" s="104">
        <f t="shared" si="16"/>
        <v>0.3431602119348115</v>
      </c>
      <c r="T94" s="104">
        <f t="shared" si="16"/>
        <v>0.34579962410768439</v>
      </c>
      <c r="U94" s="104">
        <f t="shared" si="16"/>
        <v>0.36187470186738502</v>
      </c>
      <c r="V94" s="104">
        <f t="shared" si="16"/>
        <v>0.34304270451685193</v>
      </c>
      <c r="W94" s="104">
        <f t="shared" si="16"/>
        <v>0.3338130836872395</v>
      </c>
      <c r="X94" s="104">
        <f t="shared" si="16"/>
        <v>0.33837788471580038</v>
      </c>
      <c r="Y94" s="104">
        <f t="shared" si="16"/>
        <v>0.34409030196737767</v>
      </c>
      <c r="Z94" s="104">
        <f t="shared" si="16"/>
        <v>0.33005443248028432</v>
      </c>
      <c r="AA94" s="104">
        <f t="shared" si="16"/>
        <v>0.3246140836073661</v>
      </c>
      <c r="AB94" s="104">
        <f t="shared" si="16"/>
        <v>0.33210161939036542</v>
      </c>
      <c r="AC94" s="104">
        <f t="shared" si="16"/>
        <v>0.30108556770419048</v>
      </c>
      <c r="AD94" s="104">
        <f t="shared" si="16"/>
        <v>0.29096472535726869</v>
      </c>
      <c r="AE94" s="104">
        <f t="shared" si="16"/>
        <v>0.29473505737854111</v>
      </c>
      <c r="AF94" s="104">
        <f t="shared" si="16"/>
        <v>0.28357671507403837</v>
      </c>
      <c r="AG94" s="104">
        <f t="shared" si="16"/>
        <v>0.2883105067725758</v>
      </c>
      <c r="AH94" s="104">
        <f t="shared" si="16"/>
        <v>0.28612686812703408</v>
      </c>
      <c r="AI94" s="104">
        <f t="shared" si="16"/>
        <v>0.28892520361389634</v>
      </c>
      <c r="AJ94" s="104">
        <f t="shared" si="16"/>
        <v>0.28510683262604736</v>
      </c>
      <c r="AK94" s="104">
        <f t="shared" si="16"/>
        <v>0.28402073279431239</v>
      </c>
      <c r="AL94" s="104">
        <f t="shared" si="16"/>
        <v>0.29423140080538335</v>
      </c>
      <c r="AM94" s="104">
        <f t="shared" si="16"/>
        <v>0.2959639471611657</v>
      </c>
    </row>
    <row r="97" spans="4:39" x14ac:dyDescent="0.25">
      <c r="E97">
        <v>1990</v>
      </c>
      <c r="F97">
        <v>1991</v>
      </c>
      <c r="G97">
        <v>1992</v>
      </c>
      <c r="H97">
        <v>1993</v>
      </c>
      <c r="I97">
        <v>1994</v>
      </c>
      <c r="J97">
        <v>1995</v>
      </c>
      <c r="K97">
        <v>1996</v>
      </c>
      <c r="L97">
        <v>1997</v>
      </c>
      <c r="M97">
        <v>1998</v>
      </c>
      <c r="N97">
        <v>1999</v>
      </c>
      <c r="O97">
        <v>2000</v>
      </c>
      <c r="P97">
        <v>2001</v>
      </c>
      <c r="Q97">
        <v>2002</v>
      </c>
      <c r="R97">
        <v>2003</v>
      </c>
      <c r="S97">
        <v>2004</v>
      </c>
      <c r="T97">
        <v>2005</v>
      </c>
      <c r="U97">
        <v>2006</v>
      </c>
      <c r="V97">
        <v>2007</v>
      </c>
      <c r="W97">
        <v>2008</v>
      </c>
      <c r="X97">
        <v>2009</v>
      </c>
      <c r="Y97">
        <v>2010</v>
      </c>
      <c r="Z97">
        <v>2011</v>
      </c>
      <c r="AA97">
        <v>2012</v>
      </c>
      <c r="AB97">
        <v>2013</v>
      </c>
      <c r="AC97">
        <v>2014</v>
      </c>
      <c r="AD97">
        <v>2015</v>
      </c>
      <c r="AE97">
        <v>2016</v>
      </c>
      <c r="AF97">
        <v>2017</v>
      </c>
      <c r="AG97">
        <v>2018</v>
      </c>
      <c r="AH97">
        <v>2019</v>
      </c>
      <c r="AI97">
        <v>2020</v>
      </c>
      <c r="AJ97">
        <v>2021</v>
      </c>
      <c r="AK97">
        <v>2022</v>
      </c>
      <c r="AL97">
        <v>2023</v>
      </c>
      <c r="AM97">
        <v>2024</v>
      </c>
    </row>
    <row r="98" spans="4:39" x14ac:dyDescent="0.25">
      <c r="D98" t="s">
        <v>622</v>
      </c>
      <c r="E98" s="12">
        <f t="shared" ref="E98:AM98" si="17">E45</f>
        <v>9.5248604505353942</v>
      </c>
      <c r="F98" s="12">
        <f t="shared" si="17"/>
        <v>9.479017132261049</v>
      </c>
      <c r="G98" s="12">
        <f t="shared" si="17"/>
        <v>9.4245809364336672</v>
      </c>
      <c r="H98" s="12">
        <f t="shared" si="17"/>
        <v>9.0954811012762526</v>
      </c>
      <c r="I98" s="12">
        <f t="shared" si="17"/>
        <v>9.2298171979680603</v>
      </c>
      <c r="J98" s="12">
        <f t="shared" si="17"/>
        <v>10.371994095239208</v>
      </c>
      <c r="K98" s="12">
        <f t="shared" si="17"/>
        <v>11.484918153182999</v>
      </c>
      <c r="L98" s="12">
        <f t="shared" si="17"/>
        <v>11.363866509485481</v>
      </c>
      <c r="M98" s="12">
        <f t="shared" si="17"/>
        <v>11.891289780341928</v>
      </c>
      <c r="N98" s="12">
        <f t="shared" si="17"/>
        <v>11.007412486606812</v>
      </c>
      <c r="O98" s="12">
        <f t="shared" si="17"/>
        <v>10.949300628473965</v>
      </c>
      <c r="P98" s="12">
        <f t="shared" si="17"/>
        <v>11.260876432299252</v>
      </c>
      <c r="Q98" s="12">
        <f t="shared" si="17"/>
        <v>11.078688812275168</v>
      </c>
      <c r="R98" s="12">
        <f t="shared" si="17"/>
        <v>12.36686069109118</v>
      </c>
      <c r="S98" s="12">
        <f t="shared" si="17"/>
        <v>12.873415396916215</v>
      </c>
      <c r="T98" s="12">
        <f t="shared" si="17"/>
        <v>12.766085522056398</v>
      </c>
      <c r="U98" s="12">
        <f t="shared" si="17"/>
        <v>14.180448331121648</v>
      </c>
      <c r="V98" s="12">
        <f t="shared" si="17"/>
        <v>14.141747409238391</v>
      </c>
      <c r="W98" s="12">
        <f t="shared" si="17"/>
        <v>12.481234962742151</v>
      </c>
      <c r="X98" s="12">
        <f t="shared" si="17"/>
        <v>9.9335531281641707</v>
      </c>
      <c r="Y98" s="12">
        <f t="shared" si="17"/>
        <v>9.5444899158149887</v>
      </c>
      <c r="Z98" s="12">
        <f t="shared" si="17"/>
        <v>10.421576520178732</v>
      </c>
      <c r="AA98" s="12">
        <f t="shared" si="17"/>
        <v>9.8495739862254688</v>
      </c>
      <c r="AB98" s="12">
        <f t="shared" si="17"/>
        <v>9.7499864941009093</v>
      </c>
      <c r="AC98" s="12">
        <f t="shared" si="17"/>
        <v>9.8368744469391114</v>
      </c>
      <c r="AD98" s="12">
        <f t="shared" si="17"/>
        <v>9.285854209801597</v>
      </c>
      <c r="AE98" s="12">
        <f t="shared" si="17"/>
        <v>9.706750454613049</v>
      </c>
      <c r="AF98" s="12">
        <f t="shared" si="17"/>
        <v>9.7683582808337341</v>
      </c>
      <c r="AG98" s="12">
        <f t="shared" si="17"/>
        <v>10.314721114485804</v>
      </c>
      <c r="AH98" s="12">
        <f t="shared" si="17"/>
        <v>10.534834395347506</v>
      </c>
      <c r="AI98" s="12">
        <f t="shared" si="17"/>
        <v>10.686840786828462</v>
      </c>
      <c r="AJ98" s="12">
        <f t="shared" si="17"/>
        <v>11.68019874340415</v>
      </c>
      <c r="AK98" s="12">
        <f t="shared" si="17"/>
        <v>11.858328167986482</v>
      </c>
      <c r="AL98" s="12">
        <f t="shared" si="17"/>
        <v>11.379719419271751</v>
      </c>
      <c r="AM98" s="12">
        <f t="shared" si="17"/>
        <v>11.724738523564561</v>
      </c>
    </row>
    <row r="99" spans="4:39" x14ac:dyDescent="0.25">
      <c r="D99" t="s">
        <v>623</v>
      </c>
      <c r="E99" s="78">
        <f>E92</f>
        <v>0.12375714916592234</v>
      </c>
      <c r="F99" s="78">
        <f>F92</f>
        <v>0.11324713367842465</v>
      </c>
      <c r="G99" s="78">
        <f t="shared" ref="G99:AM99" si="18">G92</f>
        <v>0.11843513372334177</v>
      </c>
      <c r="H99" s="78">
        <f t="shared" si="18"/>
        <v>0.11471101335944039</v>
      </c>
      <c r="I99" s="78">
        <f t="shared" si="18"/>
        <v>0.11004854569955402</v>
      </c>
      <c r="J99" s="78">
        <f t="shared" si="18"/>
        <v>0.11941488944991312</v>
      </c>
      <c r="K99" s="78">
        <f t="shared" si="18"/>
        <v>0.12627282516523744</v>
      </c>
      <c r="L99" s="78">
        <f t="shared" si="18"/>
        <v>0.13039312255042992</v>
      </c>
      <c r="M99" s="78">
        <f t="shared" si="18"/>
        <v>0.13642553703516508</v>
      </c>
      <c r="N99" s="78">
        <f t="shared" si="18"/>
        <v>0.1376494984429672</v>
      </c>
      <c r="O99" s="78">
        <f t="shared" si="18"/>
        <v>0.14025115999567722</v>
      </c>
      <c r="P99" s="78">
        <f t="shared" si="18"/>
        <v>0.14387509772363299</v>
      </c>
      <c r="Q99" s="78">
        <f t="shared" si="18"/>
        <v>0.14513808427826069</v>
      </c>
      <c r="R99" s="78">
        <f t="shared" si="18"/>
        <v>0.15131199686271751</v>
      </c>
      <c r="S99" s="78">
        <f t="shared" si="18"/>
        <v>0.15407930801911274</v>
      </c>
      <c r="T99" s="78">
        <f t="shared" si="18"/>
        <v>0.15047512824696621</v>
      </c>
      <c r="U99" s="78">
        <f t="shared" si="18"/>
        <v>0.15774385465137208</v>
      </c>
      <c r="V99" s="78">
        <f t="shared" si="18"/>
        <v>0.1579750790949436</v>
      </c>
      <c r="W99" s="78">
        <f t="shared" si="18"/>
        <v>0.14744726015864146</v>
      </c>
      <c r="X99" s="78">
        <f t="shared" si="18"/>
        <v>0.12761948893744879</v>
      </c>
      <c r="Y99" s="78">
        <f t="shared" si="18"/>
        <v>0.12440987581503724</v>
      </c>
      <c r="Z99" s="78">
        <f t="shared" si="18"/>
        <v>0.13921235121247344</v>
      </c>
      <c r="AA99" s="78">
        <f t="shared" si="18"/>
        <v>0.14275786212384836</v>
      </c>
      <c r="AB99" s="78">
        <f t="shared" si="18"/>
        <v>0.13695653439003583</v>
      </c>
      <c r="AC99" s="78">
        <f t="shared" si="18"/>
        <v>0.14088439877125683</v>
      </c>
      <c r="AD99" s="78">
        <f t="shared" si="18"/>
        <v>0.14274490416136518</v>
      </c>
      <c r="AE99" s="78">
        <f t="shared" si="18"/>
        <v>0.1414279307253857</v>
      </c>
      <c r="AF99" s="78">
        <f t="shared" si="18"/>
        <v>0.14709410917279936</v>
      </c>
      <c r="AG99" s="78">
        <f t="shared" si="18"/>
        <v>0.15233601543761319</v>
      </c>
      <c r="AH99" s="78">
        <f t="shared" si="18"/>
        <v>0.16487988519464766</v>
      </c>
      <c r="AI99" s="78">
        <f t="shared" si="18"/>
        <v>0.17954294453889177</v>
      </c>
      <c r="AJ99" s="78">
        <f t="shared" si="18"/>
        <v>0.1806597157281768</v>
      </c>
      <c r="AK99" s="78">
        <f t="shared" si="18"/>
        <v>0.18844644788731413</v>
      </c>
      <c r="AL99" s="78">
        <f t="shared" si="18"/>
        <v>0.1992487893678041</v>
      </c>
      <c r="AM99" s="78">
        <f t="shared" si="18"/>
        <v>0.20216576737645867</v>
      </c>
    </row>
    <row r="121" spans="4:40" x14ac:dyDescent="0.25">
      <c r="E121">
        <f>E97</f>
        <v>1990</v>
      </c>
      <c r="F121">
        <f t="shared" ref="F121:AM121" si="19">F97</f>
        <v>1991</v>
      </c>
      <c r="G121">
        <f t="shared" si="19"/>
        <v>1992</v>
      </c>
      <c r="H121">
        <f t="shared" si="19"/>
        <v>1993</v>
      </c>
      <c r="I121">
        <f t="shared" si="19"/>
        <v>1994</v>
      </c>
      <c r="J121">
        <f t="shared" si="19"/>
        <v>1995</v>
      </c>
      <c r="K121">
        <f t="shared" si="19"/>
        <v>1996</v>
      </c>
      <c r="L121">
        <f t="shared" si="19"/>
        <v>1997</v>
      </c>
      <c r="M121">
        <f t="shared" si="19"/>
        <v>1998</v>
      </c>
      <c r="N121">
        <f t="shared" si="19"/>
        <v>1999</v>
      </c>
      <c r="O121">
        <f t="shared" si="19"/>
        <v>2000</v>
      </c>
      <c r="P121">
        <f t="shared" si="19"/>
        <v>2001</v>
      </c>
      <c r="Q121">
        <f t="shared" si="19"/>
        <v>2002</v>
      </c>
      <c r="R121">
        <f t="shared" si="19"/>
        <v>2003</v>
      </c>
      <c r="S121">
        <f t="shared" si="19"/>
        <v>2004</v>
      </c>
      <c r="T121">
        <f t="shared" si="19"/>
        <v>2005</v>
      </c>
      <c r="U121">
        <f t="shared" si="19"/>
        <v>2006</v>
      </c>
      <c r="V121">
        <f t="shared" si="19"/>
        <v>2007</v>
      </c>
      <c r="W121">
        <f t="shared" si="19"/>
        <v>2008</v>
      </c>
      <c r="X121">
        <f t="shared" si="19"/>
        <v>2009</v>
      </c>
      <c r="Y121">
        <f t="shared" si="19"/>
        <v>2010</v>
      </c>
      <c r="Z121">
        <f t="shared" si="19"/>
        <v>2011</v>
      </c>
      <c r="AA121">
        <f t="shared" si="19"/>
        <v>2012</v>
      </c>
      <c r="AB121">
        <f t="shared" si="19"/>
        <v>2013</v>
      </c>
      <c r="AC121">
        <f t="shared" si="19"/>
        <v>2014</v>
      </c>
      <c r="AD121">
        <f t="shared" si="19"/>
        <v>2015</v>
      </c>
      <c r="AE121">
        <f t="shared" si="19"/>
        <v>2016</v>
      </c>
      <c r="AF121">
        <f t="shared" si="19"/>
        <v>2017</v>
      </c>
      <c r="AG121">
        <f t="shared" si="19"/>
        <v>2018</v>
      </c>
      <c r="AH121">
        <f t="shared" si="19"/>
        <v>2019</v>
      </c>
      <c r="AI121">
        <f t="shared" si="19"/>
        <v>2020</v>
      </c>
      <c r="AJ121">
        <f t="shared" si="19"/>
        <v>2021</v>
      </c>
      <c r="AK121">
        <f t="shared" si="19"/>
        <v>2022</v>
      </c>
      <c r="AL121">
        <f t="shared" si="19"/>
        <v>2023</v>
      </c>
      <c r="AM121">
        <f t="shared" si="19"/>
        <v>2024</v>
      </c>
    </row>
    <row r="122" spans="4:40" x14ac:dyDescent="0.25">
      <c r="D122" t="s">
        <v>313</v>
      </c>
      <c r="E122" s="12">
        <f>SUM(E16:E22)</f>
        <v>7.2969430000000006</v>
      </c>
      <c r="F122" s="12">
        <f t="shared" ref="F122:AM122" si="20">SUM(F16:F22)</f>
        <v>7.1471170000000006</v>
      </c>
      <c r="G122" s="12">
        <f t="shared" si="20"/>
        <v>7.0394720000000008</v>
      </c>
      <c r="H122" s="12">
        <f t="shared" si="20"/>
        <v>6.613531</v>
      </c>
      <c r="I122" s="12">
        <f t="shared" si="20"/>
        <v>6.5376345525571908</v>
      </c>
      <c r="J122" s="12">
        <f t="shared" si="20"/>
        <v>7.493527315833834</v>
      </c>
      <c r="K122" s="12">
        <f t="shared" si="20"/>
        <v>8.363033999999999</v>
      </c>
      <c r="L122" s="12">
        <f t="shared" si="20"/>
        <v>8.3255293960369219</v>
      </c>
      <c r="M122" s="12">
        <f t="shared" si="20"/>
        <v>8.7896280705285772</v>
      </c>
      <c r="N122" s="12">
        <f t="shared" si="20"/>
        <v>7.7972338742034371</v>
      </c>
      <c r="O122" s="12">
        <f t="shared" si="20"/>
        <v>8.0553400782450932</v>
      </c>
      <c r="P122" s="12">
        <f t="shared" si="20"/>
        <v>8.1497944876586796</v>
      </c>
      <c r="Q122" s="12">
        <f t="shared" si="20"/>
        <v>7.8127876136383971</v>
      </c>
      <c r="R122" s="12">
        <f t="shared" si="20"/>
        <v>8.7585065110084415</v>
      </c>
      <c r="S122" s="12">
        <f t="shared" si="20"/>
        <v>9.1144605940417627</v>
      </c>
      <c r="T122" s="12">
        <f t="shared" si="20"/>
        <v>9.1179519999999989</v>
      </c>
      <c r="U122" s="12">
        <f t="shared" si="20"/>
        <v>10.413104000000001</v>
      </c>
      <c r="V122" s="12">
        <f t="shared" si="20"/>
        <v>10.307072</v>
      </c>
      <c r="W122" s="12">
        <f t="shared" si="20"/>
        <v>9.0498830000000012</v>
      </c>
      <c r="X122" s="12">
        <f t="shared" si="20"/>
        <v>6.6949332820277281</v>
      </c>
      <c r="Y122" s="12">
        <f t="shared" si="20"/>
        <v>6.1952787728559358</v>
      </c>
      <c r="Z122" s="12">
        <f t="shared" si="20"/>
        <v>7.0453248955512997</v>
      </c>
      <c r="AA122" s="12">
        <f t="shared" si="20"/>
        <v>6.606066862998718</v>
      </c>
      <c r="AB122" s="12">
        <f t="shared" si="20"/>
        <v>6.5189455688932529</v>
      </c>
      <c r="AC122" s="12">
        <f t="shared" si="20"/>
        <v>6.6768075276441206</v>
      </c>
      <c r="AD122" s="12">
        <f t="shared" si="20"/>
        <v>6.4325138887180273</v>
      </c>
      <c r="AE122" s="12">
        <f t="shared" si="20"/>
        <v>6.7149189569725056</v>
      </c>
      <c r="AF122" s="12">
        <f t="shared" si="20"/>
        <v>6.7445993356390597</v>
      </c>
      <c r="AG122" s="12">
        <f t="shared" si="20"/>
        <v>7.044346980330884</v>
      </c>
      <c r="AH122" s="12">
        <f t="shared" si="20"/>
        <v>7.2321918834456946</v>
      </c>
      <c r="AI122" s="12">
        <f t="shared" si="20"/>
        <v>7.4803414065847971</v>
      </c>
      <c r="AJ122" s="12">
        <f t="shared" si="20"/>
        <v>8.298530518952699</v>
      </c>
      <c r="AK122" s="12">
        <f t="shared" si="20"/>
        <v>8.4293499736521511</v>
      </c>
      <c r="AL122" s="12">
        <f t="shared" si="20"/>
        <v>8.0127446748183644</v>
      </c>
      <c r="AM122" s="12">
        <f t="shared" si="20"/>
        <v>8.1786788100056658</v>
      </c>
      <c r="AN122" s="12"/>
    </row>
    <row r="123" spans="4:40" x14ac:dyDescent="0.25">
      <c r="D123" t="s">
        <v>312</v>
      </c>
      <c r="E123" s="12">
        <f>SUM(E23:E29)</f>
        <v>2.2279174505353936</v>
      </c>
      <c r="F123" s="12">
        <f t="shared" ref="F123:AM123" si="21">SUM(F23:F29)</f>
        <v>2.3319001322610484</v>
      </c>
      <c r="G123" s="12">
        <f t="shared" si="21"/>
        <v>2.3851089364336659</v>
      </c>
      <c r="H123" s="12">
        <f t="shared" si="21"/>
        <v>2.4819501012762517</v>
      </c>
      <c r="I123" s="12">
        <f t="shared" si="21"/>
        <v>2.6921826454108704</v>
      </c>
      <c r="J123" s="12">
        <f t="shared" si="21"/>
        <v>2.8784667794053731</v>
      </c>
      <c r="K123" s="12">
        <f t="shared" si="21"/>
        <v>3.1218841531829975</v>
      </c>
      <c r="L123" s="12">
        <f t="shared" si="21"/>
        <v>3.0383371134485606</v>
      </c>
      <c r="M123" s="12">
        <f t="shared" si="21"/>
        <v>3.1016617098133517</v>
      </c>
      <c r="N123" s="12">
        <f t="shared" si="21"/>
        <v>3.2101786124033724</v>
      </c>
      <c r="O123" s="12">
        <f t="shared" si="21"/>
        <v>2.8939605502288721</v>
      </c>
      <c r="P123" s="12">
        <f t="shared" si="21"/>
        <v>3.1110819446405733</v>
      </c>
      <c r="Q123" s="12">
        <f t="shared" si="21"/>
        <v>3.265901198636771</v>
      </c>
      <c r="R123" s="12">
        <f t="shared" si="21"/>
        <v>3.608354180082741</v>
      </c>
      <c r="S123" s="12">
        <f t="shared" si="21"/>
        <v>3.7589548028744519</v>
      </c>
      <c r="T123" s="12">
        <f t="shared" si="21"/>
        <v>3.6481335220563968</v>
      </c>
      <c r="U123" s="12">
        <f t="shared" si="21"/>
        <v>3.7673443311216479</v>
      </c>
      <c r="V123" s="12">
        <f t="shared" si="21"/>
        <v>3.8346754092383897</v>
      </c>
      <c r="W123" s="12">
        <f t="shared" si="21"/>
        <v>3.4313519627421498</v>
      </c>
      <c r="X123" s="12">
        <f t="shared" si="21"/>
        <v>3.2386198461364404</v>
      </c>
      <c r="Y123" s="12">
        <f t="shared" si="21"/>
        <v>3.3492111429590539</v>
      </c>
      <c r="Z123" s="12">
        <f t="shared" si="21"/>
        <v>3.3762516246274332</v>
      </c>
      <c r="AA123" s="12">
        <f t="shared" si="21"/>
        <v>3.2435071232267516</v>
      </c>
      <c r="AB123" s="12">
        <f t="shared" si="21"/>
        <v>3.2310409252076551</v>
      </c>
      <c r="AC123" s="12">
        <f t="shared" si="21"/>
        <v>3.1600669192949913</v>
      </c>
      <c r="AD123" s="12">
        <f t="shared" si="21"/>
        <v>2.8533403210835697</v>
      </c>
      <c r="AE123" s="12">
        <f t="shared" si="21"/>
        <v>2.9918314976405433</v>
      </c>
      <c r="AF123" s="12">
        <f t="shared" si="21"/>
        <v>3.0237589451946745</v>
      </c>
      <c r="AG123" s="12">
        <f t="shared" si="21"/>
        <v>3.2703741341549195</v>
      </c>
      <c r="AH123" s="12">
        <f t="shared" si="21"/>
        <v>3.3026425119018112</v>
      </c>
      <c r="AI123" s="12">
        <f t="shared" si="21"/>
        <v>3.2064993802436623</v>
      </c>
      <c r="AJ123" s="12">
        <f t="shared" si="21"/>
        <v>3.3816682244514484</v>
      </c>
      <c r="AK123" s="12">
        <f t="shared" si="21"/>
        <v>3.4289781943343303</v>
      </c>
      <c r="AL123" s="12">
        <f t="shared" si="21"/>
        <v>3.3669747444533882</v>
      </c>
      <c r="AM123" s="12">
        <f t="shared" si="21"/>
        <v>3.5460597135588947</v>
      </c>
      <c r="AN123" s="12"/>
    </row>
    <row r="124" spans="4:40" x14ac:dyDescent="0.25">
      <c r="E124" s="12">
        <f>E123+E122</f>
        <v>9.5248604505353942</v>
      </c>
      <c r="AM124" s="12">
        <f>AM123+AM122</f>
        <v>11.724738523564561</v>
      </c>
    </row>
    <row r="125" spans="4:40" x14ac:dyDescent="0.25">
      <c r="AM125">
        <f>AM124/E124</f>
        <v>1.2309617116653411</v>
      </c>
    </row>
    <row r="127" spans="4:40" x14ac:dyDescent="0.25">
      <c r="AK127" s="12">
        <f>AVERAGE(E122:AI122)</f>
        <v>7.6635103179165922</v>
      </c>
      <c r="AL127" s="12"/>
    </row>
    <row r="128" spans="4:40" x14ac:dyDescent="0.25">
      <c r="AK128" s="12">
        <f>AVERAGE(E123:AI123)</f>
        <v>3.1302093518536886</v>
      </c>
      <c r="AL128" s="56">
        <f>AK128/AK127</f>
        <v>0.40845633684808164</v>
      </c>
    </row>
    <row r="150" spans="4:39" x14ac:dyDescent="0.25">
      <c r="D150" t="s">
        <v>323</v>
      </c>
      <c r="E150">
        <f>E121</f>
        <v>1990</v>
      </c>
      <c r="F150">
        <f t="shared" ref="F150:U150" si="22">F121</f>
        <v>1991</v>
      </c>
      <c r="G150">
        <f t="shared" si="22"/>
        <v>1992</v>
      </c>
      <c r="H150">
        <f t="shared" si="22"/>
        <v>1993</v>
      </c>
      <c r="I150">
        <f t="shared" si="22"/>
        <v>1994</v>
      </c>
      <c r="J150">
        <f t="shared" si="22"/>
        <v>1995</v>
      </c>
      <c r="K150">
        <f t="shared" si="22"/>
        <v>1996</v>
      </c>
      <c r="L150">
        <f t="shared" si="22"/>
        <v>1997</v>
      </c>
      <c r="M150">
        <f t="shared" si="22"/>
        <v>1998</v>
      </c>
      <c r="N150">
        <f t="shared" si="22"/>
        <v>1999</v>
      </c>
      <c r="O150">
        <f t="shared" si="22"/>
        <v>2000</v>
      </c>
      <c r="P150">
        <f t="shared" si="22"/>
        <v>2001</v>
      </c>
      <c r="Q150">
        <f t="shared" si="22"/>
        <v>2002</v>
      </c>
      <c r="R150">
        <f t="shared" si="22"/>
        <v>2003</v>
      </c>
      <c r="S150">
        <f t="shared" si="22"/>
        <v>2004</v>
      </c>
      <c r="T150">
        <f t="shared" si="22"/>
        <v>2005</v>
      </c>
      <c r="U150">
        <f t="shared" si="22"/>
        <v>2006</v>
      </c>
      <c r="V150">
        <f>V121</f>
        <v>2007</v>
      </c>
      <c r="W150">
        <f t="shared" ref="W150:AM150" si="23">W121</f>
        <v>2008</v>
      </c>
      <c r="X150">
        <f t="shared" si="23"/>
        <v>2009</v>
      </c>
      <c r="Y150">
        <f t="shared" si="23"/>
        <v>2010</v>
      </c>
      <c r="Z150">
        <f t="shared" si="23"/>
        <v>2011</v>
      </c>
      <c r="AA150">
        <f t="shared" si="23"/>
        <v>2012</v>
      </c>
      <c r="AB150">
        <f t="shared" si="23"/>
        <v>2013</v>
      </c>
      <c r="AC150">
        <f t="shared" si="23"/>
        <v>2014</v>
      </c>
      <c r="AD150">
        <f t="shared" si="23"/>
        <v>2015</v>
      </c>
      <c r="AE150">
        <f t="shared" si="23"/>
        <v>2016</v>
      </c>
      <c r="AF150">
        <f t="shared" si="23"/>
        <v>2017</v>
      </c>
      <c r="AG150">
        <f t="shared" si="23"/>
        <v>2018</v>
      </c>
      <c r="AH150">
        <f t="shared" si="23"/>
        <v>2019</v>
      </c>
      <c r="AI150">
        <f t="shared" si="23"/>
        <v>2020</v>
      </c>
      <c r="AJ150">
        <f t="shared" si="23"/>
        <v>2021</v>
      </c>
      <c r="AK150">
        <f t="shared" si="23"/>
        <v>2022</v>
      </c>
      <c r="AL150">
        <f t="shared" si="23"/>
        <v>2023</v>
      </c>
      <c r="AM150">
        <f t="shared" si="23"/>
        <v>2024</v>
      </c>
    </row>
    <row r="151" spans="4:39" x14ac:dyDescent="0.25">
      <c r="D151" t="s">
        <v>324</v>
      </c>
      <c r="E151" s="12">
        <f t="shared" ref="E151:AM151" si="24">SUM(E25:E28)</f>
        <v>1.3515230658042487</v>
      </c>
      <c r="F151" s="12">
        <f t="shared" si="24"/>
        <v>1.5398235502294995</v>
      </c>
      <c r="G151" s="12">
        <f t="shared" si="24"/>
        <v>1.6428874389166017</v>
      </c>
      <c r="H151" s="12">
        <f t="shared" si="24"/>
        <v>1.8399257265382851</v>
      </c>
      <c r="I151" s="12">
        <f t="shared" si="24"/>
        <v>1.9931751678377509</v>
      </c>
      <c r="J151" s="12">
        <f t="shared" si="24"/>
        <v>2.168063095812041</v>
      </c>
      <c r="K151" s="12">
        <f t="shared" si="24"/>
        <v>2.3718855463743544</v>
      </c>
      <c r="L151" s="12">
        <f t="shared" si="24"/>
        <v>2.3229125180798711</v>
      </c>
      <c r="M151" s="12">
        <f t="shared" si="24"/>
        <v>2.3744191672349899</v>
      </c>
      <c r="N151" s="12">
        <f t="shared" si="24"/>
        <v>2.5253484274519575</v>
      </c>
      <c r="O151" s="12">
        <f t="shared" si="24"/>
        <v>2.1678894574926124</v>
      </c>
      <c r="P151" s="12">
        <f t="shared" si="24"/>
        <v>2.2686614656922321</v>
      </c>
      <c r="Q151" s="12">
        <f t="shared" si="24"/>
        <v>2.406992706474282</v>
      </c>
      <c r="R151" s="12">
        <f t="shared" si="24"/>
        <v>2.5787660998935187</v>
      </c>
      <c r="S151" s="12">
        <f t="shared" si="24"/>
        <v>2.6935267161124372</v>
      </c>
      <c r="T151" s="12">
        <f t="shared" si="24"/>
        <v>2.492965797779922</v>
      </c>
      <c r="U151" s="12">
        <f t="shared" si="24"/>
        <v>2.7346118215154931</v>
      </c>
      <c r="V151" s="12">
        <f t="shared" si="24"/>
        <v>2.8043733347642261</v>
      </c>
      <c r="W151" s="12">
        <f t="shared" si="24"/>
        <v>2.4924776172167995</v>
      </c>
      <c r="X151" s="12">
        <f t="shared" si="24"/>
        <v>2.3339359671941668</v>
      </c>
      <c r="Y151" s="12">
        <f t="shared" si="24"/>
        <v>2.4087675294697681</v>
      </c>
      <c r="Z151" s="12">
        <f t="shared" si="24"/>
        <v>2.5680754678008482</v>
      </c>
      <c r="AA151" s="12">
        <f t="shared" si="24"/>
        <v>2.5128367810869396</v>
      </c>
      <c r="AB151" s="12">
        <f t="shared" si="24"/>
        <v>2.5951096976333856</v>
      </c>
      <c r="AC151" s="12">
        <f t="shared" si="24"/>
        <v>2.525984111599656</v>
      </c>
      <c r="AD151" s="12">
        <f t="shared" si="24"/>
        <v>2.3016313784657014</v>
      </c>
      <c r="AE151" s="12">
        <f t="shared" si="24"/>
        <v>2.4196936994940281</v>
      </c>
      <c r="AF151" s="12">
        <f t="shared" si="24"/>
        <v>2.458837350657666</v>
      </c>
      <c r="AG151" s="12">
        <f t="shared" si="24"/>
        <v>2.5262100755293657</v>
      </c>
      <c r="AH151" s="12">
        <f t="shared" si="24"/>
        <v>2.4648634020861668</v>
      </c>
      <c r="AI151" s="12">
        <f t="shared" si="24"/>
        <v>2.5164091541649194</v>
      </c>
      <c r="AJ151" s="12">
        <f t="shared" si="24"/>
        <v>2.7583242358830562</v>
      </c>
      <c r="AK151" s="12">
        <f t="shared" si="24"/>
        <v>2.7644246706496647</v>
      </c>
      <c r="AL151" s="12">
        <f t="shared" si="24"/>
        <v>2.7870605595903721</v>
      </c>
      <c r="AM151" s="12">
        <f t="shared" si="24"/>
        <v>2.9739494003098583</v>
      </c>
    </row>
    <row r="152" spans="4:39" x14ac:dyDescent="0.25">
      <c r="D152" t="s">
        <v>325</v>
      </c>
      <c r="E152" s="12">
        <f t="shared" ref="E152:AM152" si="25">E29</f>
        <v>0.87639438473114462</v>
      </c>
      <c r="F152" s="12">
        <f t="shared" si="25"/>
        <v>0.79207658203154885</v>
      </c>
      <c r="G152" s="12">
        <f t="shared" si="25"/>
        <v>0.74222149751706412</v>
      </c>
      <c r="H152" s="12">
        <f t="shared" si="25"/>
        <v>0.64202437473796647</v>
      </c>
      <c r="I152" s="12">
        <f t="shared" si="25"/>
        <v>0.69900747757311932</v>
      </c>
      <c r="J152" s="12">
        <f t="shared" si="25"/>
        <v>0.71040368359333206</v>
      </c>
      <c r="K152" s="12">
        <f t="shared" si="25"/>
        <v>0.74999860680864328</v>
      </c>
      <c r="L152" s="12">
        <f t="shared" si="25"/>
        <v>0.71542459536868952</v>
      </c>
      <c r="M152" s="12">
        <f t="shared" si="25"/>
        <v>0.72724254257836185</v>
      </c>
      <c r="N152" s="12">
        <f t="shared" si="25"/>
        <v>0.68483018495141479</v>
      </c>
      <c r="O152" s="12">
        <f t="shared" si="25"/>
        <v>0.72607109273625969</v>
      </c>
      <c r="P152" s="12">
        <f t="shared" si="25"/>
        <v>0.84242047894834093</v>
      </c>
      <c r="Q152" s="12">
        <f t="shared" si="25"/>
        <v>0.85890849216248899</v>
      </c>
      <c r="R152" s="12">
        <f t="shared" si="25"/>
        <v>1.0295880801892223</v>
      </c>
      <c r="S152" s="12">
        <f t="shared" si="25"/>
        <v>1.0654280867620147</v>
      </c>
      <c r="T152" s="12">
        <f t="shared" si="25"/>
        <v>1.1551677242764748</v>
      </c>
      <c r="U152" s="12">
        <f t="shared" si="25"/>
        <v>1.0327325096061546</v>
      </c>
      <c r="V152" s="12">
        <f t="shared" si="25"/>
        <v>1.0303020744741636</v>
      </c>
      <c r="W152" s="12">
        <f t="shared" si="25"/>
        <v>0.93887434552535021</v>
      </c>
      <c r="X152" s="12">
        <f t="shared" si="25"/>
        <v>0.90468387894227353</v>
      </c>
      <c r="Y152" s="12">
        <f t="shared" si="25"/>
        <v>0.94044361348928596</v>
      </c>
      <c r="Z152" s="12">
        <f t="shared" si="25"/>
        <v>0.80817615682658495</v>
      </c>
      <c r="AA152" s="12">
        <f t="shared" si="25"/>
        <v>0.73067034213981219</v>
      </c>
      <c r="AB152" s="12">
        <f t="shared" si="25"/>
        <v>0.63593122757426934</v>
      </c>
      <c r="AC152" s="12">
        <f t="shared" si="25"/>
        <v>0.63408280769533543</v>
      </c>
      <c r="AD152" s="12">
        <f t="shared" si="25"/>
        <v>0.55170894261786818</v>
      </c>
      <c r="AE152" s="12">
        <f t="shared" si="25"/>
        <v>0.57213779814651511</v>
      </c>
      <c r="AF152" s="12">
        <f t="shared" si="25"/>
        <v>0.56492159453700852</v>
      </c>
      <c r="AG152" s="12">
        <f t="shared" si="25"/>
        <v>0.7441640586255539</v>
      </c>
      <c r="AH152" s="12">
        <f t="shared" si="25"/>
        <v>0.83777910981564419</v>
      </c>
      <c r="AI152" s="12">
        <f t="shared" si="25"/>
        <v>0.69009022607874315</v>
      </c>
      <c r="AJ152" s="12">
        <f t="shared" si="25"/>
        <v>0.62334398856839224</v>
      </c>
      <c r="AK152" s="12">
        <f t="shared" si="25"/>
        <v>0.66455352368466569</v>
      </c>
      <c r="AL152" s="12">
        <f t="shared" si="25"/>
        <v>0.57991418486301605</v>
      </c>
      <c r="AM152" s="12">
        <f t="shared" si="25"/>
        <v>0.57211031324903627</v>
      </c>
    </row>
    <row r="178" spans="4:41" x14ac:dyDescent="0.25">
      <c r="D178" t="s">
        <v>326</v>
      </c>
      <c r="E178">
        <f>E150</f>
        <v>1990</v>
      </c>
      <c r="F178">
        <f t="shared" ref="F178:AM178" si="26">F150</f>
        <v>1991</v>
      </c>
      <c r="G178">
        <f t="shared" si="26"/>
        <v>1992</v>
      </c>
      <c r="H178">
        <f t="shared" si="26"/>
        <v>1993</v>
      </c>
      <c r="I178">
        <f t="shared" si="26"/>
        <v>1994</v>
      </c>
      <c r="J178">
        <f t="shared" si="26"/>
        <v>1995</v>
      </c>
      <c r="K178">
        <f t="shared" si="26"/>
        <v>1996</v>
      </c>
      <c r="L178">
        <f t="shared" si="26"/>
        <v>1997</v>
      </c>
      <c r="M178">
        <f t="shared" si="26"/>
        <v>1998</v>
      </c>
      <c r="N178">
        <f t="shared" si="26"/>
        <v>1999</v>
      </c>
      <c r="O178">
        <f t="shared" si="26"/>
        <v>2000</v>
      </c>
      <c r="P178">
        <f t="shared" si="26"/>
        <v>2001</v>
      </c>
      <c r="Q178">
        <f t="shared" si="26"/>
        <v>2002</v>
      </c>
      <c r="R178">
        <f t="shared" si="26"/>
        <v>2003</v>
      </c>
      <c r="S178">
        <f t="shared" si="26"/>
        <v>2004</v>
      </c>
      <c r="T178">
        <f t="shared" si="26"/>
        <v>2005</v>
      </c>
      <c r="U178">
        <f t="shared" si="26"/>
        <v>2006</v>
      </c>
      <c r="V178">
        <f t="shared" si="26"/>
        <v>2007</v>
      </c>
      <c r="W178">
        <f t="shared" si="26"/>
        <v>2008</v>
      </c>
      <c r="X178">
        <f t="shared" si="26"/>
        <v>2009</v>
      </c>
      <c r="Y178">
        <f t="shared" si="26"/>
        <v>2010</v>
      </c>
      <c r="Z178">
        <f t="shared" si="26"/>
        <v>2011</v>
      </c>
      <c r="AA178">
        <f t="shared" si="26"/>
        <v>2012</v>
      </c>
      <c r="AB178">
        <f t="shared" si="26"/>
        <v>2013</v>
      </c>
      <c r="AC178">
        <f t="shared" si="26"/>
        <v>2014</v>
      </c>
      <c r="AD178">
        <f t="shared" si="26"/>
        <v>2015</v>
      </c>
      <c r="AE178">
        <f t="shared" si="26"/>
        <v>2016</v>
      </c>
      <c r="AF178">
        <f t="shared" si="26"/>
        <v>2017</v>
      </c>
      <c r="AG178">
        <f t="shared" si="26"/>
        <v>2018</v>
      </c>
      <c r="AH178">
        <f t="shared" si="26"/>
        <v>2019</v>
      </c>
      <c r="AI178">
        <f t="shared" si="26"/>
        <v>2020</v>
      </c>
      <c r="AJ178">
        <f t="shared" si="26"/>
        <v>2021</v>
      </c>
      <c r="AK178">
        <f t="shared" si="26"/>
        <v>2022</v>
      </c>
      <c r="AL178">
        <f t="shared" si="26"/>
        <v>2023</v>
      </c>
      <c r="AM178">
        <f t="shared" si="26"/>
        <v>2024</v>
      </c>
    </row>
    <row r="179" spans="4:41" x14ac:dyDescent="0.25">
      <c r="D179" t="s">
        <v>327</v>
      </c>
      <c r="E179" s="12">
        <f t="shared" ref="E179:AM181" si="27">E37</f>
        <v>3.3368203765260018</v>
      </c>
      <c r="F179" s="12">
        <f t="shared" si="27"/>
        <v>3.2769013921687127</v>
      </c>
      <c r="G179" s="12">
        <f t="shared" si="27"/>
        <v>3.1993220431524967</v>
      </c>
      <c r="H179" s="12">
        <f t="shared" si="27"/>
        <v>3.0823534504936623</v>
      </c>
      <c r="I179" s="12">
        <f t="shared" si="27"/>
        <v>3.3626144060151564</v>
      </c>
      <c r="J179" s="12">
        <f t="shared" si="27"/>
        <v>3.5548511579117292</v>
      </c>
      <c r="K179" s="12">
        <f t="shared" si="27"/>
        <v>3.873936344935685</v>
      </c>
      <c r="L179" s="12">
        <f t="shared" si="27"/>
        <v>4.0957246250666364</v>
      </c>
      <c r="M179" s="12">
        <f t="shared" si="27"/>
        <v>4.0850823418497706</v>
      </c>
      <c r="N179" s="12">
        <f t="shared" si="27"/>
        <v>4.1014284044461178</v>
      </c>
      <c r="O179" s="12">
        <f t="shared" si="27"/>
        <v>4.1375095482744619</v>
      </c>
      <c r="P179" s="12">
        <f t="shared" si="27"/>
        <v>3.8971558621031859</v>
      </c>
      <c r="Q179" s="12">
        <f t="shared" si="27"/>
        <v>4.040556166269873</v>
      </c>
      <c r="R179" s="12">
        <f t="shared" si="27"/>
        <v>4.8225004592135319</v>
      </c>
      <c r="S179" s="12">
        <f t="shared" si="27"/>
        <v>5.2408622357361834</v>
      </c>
      <c r="T179" s="12">
        <f t="shared" si="27"/>
        <v>5.5895465313761719</v>
      </c>
      <c r="U179" s="12">
        <f t="shared" si="27"/>
        <v>6.609514493167401</v>
      </c>
      <c r="V179" s="12">
        <f t="shared" si="27"/>
        <v>6.3950191604218798</v>
      </c>
      <c r="W179" s="12">
        <f t="shared" si="27"/>
        <v>5.0321551502978439</v>
      </c>
      <c r="X179" s="12">
        <f t="shared" si="27"/>
        <v>3.7212433210710825</v>
      </c>
      <c r="Y179" s="12">
        <f t="shared" si="27"/>
        <v>3.583742509928312</v>
      </c>
      <c r="Z179" s="12">
        <f t="shared" si="27"/>
        <v>4.2192859540477414</v>
      </c>
      <c r="AA179" s="12">
        <f t="shared" si="27"/>
        <v>3.7481956911350363</v>
      </c>
      <c r="AB179" s="12">
        <f t="shared" si="27"/>
        <v>3.5501267374394243</v>
      </c>
      <c r="AC179" s="12">
        <f t="shared" si="27"/>
        <v>3.497160590949663</v>
      </c>
      <c r="AD179" s="12">
        <f t="shared" si="27"/>
        <v>3.3862993093432419</v>
      </c>
      <c r="AE179" s="12">
        <f t="shared" si="27"/>
        <v>3.541732405719618</v>
      </c>
      <c r="AF179" s="12">
        <f t="shared" si="27"/>
        <v>3.7960076697921181</v>
      </c>
      <c r="AG179" s="12">
        <f t="shared" si="27"/>
        <v>3.9554249240219317</v>
      </c>
      <c r="AH179" s="12">
        <f t="shared" si="27"/>
        <v>3.8968455825299153</v>
      </c>
      <c r="AI179" s="12">
        <f t="shared" si="27"/>
        <v>4.0504616016059778</v>
      </c>
      <c r="AJ179" s="12">
        <f t="shared" si="27"/>
        <v>4.4088703152820239</v>
      </c>
      <c r="AK179" s="12">
        <f t="shared" si="27"/>
        <v>4.3166677652449739</v>
      </c>
      <c r="AL179" s="12">
        <f t="shared" si="27"/>
        <v>3.8711066753465335</v>
      </c>
      <c r="AM179" s="12">
        <f t="shared" si="27"/>
        <v>3.6852042353383019</v>
      </c>
    </row>
    <row r="180" spans="4:41" x14ac:dyDescent="0.25">
      <c r="D180" t="s">
        <v>351</v>
      </c>
      <c r="E180" s="12">
        <f t="shared" si="27"/>
        <v>2.7274386892782467</v>
      </c>
      <c r="F180" s="12">
        <f t="shared" si="27"/>
        <v>2.7700481580607867</v>
      </c>
      <c r="G180" s="12">
        <f t="shared" si="27"/>
        <v>2.7959173957641053</v>
      </c>
      <c r="H180" s="12">
        <f t="shared" si="27"/>
        <v>2.4320862760446227</v>
      </c>
      <c r="I180" s="12">
        <f t="shared" si="27"/>
        <v>2.4815703143797849</v>
      </c>
      <c r="J180" s="12">
        <f t="shared" si="27"/>
        <v>3.1262552537341453</v>
      </c>
      <c r="K180" s="12">
        <f t="shared" si="27"/>
        <v>3.5226972014386693</v>
      </c>
      <c r="L180" s="12">
        <f t="shared" si="27"/>
        <v>3.5168822890501565</v>
      </c>
      <c r="M180" s="12">
        <f t="shared" si="27"/>
        <v>3.8836048959137957</v>
      </c>
      <c r="N180" s="12">
        <f t="shared" si="27"/>
        <v>3.8242208972092779</v>
      </c>
      <c r="O180" s="12">
        <f t="shared" si="27"/>
        <v>3.9303739874632448</v>
      </c>
      <c r="P180" s="12">
        <f t="shared" si="27"/>
        <v>4.1074980912477264</v>
      </c>
      <c r="Q180" s="12">
        <f t="shared" si="27"/>
        <v>3.8526511538428059</v>
      </c>
      <c r="R180" s="12">
        <f t="shared" si="27"/>
        <v>4.0129371516884271</v>
      </c>
      <c r="S180" s="12">
        <f t="shared" si="27"/>
        <v>4.1095320744180164</v>
      </c>
      <c r="T180" s="12">
        <f t="shared" si="27"/>
        <v>3.8829952664037504</v>
      </c>
      <c r="U180" s="12">
        <f t="shared" si="27"/>
        <v>4.2708513283480922</v>
      </c>
      <c r="V180" s="12">
        <f t="shared" si="27"/>
        <v>4.5703871743423452</v>
      </c>
      <c r="W180" s="12">
        <f t="shared" si="27"/>
        <v>4.3027684669189554</v>
      </c>
      <c r="X180" s="12">
        <f t="shared" si="27"/>
        <v>3.3703949281508141</v>
      </c>
      <c r="Y180" s="12">
        <f t="shared" si="27"/>
        <v>3.0079647923973907</v>
      </c>
      <c r="Z180" s="12">
        <f t="shared" si="27"/>
        <v>3.2329494093044051</v>
      </c>
      <c r="AA180" s="12">
        <f t="shared" si="27"/>
        <v>3.1128559529506208</v>
      </c>
      <c r="AB180" s="12">
        <f t="shared" si="27"/>
        <v>3.1984535290872156</v>
      </c>
      <c r="AC180" s="12">
        <f t="shared" si="27"/>
        <v>3.3824500482941136</v>
      </c>
      <c r="AD180" s="12">
        <f t="shared" si="27"/>
        <v>3.0886519578404865</v>
      </c>
      <c r="AE180" s="12">
        <f t="shared" si="27"/>
        <v>3.3837102507469146</v>
      </c>
      <c r="AF180" s="12">
        <f t="shared" si="27"/>
        <v>3.4896120165046076</v>
      </c>
      <c r="AG180" s="12">
        <f t="shared" si="27"/>
        <v>3.6771531318383199</v>
      </c>
      <c r="AH180" s="12">
        <f t="shared" si="27"/>
        <v>3.5433457030019468</v>
      </c>
      <c r="AI180" s="12">
        <f t="shared" si="27"/>
        <v>3.4600819591437411</v>
      </c>
      <c r="AJ180" s="12">
        <f t="shared" si="27"/>
        <v>3.8201464395537332</v>
      </c>
      <c r="AK180" s="12">
        <f t="shared" si="27"/>
        <v>4.2350688790568434</v>
      </c>
      <c r="AL180" s="12">
        <f t="shared" si="27"/>
        <v>4.184165559062202</v>
      </c>
      <c r="AM180" s="12">
        <f t="shared" si="27"/>
        <v>4.4835349749772222</v>
      </c>
    </row>
    <row r="181" spans="4:41" x14ac:dyDescent="0.25">
      <c r="D181" t="s">
        <v>328</v>
      </c>
      <c r="E181" s="12">
        <f t="shared" si="27"/>
        <v>3.4606013847311448</v>
      </c>
      <c r="F181" s="12">
        <f t="shared" si="27"/>
        <v>3.4320675820315492</v>
      </c>
      <c r="G181" s="12">
        <f t="shared" si="27"/>
        <v>3.4293414975170644</v>
      </c>
      <c r="H181" s="12">
        <f t="shared" si="27"/>
        <v>3.5810413747379668</v>
      </c>
      <c r="I181" s="12">
        <f t="shared" si="27"/>
        <v>3.385632477573119</v>
      </c>
      <c r="J181" s="12">
        <f t="shared" si="27"/>
        <v>3.6908876835933322</v>
      </c>
      <c r="K181" s="12">
        <f t="shared" si="27"/>
        <v>4.0882846068086431</v>
      </c>
      <c r="L181" s="12">
        <f t="shared" si="27"/>
        <v>3.7512595953686896</v>
      </c>
      <c r="M181" s="12">
        <f t="shared" si="27"/>
        <v>3.9226025425783617</v>
      </c>
      <c r="N181" s="12">
        <f t="shared" si="27"/>
        <v>3.0817631849514151</v>
      </c>
      <c r="O181" s="12">
        <f t="shared" si="27"/>
        <v>2.8814170927362599</v>
      </c>
      <c r="P181" s="12">
        <f t="shared" si="27"/>
        <v>3.2562224789483407</v>
      </c>
      <c r="Q181" s="12">
        <f t="shared" si="27"/>
        <v>3.1854814921624888</v>
      </c>
      <c r="R181" s="12">
        <f t="shared" si="27"/>
        <v>3.5314230801892221</v>
      </c>
      <c r="S181" s="12">
        <f t="shared" si="27"/>
        <v>3.5230210867620149</v>
      </c>
      <c r="T181" s="12">
        <f t="shared" si="27"/>
        <v>3.2935437242764749</v>
      </c>
      <c r="U181" s="12">
        <f t="shared" si="27"/>
        <v>3.3000825096061543</v>
      </c>
      <c r="V181" s="12">
        <f t="shared" si="27"/>
        <v>3.1763410744741636</v>
      </c>
      <c r="W181" s="12">
        <f t="shared" si="27"/>
        <v>3.1463113455253504</v>
      </c>
      <c r="X181" s="12">
        <f t="shared" si="27"/>
        <v>2.8419148789422737</v>
      </c>
      <c r="Y181" s="12">
        <f t="shared" si="27"/>
        <v>2.9527826134892861</v>
      </c>
      <c r="Z181" s="12">
        <f t="shared" si="27"/>
        <v>2.9693411568265851</v>
      </c>
      <c r="AA181" s="12">
        <f t="shared" si="27"/>
        <v>2.9885223421398122</v>
      </c>
      <c r="AB181" s="12">
        <f t="shared" si="27"/>
        <v>3.0014062275742694</v>
      </c>
      <c r="AC181" s="12">
        <f t="shared" si="27"/>
        <v>2.9572638076953353</v>
      </c>
      <c r="AD181" s="12">
        <f t="shared" si="27"/>
        <v>2.8109029426178682</v>
      </c>
      <c r="AE181" s="12">
        <f t="shared" si="27"/>
        <v>2.7813077981465151</v>
      </c>
      <c r="AF181" s="12">
        <f t="shared" si="27"/>
        <v>2.4827385945370084</v>
      </c>
      <c r="AG181" s="12">
        <f t="shared" si="27"/>
        <v>2.6821430586255537</v>
      </c>
      <c r="AH181" s="12">
        <f t="shared" si="27"/>
        <v>3.0946431098156442</v>
      </c>
      <c r="AI181" s="12">
        <f t="shared" si="27"/>
        <v>3.1762972260787432</v>
      </c>
      <c r="AJ181" s="12">
        <f t="shared" si="27"/>
        <v>3.4511819885683921</v>
      </c>
      <c r="AK181" s="12">
        <f t="shared" si="27"/>
        <v>3.3065915236846655</v>
      </c>
      <c r="AL181" s="12">
        <f t="shared" si="27"/>
        <v>3.3244471848630162</v>
      </c>
      <c r="AM181" s="12">
        <f t="shared" si="27"/>
        <v>3.5559993132490364</v>
      </c>
    </row>
    <row r="182" spans="4:41" x14ac:dyDescent="0.25">
      <c r="D182" t="str">
        <f>D179</f>
        <v>Bolig</v>
      </c>
      <c r="E182" s="56">
        <f>E179/(SUM(E$179:E$181))</f>
        <v>0.35032748184131546</v>
      </c>
      <c r="F182" s="56">
        <f t="shared" ref="F182:AM184" si="28">F179/(SUM(F$179:F$181))</f>
        <v>0.34570054536730926</v>
      </c>
      <c r="G182" s="56">
        <f t="shared" si="28"/>
        <v>0.3394657083143629</v>
      </c>
      <c r="H182" s="56">
        <f t="shared" si="28"/>
        <v>0.33888844539088264</v>
      </c>
      <c r="I182" s="56">
        <f t="shared" si="28"/>
        <v>0.36432080223164487</v>
      </c>
      <c r="J182" s="56">
        <f t="shared" si="28"/>
        <v>0.34273555550358659</v>
      </c>
      <c r="K182" s="56">
        <f t="shared" si="28"/>
        <v>0.33730639550635716</v>
      </c>
      <c r="L182" s="56">
        <f t="shared" si="28"/>
        <v>0.36041646755071544</v>
      </c>
      <c r="M182" s="56">
        <f t="shared" si="28"/>
        <v>0.34353568177297467</v>
      </c>
      <c r="N182" s="56">
        <f t="shared" si="28"/>
        <v>0.37260604246788254</v>
      </c>
      <c r="O182" s="56">
        <f t="shared" si="28"/>
        <v>0.3778788882200157</v>
      </c>
      <c r="P182" s="56">
        <f t="shared" si="28"/>
        <v>0.34607926705643305</v>
      </c>
      <c r="Q182" s="56">
        <f t="shared" si="28"/>
        <v>0.36471429378835374</v>
      </c>
      <c r="R182" s="56">
        <f t="shared" si="28"/>
        <v>0.38995348776650784</v>
      </c>
      <c r="S182" s="56">
        <f t="shared" si="28"/>
        <v>0.40710736616109</v>
      </c>
      <c r="T182" s="56">
        <f t="shared" si="28"/>
        <v>0.43784341893362094</v>
      </c>
      <c r="U182" s="56">
        <f t="shared" si="28"/>
        <v>0.46610053073298002</v>
      </c>
      <c r="V182" s="56">
        <f t="shared" si="28"/>
        <v>0.45220855495157564</v>
      </c>
      <c r="W182" s="56">
        <f t="shared" si="28"/>
        <v>0.40317766353404744</v>
      </c>
      <c r="X182" s="56">
        <f t="shared" si="28"/>
        <v>0.37461352177403706</v>
      </c>
      <c r="Y182" s="56">
        <f t="shared" si="28"/>
        <v>0.37547763594889838</v>
      </c>
      <c r="Z182" s="56">
        <f t="shared" si="28"/>
        <v>0.40486062217920366</v>
      </c>
      <c r="AA182" s="56">
        <f t="shared" si="28"/>
        <v>0.38054393990814739</v>
      </c>
      <c r="AB182" s="56">
        <f t="shared" si="28"/>
        <v>0.36411606719531131</v>
      </c>
      <c r="AC182" s="56">
        <f t="shared" si="28"/>
        <v>0.35551542411297687</v>
      </c>
      <c r="AD182" s="56">
        <f t="shared" si="28"/>
        <v>0.36467289199617897</v>
      </c>
      <c r="AE182" s="56">
        <f t="shared" si="28"/>
        <v>0.36487312847693959</v>
      </c>
      <c r="AF182" s="56">
        <f t="shared" si="28"/>
        <v>0.38860242024907865</v>
      </c>
      <c r="AG182" s="56">
        <f t="shared" si="28"/>
        <v>0.38347376338338468</v>
      </c>
      <c r="AH182" s="56">
        <f t="shared" si="28"/>
        <v>0.36990098147635597</v>
      </c>
      <c r="AI182" s="56">
        <f t="shared" si="28"/>
        <v>0.37901393708402342</v>
      </c>
      <c r="AJ182" s="56">
        <f t="shared" si="28"/>
        <v>0.37746535073058829</v>
      </c>
      <c r="AK182" s="56">
        <f t="shared" si="28"/>
        <v>0.36401992794385069</v>
      </c>
      <c r="AL182" s="56">
        <f t="shared" si="28"/>
        <v>0.34017593340576985</v>
      </c>
      <c r="AM182" s="56">
        <f t="shared" si="28"/>
        <v>0.31431014243360067</v>
      </c>
      <c r="AO182" s="79">
        <f>AVERAGE(E182:AI182)</f>
        <v>0.37567841712503852</v>
      </c>
    </row>
    <row r="183" spans="4:41" x14ac:dyDescent="0.25">
      <c r="D183" t="str">
        <f t="shared" ref="D183:D184" si="29">D180</f>
        <v>Øvrigt byggeri</v>
      </c>
      <c r="E183" s="56">
        <f t="shared" ref="E183:T184" si="30">E180/(SUM(E$179:E$181))</f>
        <v>0.2863494644821738</v>
      </c>
      <c r="F183" s="56">
        <f t="shared" si="30"/>
        <v>0.29222947056748716</v>
      </c>
      <c r="G183" s="56">
        <f t="shared" si="30"/>
        <v>0.29666225104562599</v>
      </c>
      <c r="H183" s="56">
        <f t="shared" si="30"/>
        <v>0.26739501176065983</v>
      </c>
      <c r="I183" s="56">
        <f t="shared" si="30"/>
        <v>0.2688645139067436</v>
      </c>
      <c r="J183" s="56">
        <f t="shared" si="30"/>
        <v>0.30141313473839243</v>
      </c>
      <c r="K183" s="56">
        <f t="shared" si="30"/>
        <v>0.30672375322608358</v>
      </c>
      <c r="L183" s="56">
        <f t="shared" si="30"/>
        <v>0.30947937360181021</v>
      </c>
      <c r="M183" s="56">
        <f t="shared" si="30"/>
        <v>0.32659240230895498</v>
      </c>
      <c r="N183" s="56">
        <f t="shared" si="30"/>
        <v>0.34742233034896902</v>
      </c>
      <c r="O183" s="56">
        <f t="shared" si="30"/>
        <v>0.35896119038344748</v>
      </c>
      <c r="P183" s="56">
        <f t="shared" si="30"/>
        <v>0.36475829531938619</v>
      </c>
      <c r="Q183" s="56">
        <f t="shared" si="30"/>
        <v>0.34775335052051243</v>
      </c>
      <c r="R183" s="56">
        <f t="shared" si="30"/>
        <v>0.32449117459366711</v>
      </c>
      <c r="S183" s="56">
        <f t="shared" si="30"/>
        <v>0.31922624631552254</v>
      </c>
      <c r="T183" s="56">
        <f t="shared" si="30"/>
        <v>0.30416491098191129</v>
      </c>
      <c r="U183" s="56">
        <f t="shared" si="28"/>
        <v>0.30117886463257371</v>
      </c>
      <c r="V183" s="56">
        <f t="shared" si="28"/>
        <v>0.32318404805877426</v>
      </c>
      <c r="W183" s="56">
        <f t="shared" si="28"/>
        <v>0.34473900056870893</v>
      </c>
      <c r="X183" s="56">
        <f t="shared" si="28"/>
        <v>0.33929399527696491</v>
      </c>
      <c r="Y183" s="56">
        <f t="shared" si="28"/>
        <v>0.31515196924387395</v>
      </c>
      <c r="Z183" s="56">
        <f t="shared" si="28"/>
        <v>0.31021692380654892</v>
      </c>
      <c r="AA183" s="56">
        <f t="shared" si="28"/>
        <v>0.31603965382705068</v>
      </c>
      <c r="AB183" s="56">
        <f t="shared" si="28"/>
        <v>0.32804697022117868</v>
      </c>
      <c r="AC183" s="56">
        <f t="shared" si="28"/>
        <v>0.34385414458010216</v>
      </c>
      <c r="AD183" s="56">
        <f t="shared" si="28"/>
        <v>0.33261904484568461</v>
      </c>
      <c r="AE183" s="56">
        <f t="shared" si="28"/>
        <v>0.34859351402598759</v>
      </c>
      <c r="AF183" s="56">
        <f t="shared" si="28"/>
        <v>0.35723628435614335</v>
      </c>
      <c r="AG183" s="56">
        <f t="shared" si="28"/>
        <v>0.35649564258932731</v>
      </c>
      <c r="AH183" s="56">
        <f t="shared" si="28"/>
        <v>0.3363456481638471</v>
      </c>
      <c r="AI183" s="56">
        <f t="shared" si="28"/>
        <v>0.32377032915174464</v>
      </c>
      <c r="AJ183" s="56">
        <f t="shared" si="28"/>
        <v>0.32706176696787659</v>
      </c>
      <c r="AK183" s="56">
        <f t="shared" si="28"/>
        <v>0.35713878204940491</v>
      </c>
      <c r="AL183" s="56">
        <f t="shared" si="28"/>
        <v>0.36768617967647294</v>
      </c>
      <c r="AM183" s="56">
        <f t="shared" si="28"/>
        <v>0.38239957044382222</v>
      </c>
      <c r="AO183" s="79">
        <f>AVERAGE(E183:AI183)</f>
        <v>0.32255654540160833</v>
      </c>
    </row>
    <row r="184" spans="4:41" x14ac:dyDescent="0.25">
      <c r="D184" t="str">
        <f t="shared" si="29"/>
        <v>Anlæg</v>
      </c>
      <c r="E184" s="56">
        <f t="shared" si="30"/>
        <v>0.36332305367651069</v>
      </c>
      <c r="F184" s="56">
        <f t="shared" si="28"/>
        <v>0.36206998406520352</v>
      </c>
      <c r="G184" s="56">
        <f t="shared" si="28"/>
        <v>0.363872040640011</v>
      </c>
      <c r="H184" s="56">
        <f t="shared" si="28"/>
        <v>0.39371654284845747</v>
      </c>
      <c r="I184" s="56">
        <f t="shared" si="28"/>
        <v>0.36681468386161153</v>
      </c>
      <c r="J184" s="56">
        <f t="shared" si="28"/>
        <v>0.35585130975802109</v>
      </c>
      <c r="K184" s="56">
        <f t="shared" si="28"/>
        <v>0.35596985126755926</v>
      </c>
      <c r="L184" s="56">
        <f t="shared" si="28"/>
        <v>0.33010415884747435</v>
      </c>
      <c r="M184" s="56">
        <f t="shared" si="28"/>
        <v>0.32987191591807036</v>
      </c>
      <c r="N184" s="56">
        <f t="shared" si="28"/>
        <v>0.27997162718314844</v>
      </c>
      <c r="O184" s="56">
        <f t="shared" si="28"/>
        <v>0.26315992139653677</v>
      </c>
      <c r="P184" s="56">
        <f t="shared" si="28"/>
        <v>0.28916243762418087</v>
      </c>
      <c r="Q184" s="56">
        <f t="shared" si="28"/>
        <v>0.28753235569113383</v>
      </c>
      <c r="R184" s="56">
        <f t="shared" si="28"/>
        <v>0.28555533763982505</v>
      </c>
      <c r="S184" s="56">
        <f t="shared" si="28"/>
        <v>0.2736663875233874</v>
      </c>
      <c r="T184" s="56">
        <f t="shared" si="28"/>
        <v>0.25799167008446783</v>
      </c>
      <c r="U184" s="56">
        <f t="shared" si="28"/>
        <v>0.23272060463444627</v>
      </c>
      <c r="V184" s="56">
        <f t="shared" si="28"/>
        <v>0.22460739698965018</v>
      </c>
      <c r="W184" s="56">
        <f t="shared" si="28"/>
        <v>0.25208333589724363</v>
      </c>
      <c r="X184" s="56">
        <f t="shared" si="28"/>
        <v>0.28609248294899797</v>
      </c>
      <c r="Y184" s="56">
        <f t="shared" si="28"/>
        <v>0.30937039480722767</v>
      </c>
      <c r="Z184" s="56">
        <f t="shared" si="28"/>
        <v>0.28492245401424737</v>
      </c>
      <c r="AA184" s="56">
        <f t="shared" si="28"/>
        <v>0.30341640626480199</v>
      </c>
      <c r="AB184" s="56">
        <f t="shared" si="28"/>
        <v>0.30783696258351001</v>
      </c>
      <c r="AC184" s="56">
        <f t="shared" si="28"/>
        <v>0.30063043130692102</v>
      </c>
      <c r="AD184" s="56">
        <f t="shared" si="28"/>
        <v>0.30270806315813636</v>
      </c>
      <c r="AE184" s="56">
        <f t="shared" si="28"/>
        <v>0.28653335749707287</v>
      </c>
      <c r="AF184" s="56">
        <f t="shared" si="28"/>
        <v>0.254161295394778</v>
      </c>
      <c r="AG184" s="56">
        <f t="shared" si="28"/>
        <v>0.26003059402728795</v>
      </c>
      <c r="AH184" s="56">
        <f t="shared" si="28"/>
        <v>0.29375337035979704</v>
      </c>
      <c r="AI184" s="56">
        <f t="shared" si="28"/>
        <v>0.29721573376423194</v>
      </c>
      <c r="AJ184" s="56">
        <f t="shared" si="28"/>
        <v>0.29547288230153507</v>
      </c>
      <c r="AK184" s="56">
        <f t="shared" si="28"/>
        <v>0.27884129000674446</v>
      </c>
      <c r="AL184" s="56">
        <f t="shared" si="28"/>
        <v>0.29213788691775711</v>
      </c>
      <c r="AM184" s="56">
        <f t="shared" si="28"/>
        <v>0.30329028712257711</v>
      </c>
      <c r="AO184" s="79">
        <f>AVERAGE(E184:AI184)</f>
        <v>0.3017650374733532</v>
      </c>
    </row>
    <row r="209" spans="4:54" x14ac:dyDescent="0.25">
      <c r="E209">
        <v>1990</v>
      </c>
      <c r="F209">
        <v>1991</v>
      </c>
      <c r="G209">
        <v>1992</v>
      </c>
      <c r="H209">
        <v>1993</v>
      </c>
      <c r="I209">
        <v>1994</v>
      </c>
      <c r="J209">
        <v>1995</v>
      </c>
      <c r="K209">
        <v>1996</v>
      </c>
      <c r="L209">
        <v>1997</v>
      </c>
      <c r="M209">
        <v>1998</v>
      </c>
      <c r="N209">
        <v>1999</v>
      </c>
      <c r="O209">
        <v>2000</v>
      </c>
      <c r="P209">
        <v>2001</v>
      </c>
      <c r="Q209">
        <v>2002</v>
      </c>
      <c r="R209">
        <v>2003</v>
      </c>
      <c r="S209">
        <v>2004</v>
      </c>
      <c r="T209">
        <v>2005</v>
      </c>
      <c r="U209">
        <v>2006</v>
      </c>
      <c r="V209">
        <v>2007</v>
      </c>
      <c r="W209">
        <v>2008</v>
      </c>
      <c r="X209">
        <v>2009</v>
      </c>
      <c r="Y209">
        <v>2010</v>
      </c>
      <c r="Z209">
        <v>2011</v>
      </c>
      <c r="AA209">
        <v>2012</v>
      </c>
      <c r="AB209">
        <v>2013</v>
      </c>
      <c r="AC209">
        <v>2014</v>
      </c>
      <c r="AD209">
        <v>2015</v>
      </c>
      <c r="AE209">
        <v>2016</v>
      </c>
      <c r="AF209">
        <v>2017</v>
      </c>
      <c r="AG209">
        <v>2018</v>
      </c>
      <c r="AH209">
        <v>2019</v>
      </c>
      <c r="AI209">
        <v>2020</v>
      </c>
      <c r="AJ209">
        <v>2021</v>
      </c>
      <c r="AK209">
        <v>2022</v>
      </c>
      <c r="AL209">
        <v>2023</v>
      </c>
      <c r="AM209">
        <v>2024</v>
      </c>
    </row>
    <row r="210" spans="4:54" x14ac:dyDescent="0.25">
      <c r="D210" t="str">
        <f t="shared" ref="D210:AM211" si="31">D30</f>
        <v>Nybyggeri, boligbyggeri</v>
      </c>
      <c r="E210" s="12">
        <f t="shared" si="31"/>
        <v>1.2841822225894468</v>
      </c>
      <c r="F210" s="12">
        <f t="shared" si="31"/>
        <v>1.0710865764312882</v>
      </c>
      <c r="G210" s="12">
        <f t="shared" si="31"/>
        <v>1.0059117914825442</v>
      </c>
      <c r="H210" s="12">
        <f t="shared" si="31"/>
        <v>0.80210874149845912</v>
      </c>
      <c r="I210" s="12">
        <f t="shared" si="31"/>
        <v>0.85739658726146606</v>
      </c>
      <c r="J210" s="12">
        <f t="shared" si="31"/>
        <v>1.0705098786091281</v>
      </c>
      <c r="K210" s="12">
        <f t="shared" si="31"/>
        <v>1.2194845525732585</v>
      </c>
      <c r="L210" s="12">
        <f t="shared" si="31"/>
        <v>1.3905164299454364</v>
      </c>
      <c r="M210" s="12">
        <f t="shared" si="31"/>
        <v>1.6006416031193222</v>
      </c>
      <c r="N210" s="12">
        <f t="shared" si="31"/>
        <v>1.3712929856071179</v>
      </c>
      <c r="O210" s="12">
        <f t="shared" si="31"/>
        <v>1.2164043864005509</v>
      </c>
      <c r="P210" s="12">
        <f t="shared" si="31"/>
        <v>1.2804696231391561</v>
      </c>
      <c r="Q210" s="12">
        <f t="shared" si="31"/>
        <v>1.3572619359731211</v>
      </c>
      <c r="R210" s="12">
        <f t="shared" si="31"/>
        <v>1.7059881316292902</v>
      </c>
      <c r="S210" s="12">
        <f t="shared" si="31"/>
        <v>1.9537868946240922</v>
      </c>
      <c r="T210" s="12">
        <f t="shared" si="31"/>
        <v>2.0801541395684837</v>
      </c>
      <c r="U210" s="12">
        <f t="shared" si="31"/>
        <v>2.4235441860523164</v>
      </c>
      <c r="V210" s="12">
        <f t="shared" si="31"/>
        <v>2.4094796338845463</v>
      </c>
      <c r="W210" s="12">
        <f t="shared" si="31"/>
        <v>1.6768127728757196</v>
      </c>
      <c r="X210" s="12">
        <f t="shared" si="31"/>
        <v>0.8454564599008495</v>
      </c>
      <c r="Y210" s="12">
        <f t="shared" si="31"/>
        <v>0.72902423800937866</v>
      </c>
      <c r="Z210" s="12">
        <f t="shared" si="31"/>
        <v>1.0083545393887201</v>
      </c>
      <c r="AA210" s="12">
        <f t="shared" si="31"/>
        <v>0.76432226813810045</v>
      </c>
      <c r="AB210" s="12">
        <f t="shared" si="31"/>
        <v>0.65432734720892383</v>
      </c>
      <c r="AC210" s="12">
        <f t="shared" si="31"/>
        <v>0.68344908038766794</v>
      </c>
      <c r="AD210" s="12">
        <f t="shared" si="31"/>
        <v>0.80094810683129902</v>
      </c>
      <c r="AE210" s="12">
        <f t="shared" si="31"/>
        <v>0.82824291287979823</v>
      </c>
      <c r="AF210" s="12">
        <f t="shared" si="31"/>
        <v>1.0484190018915938</v>
      </c>
      <c r="AG210" s="12">
        <f t="shared" si="31"/>
        <v>1.156187473249892</v>
      </c>
      <c r="AH210" s="12">
        <f t="shared" si="31"/>
        <v>1.1830025407558451</v>
      </c>
      <c r="AI210" s="12">
        <f t="shared" si="31"/>
        <v>1.4761442089046837</v>
      </c>
      <c r="AJ210" s="12">
        <f t="shared" si="31"/>
        <v>1.4675874595566407</v>
      </c>
      <c r="AK210" s="12">
        <f t="shared" si="31"/>
        <v>1.2834967258518728</v>
      </c>
      <c r="AL210" s="12">
        <f t="shared" si="31"/>
        <v>1.1200094229692452</v>
      </c>
      <c r="AM210" s="12">
        <f t="shared" si="31"/>
        <v>0.99970417136892864</v>
      </c>
      <c r="AN210" s="12"/>
      <c r="AO210" s="12"/>
      <c r="AP210" s="12"/>
      <c r="AQ210" s="12"/>
      <c r="AR210" s="12"/>
      <c r="AS210" s="12"/>
      <c r="AT210" s="12"/>
      <c r="AU210" s="12"/>
      <c r="AV210" s="12"/>
      <c r="AW210" s="12"/>
      <c r="AX210" s="12"/>
      <c r="AY210" s="12"/>
      <c r="AZ210" s="12"/>
      <c r="BA210" s="12"/>
      <c r="BB210" s="12"/>
    </row>
    <row r="211" spans="4:54" x14ac:dyDescent="0.25">
      <c r="D211" t="str">
        <f t="shared" si="31"/>
        <v>Nybyggeri, øvrigt byggeri</v>
      </c>
      <c r="E211" s="12">
        <f t="shared" si="31"/>
        <v>1.729671777410553</v>
      </c>
      <c r="F211" s="12">
        <f t="shared" si="31"/>
        <v>1.6327074235687116</v>
      </c>
      <c r="G211" s="12">
        <f t="shared" si="31"/>
        <v>1.533987208517456</v>
      </c>
      <c r="H211" s="12">
        <f t="shared" si="31"/>
        <v>1.1760352585015408</v>
      </c>
      <c r="I211" s="12">
        <f t="shared" si="31"/>
        <v>1.1358469652957242</v>
      </c>
      <c r="J211" s="12">
        <f t="shared" si="31"/>
        <v>1.4273564372247054</v>
      </c>
      <c r="K211" s="12">
        <f t="shared" si="31"/>
        <v>1.6954514474267415</v>
      </c>
      <c r="L211" s="12">
        <f t="shared" si="31"/>
        <v>1.7941419660914848</v>
      </c>
      <c r="M211" s="12">
        <f t="shared" si="31"/>
        <v>2.0770404674092546</v>
      </c>
      <c r="N211" s="12">
        <f t="shared" si="31"/>
        <v>1.8018378885963202</v>
      </c>
      <c r="O211" s="12">
        <f t="shared" si="31"/>
        <v>1.9512586918445427</v>
      </c>
      <c r="P211" s="12">
        <f t="shared" si="31"/>
        <v>2.1055308645195243</v>
      </c>
      <c r="Q211" s="12">
        <f t="shared" si="31"/>
        <v>1.8994956776652758</v>
      </c>
      <c r="R211" s="12">
        <f t="shared" si="31"/>
        <v>1.9441543793791505</v>
      </c>
      <c r="S211" s="12">
        <f t="shared" si="31"/>
        <v>2.0078406994176703</v>
      </c>
      <c r="T211" s="12">
        <f t="shared" si="31"/>
        <v>1.9069588604315162</v>
      </c>
      <c r="U211" s="12">
        <f t="shared" si="31"/>
        <v>2.0694908139476835</v>
      </c>
      <c r="V211" s="12">
        <f t="shared" si="31"/>
        <v>2.3763473661154539</v>
      </c>
      <c r="W211" s="12">
        <f t="shared" si="31"/>
        <v>2.33614222712428</v>
      </c>
      <c r="X211" s="12">
        <f t="shared" si="31"/>
        <v>1.6056158221268797</v>
      </c>
      <c r="Y211" s="12">
        <f t="shared" si="31"/>
        <v>1.2965165348465564</v>
      </c>
      <c r="Z211" s="12">
        <f t="shared" si="31"/>
        <v>1.3927963561625791</v>
      </c>
      <c r="AA211" s="12">
        <f t="shared" si="31"/>
        <v>1.3203175948606169</v>
      </c>
      <c r="AB211" s="12">
        <f t="shared" si="31"/>
        <v>1.2992742216843296</v>
      </c>
      <c r="AC211" s="12">
        <f t="shared" si="31"/>
        <v>1.4306304472564522</v>
      </c>
      <c r="AD211" s="12">
        <f t="shared" si="31"/>
        <v>1.2974117818867281</v>
      </c>
      <c r="AE211" s="12">
        <f t="shared" si="31"/>
        <v>1.4822760440927065</v>
      </c>
      <c r="AF211" s="12">
        <f t="shared" si="31"/>
        <v>1.563905333747466</v>
      </c>
      <c r="AG211" s="12">
        <f t="shared" si="31"/>
        <v>1.6515175070809935</v>
      </c>
      <c r="AH211" s="12">
        <f t="shared" si="31"/>
        <v>1.6461663426898494</v>
      </c>
      <c r="AI211" s="12">
        <f t="shared" si="31"/>
        <v>1.4688251976801145</v>
      </c>
      <c r="AJ211" s="12">
        <f t="shared" si="31"/>
        <v>1.5756660593960596</v>
      </c>
      <c r="AK211" s="12">
        <f t="shared" si="31"/>
        <v>1.9232152478002789</v>
      </c>
      <c r="AL211" s="12">
        <f t="shared" si="31"/>
        <v>1.875371251849119</v>
      </c>
      <c r="AM211" s="12">
        <f t="shared" si="31"/>
        <v>2.0035926386367362</v>
      </c>
      <c r="AN211" s="12"/>
      <c r="AO211" s="12"/>
      <c r="AP211" s="12"/>
      <c r="AQ211" s="12"/>
      <c r="AR211" s="12"/>
      <c r="AS211" s="12"/>
      <c r="AT211" s="12"/>
      <c r="AU211" s="12"/>
      <c r="AV211" s="12"/>
      <c r="AW211" s="12"/>
      <c r="AX211" s="12"/>
      <c r="AY211" s="12"/>
      <c r="AZ211" s="12"/>
      <c r="BA211" s="12"/>
      <c r="BB211" s="12"/>
    </row>
    <row r="226" spans="4:42" x14ac:dyDescent="0.25">
      <c r="AP226">
        <f>(AP230+AP231)/11.72</f>
        <v>9.0374860053918343E-2</v>
      </c>
    </row>
    <row r="227" spans="4:42" x14ac:dyDescent="0.25">
      <c r="AL227" t="s">
        <v>327</v>
      </c>
      <c r="AM227">
        <v>0.33800000000000002</v>
      </c>
    </row>
    <row r="229" spans="4:42" x14ac:dyDescent="0.25">
      <c r="AL229" t="s">
        <v>370</v>
      </c>
      <c r="AM229">
        <v>0.36</v>
      </c>
    </row>
    <row r="230" spans="4:42" x14ac:dyDescent="0.25">
      <c r="AP230">
        <f>AM210*AM227</f>
        <v>0.33790000992269792</v>
      </c>
    </row>
    <row r="231" spans="4:42" x14ac:dyDescent="0.25">
      <c r="Y231">
        <f>Y209</f>
        <v>2010</v>
      </c>
      <c r="Z231">
        <f t="shared" ref="Z231:AM231" si="32">Z209</f>
        <v>2011</v>
      </c>
      <c r="AA231">
        <f t="shared" si="32"/>
        <v>2012</v>
      </c>
      <c r="AB231">
        <f t="shared" si="32"/>
        <v>2013</v>
      </c>
      <c r="AC231">
        <f t="shared" si="32"/>
        <v>2014</v>
      </c>
      <c r="AD231">
        <f t="shared" si="32"/>
        <v>2015</v>
      </c>
      <c r="AE231">
        <f t="shared" si="32"/>
        <v>2016</v>
      </c>
      <c r="AF231">
        <f t="shared" si="32"/>
        <v>2017</v>
      </c>
      <c r="AG231">
        <f t="shared" si="32"/>
        <v>2018</v>
      </c>
      <c r="AH231">
        <f t="shared" si="32"/>
        <v>2019</v>
      </c>
      <c r="AI231">
        <f t="shared" si="32"/>
        <v>2020</v>
      </c>
      <c r="AJ231">
        <f t="shared" si="32"/>
        <v>2021</v>
      </c>
      <c r="AK231">
        <f t="shared" si="32"/>
        <v>2022</v>
      </c>
      <c r="AL231">
        <f t="shared" si="32"/>
        <v>2023</v>
      </c>
      <c r="AM231">
        <f t="shared" si="32"/>
        <v>2024</v>
      </c>
      <c r="AP231">
        <f>AM229*AM211</f>
        <v>0.721293349909225</v>
      </c>
    </row>
    <row r="232" spans="4:42" x14ac:dyDescent="0.25">
      <c r="X232" t="str">
        <f>D210</f>
        <v>Nybyggeri, boligbyggeri</v>
      </c>
      <c r="Y232" s="78">
        <f t="shared" ref="Y232:AM233" si="33">Y77</f>
        <v>9.5026361510021466E-3</v>
      </c>
      <c r="Z232" s="78">
        <f t="shared" si="33"/>
        <v>1.3469690119558508E-2</v>
      </c>
      <c r="AA232" s="78">
        <f t="shared" si="33"/>
        <v>1.1077942368435373E-2</v>
      </c>
      <c r="AB232" s="78">
        <f t="shared" si="33"/>
        <v>9.1912338426909431E-3</v>
      </c>
      <c r="AC232" s="78">
        <f t="shared" si="33"/>
        <v>9.7884051789586691E-3</v>
      </c>
      <c r="AD232" s="78">
        <f t="shared" si="33"/>
        <v>1.2312411778679377E-2</v>
      </c>
      <c r="AE232" s="78">
        <f t="shared" si="33"/>
        <v>1.2067548440053651E-2</v>
      </c>
      <c r="AF232" s="78">
        <f t="shared" si="33"/>
        <v>1.5787326251706341E-2</v>
      </c>
      <c r="AG232" s="78">
        <f t="shared" si="33"/>
        <v>1.7075497322600244E-2</v>
      </c>
      <c r="AH232" s="78">
        <f t="shared" si="33"/>
        <v>1.8515082039727321E-2</v>
      </c>
      <c r="AI232" s="78">
        <f t="shared" si="33"/>
        <v>2.4799777887346382E-2</v>
      </c>
      <c r="AJ232" s="78">
        <f t="shared" si="33"/>
        <v>2.2699436805342199E-2</v>
      </c>
      <c r="AK232" s="78">
        <f t="shared" si="33"/>
        <v>2.0396669364805772E-2</v>
      </c>
      <c r="AL232" s="78">
        <f t="shared" si="33"/>
        <v>1.961037116866245E-2</v>
      </c>
      <c r="AM232" s="78">
        <f t="shared" si="33"/>
        <v>1.7237566581809097E-2</v>
      </c>
    </row>
    <row r="233" spans="4:42" x14ac:dyDescent="0.25">
      <c r="X233" t="str">
        <f>D211</f>
        <v>Nybyggeri, øvrigt byggeri</v>
      </c>
      <c r="Y233" s="78">
        <f t="shared" si="33"/>
        <v>1.6899746609311535E-2</v>
      </c>
      <c r="Z233" s="78">
        <f t="shared" si="33"/>
        <v>1.8605098290659858E-2</v>
      </c>
      <c r="AA233" s="78">
        <f t="shared" si="33"/>
        <v>1.9136433456959503E-2</v>
      </c>
      <c r="AB233" s="78">
        <f t="shared" si="33"/>
        <v>1.8250701652957106E-2</v>
      </c>
      <c r="AC233" s="78">
        <f t="shared" si="33"/>
        <v>2.0489588589625223E-2</v>
      </c>
      <c r="AD233" s="78">
        <f t="shared" si="33"/>
        <v>1.9944198592711269E-2</v>
      </c>
      <c r="AE233" s="78">
        <f t="shared" si="33"/>
        <v>2.1596850012788237E-2</v>
      </c>
      <c r="AF233" s="78">
        <f t="shared" si="33"/>
        <v>2.3549633959427097E-2</v>
      </c>
      <c r="AG233" s="78">
        <f t="shared" si="33"/>
        <v>2.4390925713042935E-2</v>
      </c>
      <c r="AH233" s="78">
        <f t="shared" si="33"/>
        <v>2.5764023183303418E-2</v>
      </c>
      <c r="AI233" s="78">
        <f t="shared" si="33"/>
        <v>2.4676815746093941E-2</v>
      </c>
      <c r="AJ233" s="78">
        <f t="shared" si="33"/>
        <v>2.4371107771926984E-2</v>
      </c>
      <c r="AK233" s="78">
        <f t="shared" si="33"/>
        <v>3.0562746859131813E-2</v>
      </c>
      <c r="AL233" s="78">
        <f t="shared" si="33"/>
        <v>3.2836086530684698E-2</v>
      </c>
      <c r="AM233" s="78">
        <f t="shared" si="33"/>
        <v>3.4547281586342238E-2</v>
      </c>
      <c r="AP233">
        <f>(AP231+AP230)/AM48</f>
        <v>1.826331887573468E-2</v>
      </c>
    </row>
    <row r="236" spans="4:42" x14ac:dyDescent="0.25">
      <c r="D236" t="str">
        <f>X236</f>
        <v>Nybyggeri, boligbyggeri</v>
      </c>
      <c r="X236" t="str">
        <f>X232</f>
        <v>Nybyggeri, boligbyggeri</v>
      </c>
      <c r="Y236" s="76">
        <f t="shared" ref="Y236:AM236" si="34">Y232*$AM$227</f>
        <v>3.2118910190387256E-3</v>
      </c>
      <c r="Z236" s="76">
        <f t="shared" si="34"/>
        <v>4.5527552604107758E-3</v>
      </c>
      <c r="AA236" s="76">
        <f t="shared" si="34"/>
        <v>3.7443445205311561E-3</v>
      </c>
      <c r="AB236" s="76">
        <f t="shared" si="34"/>
        <v>3.1066370388295392E-3</v>
      </c>
      <c r="AC236" s="76">
        <f t="shared" si="34"/>
        <v>3.3084809504880302E-3</v>
      </c>
      <c r="AD236" s="76">
        <f t="shared" si="34"/>
        <v>4.1615951811936292E-3</v>
      </c>
      <c r="AE236" s="76">
        <f t="shared" si="34"/>
        <v>4.0788313727381344E-3</v>
      </c>
      <c r="AF236" s="76">
        <f t="shared" si="34"/>
        <v>5.3361162730767436E-3</v>
      </c>
      <c r="AG236" s="76">
        <f t="shared" si="34"/>
        <v>5.7715180950388828E-3</v>
      </c>
      <c r="AH236" s="76">
        <f t="shared" si="34"/>
        <v>6.2580977294278348E-3</v>
      </c>
      <c r="AI236" s="76">
        <f t="shared" si="34"/>
        <v>8.3823249259230778E-3</v>
      </c>
      <c r="AJ236" s="76">
        <f t="shared" si="34"/>
        <v>7.6724096402056635E-3</v>
      </c>
      <c r="AK236" s="76">
        <f t="shared" si="34"/>
        <v>6.8940742453043515E-3</v>
      </c>
      <c r="AL236" s="76">
        <f t="shared" si="34"/>
        <v>6.6283054550079082E-3</v>
      </c>
      <c r="AM236" s="76">
        <f t="shared" si="34"/>
        <v>5.8262975046514754E-3</v>
      </c>
    </row>
    <row r="237" spans="4:42" x14ac:dyDescent="0.25">
      <c r="D237" t="str">
        <f>X237</f>
        <v>Nybyggeri, øvrigt byggeri</v>
      </c>
      <c r="X237" t="str">
        <f>X233</f>
        <v>Nybyggeri, øvrigt byggeri</v>
      </c>
      <c r="Y237" s="76">
        <f t="shared" ref="Y237:AM237" si="35">Y233*$AM$229</f>
        <v>6.083908779352153E-3</v>
      </c>
      <c r="Z237" s="76">
        <f t="shared" si="35"/>
        <v>6.6978353846375484E-3</v>
      </c>
      <c r="AA237" s="76">
        <f t="shared" si="35"/>
        <v>6.8891160445054209E-3</v>
      </c>
      <c r="AB237" s="76">
        <f t="shared" si="35"/>
        <v>6.5702525950645579E-3</v>
      </c>
      <c r="AC237" s="76">
        <f t="shared" si="35"/>
        <v>7.3762518922650799E-3</v>
      </c>
      <c r="AD237" s="76">
        <f t="shared" si="35"/>
        <v>7.1799114933760568E-3</v>
      </c>
      <c r="AE237" s="76">
        <f t="shared" si="35"/>
        <v>7.7748660046037645E-3</v>
      </c>
      <c r="AF237" s="76">
        <f t="shared" si="35"/>
        <v>8.4778682253937553E-3</v>
      </c>
      <c r="AG237" s="76">
        <f t="shared" si="35"/>
        <v>8.7807332566954555E-3</v>
      </c>
      <c r="AH237" s="76">
        <f t="shared" si="35"/>
        <v>9.2750483459892296E-3</v>
      </c>
      <c r="AI237" s="76">
        <f t="shared" si="35"/>
        <v>8.8836536685938192E-3</v>
      </c>
      <c r="AJ237" s="76">
        <f t="shared" si="35"/>
        <v>8.7735987978937134E-3</v>
      </c>
      <c r="AK237" s="76">
        <f t="shared" si="35"/>
        <v>1.1002588869287452E-2</v>
      </c>
      <c r="AL237" s="76">
        <f t="shared" si="35"/>
        <v>1.1820991151046491E-2</v>
      </c>
      <c r="AM237" s="76">
        <f t="shared" si="35"/>
        <v>1.2437021371083205E-2</v>
      </c>
    </row>
    <row r="238" spans="4:42" x14ac:dyDescent="0.25">
      <c r="D238" t="str">
        <f>X238</f>
        <v>Tilsammen</v>
      </c>
      <c r="X238" t="s">
        <v>394</v>
      </c>
      <c r="Y238" s="78">
        <f>Y236+Y237</f>
        <v>9.2957997983908781E-3</v>
      </c>
      <c r="Z238" s="78">
        <f t="shared" ref="Z238:AM238" si="36">Z236+Z237</f>
        <v>1.1250590645048325E-2</v>
      </c>
      <c r="AA238" s="78">
        <f t="shared" si="36"/>
        <v>1.0633460565036577E-2</v>
      </c>
      <c r="AB238" s="78">
        <f t="shared" si="36"/>
        <v>9.676889633894098E-3</v>
      </c>
      <c r="AC238" s="78">
        <f t="shared" si="36"/>
        <v>1.0684732842753109E-2</v>
      </c>
      <c r="AD238" s="78">
        <f t="shared" si="36"/>
        <v>1.1341506674569686E-2</v>
      </c>
      <c r="AE238" s="78">
        <f t="shared" si="36"/>
        <v>1.1853697377341899E-2</v>
      </c>
      <c r="AF238" s="78">
        <f t="shared" si="36"/>
        <v>1.3813984498470499E-2</v>
      </c>
      <c r="AG238" s="78">
        <f t="shared" si="36"/>
        <v>1.4552251351734338E-2</v>
      </c>
      <c r="AH238" s="78">
        <f t="shared" si="36"/>
        <v>1.5533146075417064E-2</v>
      </c>
      <c r="AI238" s="78">
        <f t="shared" si="36"/>
        <v>1.7265978594516895E-2</v>
      </c>
      <c r="AJ238" s="78">
        <f t="shared" si="36"/>
        <v>1.6446008438099378E-2</v>
      </c>
      <c r="AK238" s="78">
        <f t="shared" si="36"/>
        <v>1.7896663114591801E-2</v>
      </c>
      <c r="AL238" s="78">
        <f t="shared" si="36"/>
        <v>1.8449296606054398E-2</v>
      </c>
      <c r="AM238" s="78">
        <f t="shared" si="36"/>
        <v>1.826331887573468E-2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344A-1C94-40C4-9F50-40921D23B95B}">
  <sheetPr codeName="Sheet8"/>
  <dimension ref="A1:AJ6"/>
  <sheetViews>
    <sheetView topLeftCell="A10" workbookViewId="0">
      <selection activeCell="AE2" sqref="AB2:AJ6"/>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t="str">
        <f>NAIO1!C18</f>
        <v>Nybyggeri</v>
      </c>
      <c r="B3">
        <f>NAIO1!D3</f>
        <v>3.0138539999999998</v>
      </c>
      <c r="C3">
        <f>NAIO1!E3</f>
        <v>2.7037939999999998</v>
      </c>
      <c r="D3">
        <f>NAIO1!F3</f>
        <v>2.5398990000000001</v>
      </c>
      <c r="E3">
        <f>NAIO1!G3</f>
        <v>1.9781439999999999</v>
      </c>
      <c r="F3">
        <f>NAIO1!H3</f>
        <v>1.9921979999999999</v>
      </c>
      <c r="G3">
        <f>NAIO1!I3</f>
        <v>2.4952390000000002</v>
      </c>
      <c r="H3">
        <f>NAIO1!J3</f>
        <v>2.914936</v>
      </c>
      <c r="I3">
        <f>NAIO1!K3</f>
        <v>3.1842350000000001</v>
      </c>
      <c r="J3">
        <f>NAIO1!L3</f>
        <v>3.6773220000000002</v>
      </c>
      <c r="K3">
        <f>NAIO1!M3</f>
        <v>3.1721349999999999</v>
      </c>
      <c r="L3">
        <f>NAIO1!N3</f>
        <v>3.1669200000000002</v>
      </c>
      <c r="M3">
        <f>NAIO1!O3</f>
        <v>3.3853800000000001</v>
      </c>
      <c r="N3">
        <f>NAIO1!P3</f>
        <v>3.255852</v>
      </c>
      <c r="O3">
        <f>NAIO1!Q3</f>
        <v>3.6493869999999999</v>
      </c>
      <c r="P3">
        <f>NAIO1!R3</f>
        <v>3.9613290000000001</v>
      </c>
      <c r="Q3">
        <f>NAIO1!S3</f>
        <v>3.9871129999999999</v>
      </c>
      <c r="R3">
        <f>NAIO1!T3</f>
        <v>4.4930349999999999</v>
      </c>
      <c r="S3">
        <f>NAIO1!U3</f>
        <v>4.7858270000000003</v>
      </c>
      <c r="T3">
        <f>NAIO1!V3</f>
        <v>4.0129549999999998</v>
      </c>
      <c r="U3">
        <f>NAIO1!W3</f>
        <v>2.450701</v>
      </c>
      <c r="V3">
        <f>NAIO1!X3</f>
        <v>2.0250460000000001</v>
      </c>
      <c r="W3">
        <f>NAIO1!Y3</f>
        <v>2.4008949999999998</v>
      </c>
      <c r="X3">
        <f>NAIO1!Z3</f>
        <v>2.0843699999999998</v>
      </c>
      <c r="Y3">
        <f>NAIO1!AA3</f>
        <v>1.9532989999999999</v>
      </c>
      <c r="Z3">
        <f>NAIO1!AB3</f>
        <v>2.113334</v>
      </c>
      <c r="AA3">
        <f>NAIO1!AC3</f>
        <v>2.097445</v>
      </c>
      <c r="AB3">
        <f>NAIO1!AD3</f>
        <v>2.3097759999999998</v>
      </c>
      <c r="AC3">
        <f>NAIO1!AE3</f>
        <v>2.6111689999999999</v>
      </c>
      <c r="AD3">
        <f>NAIO1!AF3</f>
        <v>2.8061850000000002</v>
      </c>
      <c r="AE3">
        <f>NAIO1!AG3</f>
        <v>2.8289089999999999</v>
      </c>
      <c r="AF3">
        <f>NAIO1!AH3</f>
        <v>2.9447169999999998</v>
      </c>
      <c r="AG3">
        <f>NAIO1!AI3</f>
        <v>3.0431279999999998</v>
      </c>
      <c r="AH3">
        <f>NAIO1!AJ3</f>
        <v>3.2067049999999999</v>
      </c>
      <c r="AI3">
        <f>NAIO1!AK3</f>
        <v>2.9953729999999998</v>
      </c>
      <c r="AJ3">
        <f>NAIO1!AL3</f>
        <v>3.003288</v>
      </c>
    </row>
    <row r="4" spans="1:36" x14ac:dyDescent="0.25">
      <c r="A4" t="str">
        <f>NAIO1!C19</f>
        <v>Anlægsvirksomhed</v>
      </c>
      <c r="B4">
        <f>NAIO1!D4</f>
        <v>2.5842070000000001</v>
      </c>
      <c r="C4">
        <f>NAIO1!E4</f>
        <v>2.6399910000000002</v>
      </c>
      <c r="D4">
        <f>NAIO1!F4</f>
        <v>2.6871200000000002</v>
      </c>
      <c r="E4">
        <f>NAIO1!G4</f>
        <v>2.9390170000000002</v>
      </c>
      <c r="F4">
        <f>NAIO1!H4</f>
        <v>2.6866249999999998</v>
      </c>
      <c r="G4">
        <f>NAIO1!I4</f>
        <v>2.9804840000000001</v>
      </c>
      <c r="H4">
        <f>NAIO1!J4</f>
        <v>3.3382860000000001</v>
      </c>
      <c r="I4">
        <f>NAIO1!K4</f>
        <v>3.0358350000000001</v>
      </c>
      <c r="J4">
        <f>NAIO1!L4</f>
        <v>3.19536</v>
      </c>
      <c r="K4">
        <f>NAIO1!M4</f>
        <v>2.3969330000000002</v>
      </c>
      <c r="L4">
        <f>NAIO1!N4</f>
        <v>2.1553460000000002</v>
      </c>
      <c r="M4">
        <f>NAIO1!O4</f>
        <v>2.413802</v>
      </c>
      <c r="N4">
        <f>NAIO1!P4</f>
        <v>2.3265729999999998</v>
      </c>
      <c r="O4">
        <f>NAIO1!Q4</f>
        <v>2.5018349999999998</v>
      </c>
      <c r="P4">
        <f>NAIO1!R4</f>
        <v>2.4575930000000001</v>
      </c>
      <c r="Q4">
        <f>NAIO1!S4</f>
        <v>2.1383760000000001</v>
      </c>
      <c r="R4">
        <f>NAIO1!T4</f>
        <v>2.26735</v>
      </c>
      <c r="S4">
        <f>NAIO1!U4</f>
        <v>2.146039</v>
      </c>
      <c r="T4">
        <f>NAIO1!V4</f>
        <v>2.2074370000000001</v>
      </c>
      <c r="U4">
        <f>NAIO1!W4</f>
        <v>1.9372309999999999</v>
      </c>
      <c r="V4">
        <f>NAIO1!X4</f>
        <v>2.0123389999999999</v>
      </c>
      <c r="W4">
        <f>NAIO1!Y4</f>
        <v>2.161165</v>
      </c>
      <c r="X4">
        <f>NAIO1!Z4</f>
        <v>2.2578520000000002</v>
      </c>
      <c r="Y4">
        <f>NAIO1!AA4</f>
        <v>2.365475</v>
      </c>
      <c r="Z4">
        <f>NAIO1!AB4</f>
        <v>2.3231809999999999</v>
      </c>
      <c r="AA4">
        <f>NAIO1!AC4</f>
        <v>2.2591939999999999</v>
      </c>
      <c r="AB4">
        <f>NAIO1!AD4</f>
        <v>2.2091699999999999</v>
      </c>
      <c r="AC4">
        <f>NAIO1!AE4</f>
        <v>1.9178170000000001</v>
      </c>
      <c r="AD4">
        <f>NAIO1!AF4</f>
        <v>1.9379789999999999</v>
      </c>
      <c r="AE4">
        <f>NAIO1!AG4</f>
        <v>2.2568640000000002</v>
      </c>
      <c r="AF4">
        <f>NAIO1!AH4</f>
        <v>2.4862069999999998</v>
      </c>
      <c r="AG4">
        <f>NAIO1!AI4</f>
        <v>2.8278379999999999</v>
      </c>
      <c r="AH4">
        <f>NAIO1!AJ4</f>
        <v>2.6420379999999999</v>
      </c>
      <c r="AI4">
        <f>NAIO1!AK4</f>
        <v>2.7445330000000001</v>
      </c>
      <c r="AJ4">
        <f>NAIO1!AL4</f>
        <v>2.983889</v>
      </c>
    </row>
    <row r="5" spans="1:36" x14ac:dyDescent="0.25">
      <c r="A5" t="str">
        <f>NAIO1!C20</f>
        <v>Prof. rep. og vedl.</v>
      </c>
      <c r="B5">
        <f>NAIO1!D5</f>
        <v>1.4066669999999999</v>
      </c>
      <c r="C5">
        <f>NAIO1!E5</f>
        <v>1.496197</v>
      </c>
      <c r="D5">
        <f>NAIO1!F5</f>
        <v>1.4991939999999999</v>
      </c>
      <c r="E5">
        <f>NAIO1!G5</f>
        <v>1.3800380000000001</v>
      </c>
      <c r="F5">
        <f>NAIO1!H5</f>
        <v>1.5338430000000001</v>
      </c>
      <c r="G5">
        <f>NAIO1!I5</f>
        <v>1.6491</v>
      </c>
      <c r="H5">
        <f>NAIO1!J5</f>
        <v>1.695171</v>
      </c>
      <c r="I5">
        <f>NAIO1!K5</f>
        <v>1.6631290000000001</v>
      </c>
      <c r="J5">
        <f>NAIO1!L5</f>
        <v>1.5319700000000001</v>
      </c>
      <c r="K5">
        <f>NAIO1!M5</f>
        <v>1.7313229999999999</v>
      </c>
      <c r="L5">
        <f>NAIO1!N5</f>
        <v>1.999301</v>
      </c>
      <c r="M5">
        <f>NAIO1!O5</f>
        <v>1.796881</v>
      </c>
      <c r="N5">
        <f>NAIO1!P5</f>
        <v>1.686774</v>
      </c>
      <c r="O5">
        <f>NAIO1!Q5</f>
        <v>1.8680939999999999</v>
      </c>
      <c r="P5">
        <f>NAIO1!R5</f>
        <v>2.006087</v>
      </c>
      <c r="Q5">
        <f>NAIO1!S5</f>
        <v>2.129699</v>
      </c>
      <c r="R5">
        <f>NAIO1!T5</f>
        <v>2.418269</v>
      </c>
      <c r="S5">
        <f>NAIO1!U5</f>
        <v>2.3708429999999998</v>
      </c>
      <c r="T5">
        <f>NAIO1!V5</f>
        <v>2.0745490000000002</v>
      </c>
      <c r="U5">
        <f>NAIO1!W5</f>
        <v>1.721487</v>
      </c>
      <c r="V5">
        <f>NAIO1!X5</f>
        <v>1.5985579999999999</v>
      </c>
      <c r="W5">
        <f>NAIO1!Y5</f>
        <v>1.8445640000000001</v>
      </c>
      <c r="X5">
        <f>NAIO1!Z5</f>
        <v>1.692869</v>
      </c>
      <c r="Y5">
        <f>NAIO1!AA5</f>
        <v>1.7269300000000001</v>
      </c>
      <c r="Z5">
        <f>NAIO1!AB5</f>
        <v>1.8543190000000001</v>
      </c>
      <c r="AA5">
        <f>NAIO1!AC5</f>
        <v>1.716426</v>
      </c>
      <c r="AB5">
        <f>NAIO1!AD5</f>
        <v>1.7642519999999999</v>
      </c>
      <c r="AC5">
        <f>NAIO1!AE5</f>
        <v>1.755533</v>
      </c>
      <c r="AD5">
        <f>NAIO1!AF5</f>
        <v>1.8075749999999999</v>
      </c>
      <c r="AE5">
        <f>NAIO1!AG5</f>
        <v>1.6770320000000001</v>
      </c>
      <c r="AF5">
        <f>NAIO1!AH5</f>
        <v>1.647637</v>
      </c>
      <c r="AG5">
        <f>NAIO1!AI5</f>
        <v>1.8015190000000001</v>
      </c>
      <c r="AH5">
        <f>NAIO1!AJ5</f>
        <v>1.881586</v>
      </c>
      <c r="AI5">
        <f>NAIO1!AK5</f>
        <v>1.6918599999999999</v>
      </c>
      <c r="AJ5">
        <f>NAIO1!AL5</f>
        <v>1.635947</v>
      </c>
    </row>
    <row r="6" spans="1:36" x14ac:dyDescent="0.25">
      <c r="A6" t="str">
        <f>NAIO1!C21</f>
        <v>Gør-det-selv rep. og vedl.</v>
      </c>
      <c r="B6">
        <f>NAIO1!D6</f>
        <v>0.292215</v>
      </c>
      <c r="C6">
        <f>NAIO1!E6</f>
        <v>0.30713499999999999</v>
      </c>
      <c r="D6">
        <f>NAIO1!F6</f>
        <v>0.31325900000000001</v>
      </c>
      <c r="E6">
        <f>NAIO1!G6</f>
        <v>0.316332</v>
      </c>
      <c r="F6">
        <f>NAIO1!H6</f>
        <v>0.32392300000000002</v>
      </c>
      <c r="G6">
        <f>NAIO1!I6</f>
        <v>0.36607699999999999</v>
      </c>
      <c r="H6">
        <f>NAIO1!J6</f>
        <v>0.41464099999999998</v>
      </c>
      <c r="I6">
        <f>NAIO1!K6</f>
        <v>0.44190699999999999</v>
      </c>
      <c r="J6">
        <f>NAIO1!L6</f>
        <v>0.38461600000000001</v>
      </c>
      <c r="K6">
        <f>NAIO1!M6</f>
        <v>0.49584699999999998</v>
      </c>
      <c r="L6">
        <f>NAIO1!N6</f>
        <v>0.73303000000000007</v>
      </c>
      <c r="M6">
        <f>NAIO1!O6</f>
        <v>0.55311099999999991</v>
      </c>
      <c r="N6">
        <f>NAIO1!P6</f>
        <v>0.54268300000000003</v>
      </c>
      <c r="O6">
        <f>NAIO1!Q6</f>
        <v>0.73843499999999995</v>
      </c>
      <c r="P6">
        <f>NAIO1!R6</f>
        <v>0.68915300000000002</v>
      </c>
      <c r="Q6">
        <f>NAIO1!S6</f>
        <v>0.86276400000000009</v>
      </c>
      <c r="R6">
        <f>NAIO1!T6</f>
        <v>1.23445</v>
      </c>
      <c r="S6">
        <f>NAIO1!U6</f>
        <v>1.0043629999999999</v>
      </c>
      <c r="T6">
        <f>NAIO1!V6</f>
        <v>0.754942</v>
      </c>
      <c r="U6">
        <f>NAIO1!W6</f>
        <v>0.58514299999999997</v>
      </c>
      <c r="V6">
        <f>NAIO1!X6</f>
        <v>0.55884099999999992</v>
      </c>
      <c r="W6">
        <f>NAIO1!Y6</f>
        <v>0.63844499999999993</v>
      </c>
      <c r="X6">
        <f>NAIO1!Z6</f>
        <v>0.57070600000000005</v>
      </c>
      <c r="Y6">
        <f>NAIO1!AA6</f>
        <v>0.472939</v>
      </c>
      <c r="Z6">
        <f>NAIO1!AB6</f>
        <v>0.38522800000000001</v>
      </c>
      <c r="AA6">
        <f>NAIO1!AC6</f>
        <v>0.35853400000000002</v>
      </c>
      <c r="AB6">
        <f>NAIO1!AD6</f>
        <v>0.43097800000000003</v>
      </c>
      <c r="AC6">
        <f>NAIO1!AE6</f>
        <v>0.45892500000000003</v>
      </c>
      <c r="AD6">
        <f>NAIO1!AF6</f>
        <v>0.49108800000000002</v>
      </c>
      <c r="AE6">
        <f>NAIO1!AG6</f>
        <v>0.46912700000000002</v>
      </c>
      <c r="AF6">
        <f>NAIO1!AH6</f>
        <v>0.401528</v>
      </c>
      <c r="AG6">
        <f>NAIO1!AI6</f>
        <v>0.62592000000000003</v>
      </c>
      <c r="AH6">
        <f>NAIO1!AJ6</f>
        <v>0.69901400000000002</v>
      </c>
      <c r="AI6">
        <f>NAIO1!AK6</f>
        <v>0.58097100000000002</v>
      </c>
      <c r="AJ6">
        <f>NAIO1!AL6</f>
        <v>0.55554599999999998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066C-D988-484D-99F2-9560885A4022}">
  <sheetPr codeName="Sheet5"/>
  <dimension ref="A1:AJ7"/>
  <sheetViews>
    <sheetView workbookViewId="0">
      <selection activeCell="E2" sqref="E2"/>
    </sheetView>
  </sheetViews>
  <sheetFormatPr defaultRowHeight="15" x14ac:dyDescent="0.25"/>
  <sheetData>
    <row r="1" spans="1:36" x14ac:dyDescent="0.25">
      <c r="A1" t="s">
        <v>56</v>
      </c>
    </row>
    <row r="2" spans="1:36" x14ac:dyDescent="0.25">
      <c r="C2" t="str">
        <f>NAIO1!B13</f>
        <v>Kilo CO2e pr. kr. aktivitet</v>
      </c>
    </row>
    <row r="3" spans="1:36" x14ac:dyDescent="0.25">
      <c r="A3" s="51" t="str">
        <f>NAIO1!C12</f>
        <v>Kroneintensitet</v>
      </c>
      <c r="B3" s="51">
        <f>NAIO1!D2</f>
        <v>1990</v>
      </c>
      <c r="C3" s="51">
        <f>NAIO1!E2</f>
        <v>1991</v>
      </c>
      <c r="D3" s="51">
        <f>NAIO1!F2</f>
        <v>1992</v>
      </c>
      <c r="E3" s="51">
        <f>NAIO1!G2</f>
        <v>1993</v>
      </c>
      <c r="F3" s="51">
        <f>NAIO1!H2</f>
        <v>1994</v>
      </c>
      <c r="G3" s="51">
        <f>NAIO1!I2</f>
        <v>1995</v>
      </c>
      <c r="H3" s="51">
        <f>NAIO1!J2</f>
        <v>1996</v>
      </c>
      <c r="I3" s="51">
        <f>NAIO1!K2</f>
        <v>1997</v>
      </c>
      <c r="J3" s="51">
        <f>NAIO1!L2</f>
        <v>1998</v>
      </c>
      <c r="K3" s="51">
        <f>NAIO1!M2</f>
        <v>1999</v>
      </c>
      <c r="L3" s="51">
        <f>NAIO1!N2</f>
        <v>2000</v>
      </c>
      <c r="M3" s="51">
        <f>NAIO1!O2</f>
        <v>2001</v>
      </c>
      <c r="N3" s="51">
        <f>NAIO1!P2</f>
        <v>2002</v>
      </c>
      <c r="O3" s="51">
        <f>NAIO1!Q2</f>
        <v>2003</v>
      </c>
      <c r="P3" s="51">
        <f>NAIO1!R2</f>
        <v>2004</v>
      </c>
      <c r="Q3" s="51">
        <f>NAIO1!S2</f>
        <v>2005</v>
      </c>
      <c r="R3" s="51">
        <f>NAIO1!T2</f>
        <v>2006</v>
      </c>
      <c r="S3" s="51">
        <f>NAIO1!U2</f>
        <v>2007</v>
      </c>
      <c r="T3" s="51">
        <f>NAIO1!V2</f>
        <v>2008</v>
      </c>
      <c r="U3" s="51">
        <f>NAIO1!W2</f>
        <v>2009</v>
      </c>
      <c r="V3" s="51">
        <f>NAIO1!X2</f>
        <v>2010</v>
      </c>
      <c r="W3" s="51">
        <f>NAIO1!Y2</f>
        <v>2011</v>
      </c>
      <c r="X3" s="51">
        <f>NAIO1!Z2</f>
        <v>2012</v>
      </c>
      <c r="Y3" s="51">
        <f>NAIO1!AA2</f>
        <v>2013</v>
      </c>
      <c r="Z3" s="51">
        <f>NAIO1!AB2</f>
        <v>2014</v>
      </c>
      <c r="AA3" s="51">
        <f>NAIO1!AC2</f>
        <v>2015</v>
      </c>
      <c r="AB3" s="51">
        <f>NAIO1!AD2</f>
        <v>2016</v>
      </c>
      <c r="AC3" s="51">
        <f>NAIO1!AE2</f>
        <v>2017</v>
      </c>
      <c r="AD3" s="51">
        <f>NAIO1!AF2</f>
        <v>2018</v>
      </c>
      <c r="AE3" s="51">
        <f>NAIO1!AG2</f>
        <v>2019</v>
      </c>
      <c r="AF3" s="51">
        <f>NAIO1!AH2</f>
        <v>2020</v>
      </c>
      <c r="AG3" s="51">
        <f>NAIO1!AI2</f>
        <v>2021</v>
      </c>
      <c r="AH3" s="51">
        <f>NAIO1!AJ2</f>
        <v>2022</v>
      </c>
      <c r="AI3" s="51">
        <f>NAIO1!AK2</f>
        <v>2023</v>
      </c>
      <c r="AJ3" s="51">
        <f>NAIO1!AL2</f>
        <v>2024</v>
      </c>
    </row>
    <row r="4" spans="1:36" x14ac:dyDescent="0.25">
      <c r="A4" s="51" t="str">
        <f>NAIO1!C13</f>
        <v>Nybyggeri</v>
      </c>
      <c r="B4" s="52">
        <f>NAIO1!D13</f>
        <v>9.4165861109624382E-2</v>
      </c>
      <c r="C4" s="52">
        <f>NAIO1!E13</f>
        <v>9.5344950035298651E-2</v>
      </c>
      <c r="D4" s="52">
        <f>NAIO1!F13</f>
        <v>9.5253073102590222E-2</v>
      </c>
      <c r="E4" s="52">
        <f>NAIO1!G13</f>
        <v>8.8044859195451422E-2</v>
      </c>
      <c r="F4" s="52">
        <f>NAIO1!H13</f>
        <v>8.4942120171432989E-2</v>
      </c>
      <c r="G4" s="52">
        <f>NAIO1!I13</f>
        <v>8.894697792109009E-2</v>
      </c>
      <c r="H4" s="52">
        <f>NAIO1!J13</f>
        <v>8.5321754375550785E-2</v>
      </c>
      <c r="I4" s="52">
        <f>NAIO1!K13</f>
        <v>7.8727414823545172E-2</v>
      </c>
      <c r="J4" s="52">
        <f>NAIO1!L13</f>
        <v>8.2170362523245402E-2</v>
      </c>
      <c r="K4" s="52">
        <f>NAIO1!M13</f>
        <v>7.0664457776063158E-2</v>
      </c>
      <c r="L4" s="52">
        <f>NAIO1!N13</f>
        <v>6.8695409549189471E-2</v>
      </c>
      <c r="M4" s="52">
        <f>NAIO1!O13</f>
        <v>6.6575929042942253E-2</v>
      </c>
      <c r="N4" s="52">
        <f>NAIO1!P13</f>
        <v>6.5081828127709782E-2</v>
      </c>
      <c r="O4" s="52">
        <f>NAIO1!Q13</f>
        <v>6.7698119035918505E-2</v>
      </c>
      <c r="P4" s="52">
        <f>NAIO1!R13</f>
        <v>6.6265877000037415E-2</v>
      </c>
      <c r="Q4" s="52">
        <f>NAIO1!S13</f>
        <v>6.2147438819513318E-2</v>
      </c>
      <c r="R4" s="52">
        <f>NAIO1!T13</f>
        <v>5.7824618256568525E-2</v>
      </c>
      <c r="S4" s="52">
        <f>NAIO1!U13</f>
        <v>5.813463883558305E-2</v>
      </c>
      <c r="T4" s="52">
        <f>NAIO1!V13</f>
        <v>4.9807054763750074E-2</v>
      </c>
      <c r="U4" s="52">
        <f>NAIO1!W13</f>
        <v>4.7808656673861014E-2</v>
      </c>
      <c r="V4" s="52">
        <f>NAIO1!X13</f>
        <v>4.8289367161353167E-2</v>
      </c>
      <c r="W4" s="52">
        <f>NAIO1!Y13</f>
        <v>4.8844350314875717E-2</v>
      </c>
      <c r="X4" s="52">
        <f>NAIO1!Z13</f>
        <v>4.3937316626148158E-2</v>
      </c>
      <c r="Y4" s="52">
        <f>NAIO1!AA13</f>
        <v>4.4054876711350603E-2</v>
      </c>
      <c r="Z4" s="52">
        <f>NAIO1!AB13</f>
        <v>4.2065544440568307E-2</v>
      </c>
      <c r="AA4" s="52">
        <f>NAIO1!AC13</f>
        <v>3.9641610036267691E-2</v>
      </c>
      <c r="AB4" s="52">
        <f>NAIO1!AD13</f>
        <v>3.8174749383670055E-2</v>
      </c>
      <c r="AC4" s="52">
        <f>NAIO1!AE13</f>
        <v>3.6322171751133253E-2</v>
      </c>
      <c r="AD4" s="52">
        <f>NAIO1!AF13</f>
        <v>3.711161293272168E-2</v>
      </c>
      <c r="AE4" s="52">
        <f>NAIO1!AG13</f>
        <v>3.3927342779965654E-2</v>
      </c>
      <c r="AF4" s="52">
        <f>NAIO1!AH13</f>
        <v>3.248894127926142E-2</v>
      </c>
      <c r="AG4" s="52">
        <f>NAIO1!AI13</f>
        <v>3.000692151578533E-2</v>
      </c>
      <c r="AH4" s="52">
        <f>NAIO1!AJ13</f>
        <v>2.8233409521246665E-2</v>
      </c>
      <c r="AI4" s="52">
        <f>NAIO1!AK13</f>
        <v>2.6087651623379355E-2</v>
      </c>
      <c r="AJ4" s="52">
        <f>NAIO1!AL13</f>
        <v>2.6700963098790435E-2</v>
      </c>
    </row>
    <row r="5" spans="1:36" x14ac:dyDescent="0.25">
      <c r="A5" s="51" t="str">
        <f>NAIO1!C14</f>
        <v>Anlægsvirksomhed</v>
      </c>
      <c r="B5" s="52">
        <f>NAIO1!D14</f>
        <v>0.10508029866438351</v>
      </c>
      <c r="C5" s="52">
        <f>NAIO1!E14</f>
        <v>0.11258453784273473</v>
      </c>
      <c r="D5" s="52">
        <f>NAIO1!F14</f>
        <v>0.11042704921896387</v>
      </c>
      <c r="E5" s="52">
        <f>NAIO1!G14</f>
        <v>0.10930096764081568</v>
      </c>
      <c r="F5" s="52">
        <f>NAIO1!H14</f>
        <v>0.10294665484728777</v>
      </c>
      <c r="G5" s="52">
        <f>NAIO1!I14</f>
        <v>0.10780293828151898</v>
      </c>
      <c r="H5" s="52">
        <f>NAIO1!J14</f>
        <v>0.10581356416844749</v>
      </c>
      <c r="I5" s="52">
        <f>NAIO1!K14</f>
        <v>9.6481850447037804E-2</v>
      </c>
      <c r="J5" s="52">
        <f>NAIO1!L14</f>
        <v>9.7659208982290219E-2</v>
      </c>
      <c r="K5" s="52">
        <f>NAIO1!M14</f>
        <v>8.655908243218971E-2</v>
      </c>
      <c r="L5" s="52">
        <f>NAIO1!N14</f>
        <v>7.9793977258553958E-2</v>
      </c>
      <c r="M5" s="52">
        <f>NAIO1!O14</f>
        <v>8.0058761450395033E-2</v>
      </c>
      <c r="N5" s="52">
        <f>NAIO1!P14</f>
        <v>7.3181274347187061E-2</v>
      </c>
      <c r="O5" s="52">
        <f>NAIO1!Q14</f>
        <v>7.808272239664725E-2</v>
      </c>
      <c r="P5" s="52">
        <f>NAIO1!R14</f>
        <v>8.1152979217037957E-2</v>
      </c>
      <c r="Q5" s="52">
        <f>NAIO1!S14</f>
        <v>7.3840589761713288E-2</v>
      </c>
      <c r="R5" s="52">
        <f>NAIO1!T14</f>
        <v>6.9647500433885789E-2</v>
      </c>
      <c r="S5" s="52">
        <f>NAIO1!U14</f>
        <v>6.9074209974057416E-2</v>
      </c>
      <c r="T5" s="52">
        <f>NAIO1!V14</f>
        <v>6.5622842763984002E-2</v>
      </c>
      <c r="U5" s="52">
        <f>NAIO1!W14</f>
        <v>6.0075297592328394E-2</v>
      </c>
      <c r="V5" s="52">
        <f>NAIO1!X14</f>
        <v>6.1159987633904733E-2</v>
      </c>
      <c r="W5" s="52">
        <f>NAIO1!Y14</f>
        <v>5.6006718012518157E-2</v>
      </c>
      <c r="X5" s="52">
        <f>NAIO1!Z14</f>
        <v>5.1142671948041084E-2</v>
      </c>
      <c r="Y5" s="52">
        <f>NAIO1!AA14</f>
        <v>4.6777558700178017E-2</v>
      </c>
      <c r="Z5" s="52">
        <f>NAIO1!AB14</f>
        <v>4.643137341116594E-2</v>
      </c>
      <c r="AA5" s="52">
        <f>NAIO1!AC14</f>
        <v>4.4478430738835319E-2</v>
      </c>
      <c r="AB5" s="52">
        <f>NAIO1!AD14</f>
        <v>4.2764463138998357E-2</v>
      </c>
      <c r="AC5" s="52">
        <f>NAIO1!AE14</f>
        <v>4.0183492232164823E-2</v>
      </c>
      <c r="AD5" s="52">
        <f>NAIO1!AF14</f>
        <v>3.8061178685383279E-2</v>
      </c>
      <c r="AE5" s="52">
        <f>NAIO1!AG14</f>
        <v>4.3825877394215347E-2</v>
      </c>
      <c r="AF5" s="52">
        <f>NAIO1!AH14</f>
        <v>4.5271847556341366E-2</v>
      </c>
      <c r="AG5" s="52">
        <f>NAIO1!AI14</f>
        <v>4.4114956934752141E-2</v>
      </c>
      <c r="AH5" s="52">
        <f>NAIO1!AJ14</f>
        <v>3.758106910885671E-2</v>
      </c>
      <c r="AI5" s="52">
        <f>NAIO1!AK14</f>
        <v>3.6904023498897459E-2</v>
      </c>
      <c r="AJ5" s="52">
        <f>NAIO1!AL14</f>
        <v>3.9016754840824404E-2</v>
      </c>
    </row>
    <row r="6" spans="1:36" x14ac:dyDescent="0.25">
      <c r="A6" s="51" t="str">
        <f>NAIO1!C15</f>
        <v>Prof. rep. og vedl.</v>
      </c>
      <c r="B6" s="52">
        <f>NAIO1!D15</f>
        <v>7.859829034231372E-2</v>
      </c>
      <c r="C6" s="52">
        <f>NAIO1!E15</f>
        <v>8.3360851978364459E-2</v>
      </c>
      <c r="D6" s="52">
        <f>NAIO1!F15</f>
        <v>7.7217171020803027E-2</v>
      </c>
      <c r="E6" s="52">
        <f>NAIO1!G15</f>
        <v>7.2473443153133948E-2</v>
      </c>
      <c r="F6" s="52">
        <f>NAIO1!H15</f>
        <v>7.2391719880498973E-2</v>
      </c>
      <c r="G6" s="52">
        <f>NAIO1!I15</f>
        <v>7.2190541003557512E-2</v>
      </c>
      <c r="H6" s="52">
        <f>NAIO1!J15</f>
        <v>7.164661721759541E-2</v>
      </c>
      <c r="I6" s="52">
        <f>NAIO1!K15</f>
        <v>6.707352902685311E-2</v>
      </c>
      <c r="J6" s="52">
        <f>NAIO1!L15</f>
        <v>6.2005288685197439E-2</v>
      </c>
      <c r="K6" s="52">
        <f>NAIO1!M15</f>
        <v>6.0129222104629565E-2</v>
      </c>
      <c r="L6" s="52">
        <f>NAIO1!N15</f>
        <v>5.3954195871039362E-2</v>
      </c>
      <c r="M6" s="52">
        <f>NAIO1!O15</f>
        <v>5.4570312779968495E-2</v>
      </c>
      <c r="N6" s="52">
        <f>NAIO1!P15</f>
        <v>5.311523548112114E-2</v>
      </c>
      <c r="O6" s="52">
        <f>NAIO1!Q15</f>
        <v>5.6719334760617135E-2</v>
      </c>
      <c r="P6" s="52">
        <f>NAIO1!R15</f>
        <v>5.692643984233025E-2</v>
      </c>
      <c r="Q6" s="52">
        <f>NAIO1!S15</f>
        <v>5.2024678719304586E-2</v>
      </c>
      <c r="R6" s="52">
        <f>NAIO1!T15</f>
        <v>5.2512307370159793E-2</v>
      </c>
      <c r="S6" s="52">
        <f>NAIO1!U15</f>
        <v>5.0521934023318435E-2</v>
      </c>
      <c r="T6" s="52">
        <f>NAIO1!V15</f>
        <v>4.2590953558438879E-2</v>
      </c>
      <c r="U6" s="52">
        <f>NAIO1!W15</f>
        <v>3.9663501665061725E-2</v>
      </c>
      <c r="V6" s="52">
        <f>NAIO1!X15</f>
        <v>4.1125488001749408E-2</v>
      </c>
      <c r="W6" s="52">
        <f>NAIO1!Y15</f>
        <v>4.2810721948705228E-2</v>
      </c>
      <c r="X6" s="52">
        <f>NAIO1!Z15</f>
        <v>3.9474201193584219E-2</v>
      </c>
      <c r="Y6" s="52">
        <f>NAIO1!AA15</f>
        <v>3.9102221879664521E-2</v>
      </c>
      <c r="Z6" s="52">
        <f>NAIO1!AB15</f>
        <v>3.8834772730214254E-2</v>
      </c>
      <c r="AA6" s="52">
        <f>NAIO1!AC15</f>
        <v>3.4989419754396088E-2</v>
      </c>
      <c r="AB6" s="52">
        <f>NAIO1!AD15</f>
        <v>3.4174049841427162E-2</v>
      </c>
      <c r="AC6" s="52">
        <f>NAIO1!AE15</f>
        <v>3.3458466854184299E-2</v>
      </c>
      <c r="AD6" s="52">
        <f>NAIO1!AF15</f>
        <v>3.2642073628866765E-2</v>
      </c>
      <c r="AE6" s="52">
        <f>NAIO1!AG15</f>
        <v>2.9974043009804063E-2</v>
      </c>
      <c r="AF6" s="52">
        <f>NAIO1!AH15</f>
        <v>2.8850372277186877E-2</v>
      </c>
      <c r="AG6" s="52">
        <f>NAIO1!AI15</f>
        <v>2.6688783679549057E-2</v>
      </c>
      <c r="AH6" s="52">
        <f>NAIO1!AJ15</f>
        <v>2.5090150731775507E-2</v>
      </c>
      <c r="AI6" s="52">
        <f>NAIO1!AK15</f>
        <v>2.363272646785626E-2</v>
      </c>
      <c r="AJ6" s="52">
        <f>NAIO1!AL15</f>
        <v>2.4260419168152057E-2</v>
      </c>
    </row>
    <row r="7" spans="1:36" x14ac:dyDescent="0.25">
      <c r="A7" s="51" t="str">
        <f>NAIO1!C16</f>
        <v>Gør-det-selv rep. og vedl.</v>
      </c>
      <c r="B7" s="52">
        <f>NAIO1!D16</f>
        <v>0.12721133716108646</v>
      </c>
      <c r="C7" s="52">
        <f>NAIO1!E16</f>
        <v>0.13585229305896451</v>
      </c>
      <c r="D7" s="52">
        <f>NAIO1!F16</f>
        <v>0.13152361479068089</v>
      </c>
      <c r="E7" s="52">
        <f>NAIO1!G16</f>
        <v>0.13267757619276105</v>
      </c>
      <c r="F7" s="52">
        <f>NAIO1!H16</f>
        <v>0.13011160927675294</v>
      </c>
      <c r="G7" s="52">
        <f>NAIO1!I16</f>
        <v>0.12783803603855287</v>
      </c>
      <c r="H7" s="52">
        <f>NAIO1!J16</f>
        <v>0.13206822404276725</v>
      </c>
      <c r="I7" s="52">
        <f>NAIO1!K16</f>
        <v>0.11510347818499354</v>
      </c>
      <c r="J7" s="52">
        <f>NAIO1!L16</f>
        <v>0.11301767862647213</v>
      </c>
      <c r="K7" s="52">
        <f>NAIO1!M16</f>
        <v>0.11307198500056895</v>
      </c>
      <c r="L7" s="52">
        <f>NAIO1!N16</f>
        <v>0.10713656722471378</v>
      </c>
      <c r="M7" s="52">
        <f>NAIO1!O16</f>
        <v>0.10163044626656559</v>
      </c>
      <c r="N7" s="52">
        <f>NAIO1!P16</f>
        <v>9.960708390622508E-2</v>
      </c>
      <c r="O7" s="52">
        <f>NAIO1!Q16</f>
        <v>0.10483704036233507</v>
      </c>
      <c r="P7" s="52">
        <f>NAIO1!R16</f>
        <v>0.10657339157845772</v>
      </c>
      <c r="Q7" s="52">
        <f>NAIO1!S16</f>
        <v>9.7918664873005171E-2</v>
      </c>
      <c r="R7" s="52">
        <f>NAIO1!T16</f>
        <v>9.2611195327735388E-2</v>
      </c>
      <c r="S7" s="52">
        <f>NAIO1!U16</f>
        <v>8.914251398960639E-2</v>
      </c>
      <c r="T7" s="52">
        <f>NAIO1!V16</f>
        <v>8.5157863223934108E-2</v>
      </c>
      <c r="U7" s="52">
        <f>NAIO1!W16</f>
        <v>8.0004238504764888E-2</v>
      </c>
      <c r="V7" s="52">
        <f>NAIO1!X16</f>
        <v>8.1812467024147822E-2</v>
      </c>
      <c r="W7" s="52">
        <f>NAIO1!Y16</f>
        <v>8.5646215110581667E-2</v>
      </c>
      <c r="X7" s="52">
        <f>NAIO1!Z16</f>
        <v>7.5312331086787615E-2</v>
      </c>
      <c r="Y7" s="52">
        <f>NAIO1!AA16</f>
        <v>7.575262249201252E-2</v>
      </c>
      <c r="Z7" s="52">
        <f>NAIO1!AB16</f>
        <v>7.2900768487053763E-2</v>
      </c>
      <c r="AA7" s="52">
        <f>NAIO1!AC16</f>
        <v>6.9333728346625711E-2</v>
      </c>
      <c r="AB7" s="52">
        <f>NAIO1!AD16</f>
        <v>6.9132142007555519E-2</v>
      </c>
      <c r="AC7" s="52">
        <f>NAIO1!AE16</f>
        <v>6.6898775814720465E-2</v>
      </c>
      <c r="AD7" s="52">
        <f>NAIO1!AF16</f>
        <v>6.6457163380355649E-2</v>
      </c>
      <c r="AE7" s="52">
        <f>NAIO1!AG16</f>
        <v>6.4587831917742061E-2</v>
      </c>
      <c r="AF7" s="52">
        <f>NAIO1!AH16</f>
        <v>5.7605794667094E-2</v>
      </c>
      <c r="AG7" s="52">
        <f>NAIO1!AI16</f>
        <v>5.5967561847812985E-2</v>
      </c>
      <c r="AH7" s="52">
        <f>NAIO1!AJ16</f>
        <v>4.8901367776742796E-2</v>
      </c>
      <c r="AI7" s="52">
        <f>NAIO1!AK16</f>
        <v>4.5144954187276723E-2</v>
      </c>
      <c r="AJ7" s="52">
        <f>NAIO1!AL16</f>
        <v>4.805718593414611E-2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50B1-A27E-4A8C-A50A-B16B7330BB60}">
  <sheetPr codeName="Sheet151"/>
  <dimension ref="A1:AL18"/>
  <sheetViews>
    <sheetView topLeftCell="A22" workbookViewId="0">
      <selection activeCell="C18" sqref="C18"/>
    </sheetView>
  </sheetViews>
  <sheetFormatPr defaultRowHeight="15" x14ac:dyDescent="0.25"/>
  <cols>
    <col min="1" max="1" width="28.7109375" bestFit="1" customWidth="1"/>
  </cols>
  <sheetData>
    <row r="1" spans="1:38" x14ac:dyDescent="0.25">
      <c r="A1" t="s">
        <v>56</v>
      </c>
    </row>
    <row r="2" spans="1:38" x14ac:dyDescent="0.25">
      <c r="C2" t="str">
        <f>NAIO1!B13</f>
        <v>Kilo CO2e pr. kr. aktivitet</v>
      </c>
    </row>
    <row r="3" spans="1:38" x14ac:dyDescent="0.25">
      <c r="A3" s="51" t="str">
        <f>NAIO1!C12</f>
        <v>Kroneintensitet</v>
      </c>
      <c r="B3" s="51">
        <f>NAIO1!D2</f>
        <v>1990</v>
      </c>
      <c r="C3" s="51">
        <f>NAIO1!E2</f>
        <v>1991</v>
      </c>
      <c r="D3" s="51">
        <f>NAIO1!F2</f>
        <v>1992</v>
      </c>
      <c r="E3" s="51">
        <f>NAIO1!G2</f>
        <v>1993</v>
      </c>
      <c r="F3" s="51">
        <f>NAIO1!H2</f>
        <v>1994</v>
      </c>
      <c r="G3" s="51">
        <f>NAIO1!I2</f>
        <v>1995</v>
      </c>
      <c r="H3" s="51">
        <f>NAIO1!J2</f>
        <v>1996</v>
      </c>
      <c r="I3" s="51">
        <f>NAIO1!K2</f>
        <v>1997</v>
      </c>
      <c r="J3" s="51">
        <f>NAIO1!L2</f>
        <v>1998</v>
      </c>
      <c r="K3" s="51">
        <f>NAIO1!M2</f>
        <v>1999</v>
      </c>
      <c r="L3" s="51">
        <f>NAIO1!N2</f>
        <v>2000</v>
      </c>
      <c r="M3" s="51">
        <f>NAIO1!O2</f>
        <v>2001</v>
      </c>
      <c r="N3" s="51">
        <f>NAIO1!P2</f>
        <v>2002</v>
      </c>
      <c r="O3" s="51">
        <f>NAIO1!Q2</f>
        <v>2003</v>
      </c>
      <c r="P3" s="51">
        <f>NAIO1!R2</f>
        <v>2004</v>
      </c>
      <c r="Q3" s="51">
        <f>NAIO1!S2</f>
        <v>2005</v>
      </c>
      <c r="R3" s="51">
        <f>NAIO1!T2</f>
        <v>2006</v>
      </c>
      <c r="S3" s="51">
        <f>NAIO1!U2</f>
        <v>2007</v>
      </c>
      <c r="T3" s="51">
        <f>NAIO1!V2</f>
        <v>2008</v>
      </c>
      <c r="U3" s="51">
        <f>NAIO1!W2</f>
        <v>2009</v>
      </c>
      <c r="V3" s="51">
        <f>NAIO1!X2</f>
        <v>2010</v>
      </c>
      <c r="W3" s="51">
        <f>NAIO1!Y2</f>
        <v>2011</v>
      </c>
      <c r="X3" s="51">
        <f>NAIO1!Z2</f>
        <v>2012</v>
      </c>
      <c r="Y3" s="51">
        <f>NAIO1!AA2</f>
        <v>2013</v>
      </c>
      <c r="Z3" s="51">
        <f>NAIO1!AB2</f>
        <v>2014</v>
      </c>
      <c r="AA3" s="51">
        <f>NAIO1!AC2</f>
        <v>2015</v>
      </c>
      <c r="AB3" s="51">
        <f>NAIO1!AD2</f>
        <v>2016</v>
      </c>
      <c r="AC3" s="51">
        <f>NAIO1!AE2</f>
        <v>2017</v>
      </c>
      <c r="AD3" s="51">
        <f>NAIO1!AF2</f>
        <v>2018</v>
      </c>
      <c r="AE3" s="51">
        <f>NAIO1!AG2</f>
        <v>2019</v>
      </c>
      <c r="AF3" s="51">
        <f>NAIO1!AH2</f>
        <v>2020</v>
      </c>
      <c r="AG3" s="51">
        <f>NAIO1!AI2</f>
        <v>2021</v>
      </c>
      <c r="AH3" s="51">
        <f>NAIO1!AJ2</f>
        <v>2022</v>
      </c>
      <c r="AI3" s="51">
        <f>NAIO1!AK2</f>
        <v>2023</v>
      </c>
      <c r="AJ3" s="51">
        <f>NAIO1!AL2</f>
        <v>2024</v>
      </c>
    </row>
    <row r="4" spans="1:38" x14ac:dyDescent="0.25">
      <c r="A4" s="51" t="s">
        <v>297</v>
      </c>
      <c r="B4" s="52">
        <f>NAIO1!D13</f>
        <v>9.4165861109624382E-2</v>
      </c>
      <c r="C4" s="52">
        <f>NAIO1!E13</f>
        <v>9.5344950035298651E-2</v>
      </c>
      <c r="D4" s="52">
        <f>NAIO1!F13</f>
        <v>9.5253073102590222E-2</v>
      </c>
      <c r="E4" s="52">
        <f>NAIO1!G13</f>
        <v>8.8044859195451422E-2</v>
      </c>
      <c r="F4" s="52">
        <f>NAIO1!H13</f>
        <v>8.4942120171432989E-2</v>
      </c>
      <c r="G4" s="52">
        <f>NAIO1!I13</f>
        <v>8.894697792109009E-2</v>
      </c>
      <c r="H4" s="52">
        <f>NAIO1!J13</f>
        <v>8.5321754375550785E-2</v>
      </c>
      <c r="I4" s="52">
        <f>NAIO1!K13</f>
        <v>7.8727414823545172E-2</v>
      </c>
      <c r="J4" s="52">
        <f>NAIO1!L13</f>
        <v>8.2170362523245402E-2</v>
      </c>
      <c r="K4" s="52">
        <f>NAIO1!M13</f>
        <v>7.0664457776063158E-2</v>
      </c>
      <c r="L4" s="52">
        <f>NAIO1!N13</f>
        <v>6.8695409549189471E-2</v>
      </c>
      <c r="M4" s="52">
        <f>NAIO1!O13</f>
        <v>6.6575929042942253E-2</v>
      </c>
      <c r="N4" s="52">
        <f>NAIO1!P13</f>
        <v>6.5081828127709782E-2</v>
      </c>
      <c r="O4" s="52">
        <f>NAIO1!Q13</f>
        <v>6.7698119035918505E-2</v>
      </c>
      <c r="P4" s="52">
        <f>NAIO1!R13</f>
        <v>6.6265877000037415E-2</v>
      </c>
      <c r="Q4" s="52">
        <f>NAIO1!S13</f>
        <v>6.2147438819513318E-2</v>
      </c>
      <c r="R4" s="52">
        <f>NAIO1!T13</f>
        <v>5.7824618256568525E-2</v>
      </c>
      <c r="S4" s="52">
        <f>NAIO1!U13</f>
        <v>5.813463883558305E-2</v>
      </c>
      <c r="T4" s="52">
        <f>NAIO1!V13</f>
        <v>4.9807054763750074E-2</v>
      </c>
      <c r="U4" s="52">
        <f>NAIO1!W13</f>
        <v>4.7808656673861014E-2</v>
      </c>
      <c r="V4" s="52">
        <f>NAIO1!X13</f>
        <v>4.8289367161353167E-2</v>
      </c>
      <c r="W4" s="52">
        <f>NAIO1!Y13</f>
        <v>4.8844350314875717E-2</v>
      </c>
      <c r="X4" s="52">
        <f>NAIO1!Z13</f>
        <v>4.3937316626148158E-2</v>
      </c>
      <c r="Y4" s="52">
        <f>NAIO1!AA13</f>
        <v>4.4054876711350603E-2</v>
      </c>
      <c r="Z4" s="52">
        <f>NAIO1!AB13</f>
        <v>4.2065544440568307E-2</v>
      </c>
      <c r="AA4" s="52">
        <f>NAIO1!AC13</f>
        <v>3.9641610036267691E-2</v>
      </c>
      <c r="AB4" s="52">
        <f>NAIO1!AD13</f>
        <v>3.8174749383670055E-2</v>
      </c>
      <c r="AC4" s="52">
        <f>NAIO1!AE13</f>
        <v>3.6322171751133253E-2</v>
      </c>
      <c r="AD4" s="52">
        <f>NAIO1!AF13</f>
        <v>3.711161293272168E-2</v>
      </c>
      <c r="AE4" s="52">
        <f>NAIO1!AG13</f>
        <v>3.3927342779965654E-2</v>
      </c>
      <c r="AF4" s="52">
        <f>NAIO1!AH13</f>
        <v>3.248894127926142E-2</v>
      </c>
      <c r="AG4" s="52">
        <f>NAIO1!AI13</f>
        <v>3.000692151578533E-2</v>
      </c>
      <c r="AH4" s="52">
        <f>NAIO1!AJ13</f>
        <v>2.8233409521246665E-2</v>
      </c>
      <c r="AI4" s="52">
        <f>NAIO1!AK13</f>
        <v>2.6087651623379355E-2</v>
      </c>
      <c r="AJ4" s="52">
        <f>NAIO1!AL13</f>
        <v>2.6700963098790435E-2</v>
      </c>
    </row>
    <row r="5" spans="1:38" x14ac:dyDescent="0.25">
      <c r="A5" s="51" t="str">
        <f>NAIO1!C14</f>
        <v>Anlægsvirksomhed</v>
      </c>
      <c r="B5" s="52">
        <f>NAIO1!D14</f>
        <v>0.10508029866438351</v>
      </c>
      <c r="C5" s="52">
        <f>NAIO1!E14</f>
        <v>0.11258453784273473</v>
      </c>
      <c r="D5" s="52">
        <f>NAIO1!F14</f>
        <v>0.11042704921896387</v>
      </c>
      <c r="E5" s="52">
        <f>NAIO1!G14</f>
        <v>0.10930096764081568</v>
      </c>
      <c r="F5" s="52">
        <f>NAIO1!H14</f>
        <v>0.10294665484728777</v>
      </c>
      <c r="G5" s="52">
        <f>NAIO1!I14</f>
        <v>0.10780293828151898</v>
      </c>
      <c r="H5" s="52">
        <f>NAIO1!J14</f>
        <v>0.10581356416844749</v>
      </c>
      <c r="I5" s="52">
        <f>NAIO1!K14</f>
        <v>9.6481850447037804E-2</v>
      </c>
      <c r="J5" s="52">
        <f>NAIO1!L14</f>
        <v>9.7659208982290219E-2</v>
      </c>
      <c r="K5" s="52">
        <f>NAIO1!M14</f>
        <v>8.655908243218971E-2</v>
      </c>
      <c r="L5" s="52">
        <f>NAIO1!N14</f>
        <v>7.9793977258553958E-2</v>
      </c>
      <c r="M5" s="52">
        <f>NAIO1!O14</f>
        <v>8.0058761450395033E-2</v>
      </c>
      <c r="N5" s="52">
        <f>NAIO1!P14</f>
        <v>7.3181274347187061E-2</v>
      </c>
      <c r="O5" s="52">
        <f>NAIO1!Q14</f>
        <v>7.808272239664725E-2</v>
      </c>
      <c r="P5" s="52">
        <f>NAIO1!R14</f>
        <v>8.1152979217037957E-2</v>
      </c>
      <c r="Q5" s="52">
        <f>NAIO1!S14</f>
        <v>7.3840589761713288E-2</v>
      </c>
      <c r="R5" s="52">
        <f>NAIO1!T14</f>
        <v>6.9647500433885789E-2</v>
      </c>
      <c r="S5" s="52">
        <f>NAIO1!U14</f>
        <v>6.9074209974057416E-2</v>
      </c>
      <c r="T5" s="52">
        <f>NAIO1!V14</f>
        <v>6.5622842763984002E-2</v>
      </c>
      <c r="U5" s="52">
        <f>NAIO1!W14</f>
        <v>6.0075297592328394E-2</v>
      </c>
      <c r="V5" s="52">
        <f>NAIO1!X14</f>
        <v>6.1159987633904733E-2</v>
      </c>
      <c r="W5" s="52">
        <f>NAIO1!Y14</f>
        <v>5.6006718012518157E-2</v>
      </c>
      <c r="X5" s="52">
        <f>NAIO1!Z14</f>
        <v>5.1142671948041084E-2</v>
      </c>
      <c r="Y5" s="52">
        <f>NAIO1!AA14</f>
        <v>4.6777558700178017E-2</v>
      </c>
      <c r="Z5" s="52">
        <f>NAIO1!AB14</f>
        <v>4.643137341116594E-2</v>
      </c>
      <c r="AA5" s="52">
        <f>NAIO1!AC14</f>
        <v>4.4478430738835319E-2</v>
      </c>
      <c r="AB5" s="52">
        <f>NAIO1!AD14</f>
        <v>4.2764463138998357E-2</v>
      </c>
      <c r="AC5" s="52">
        <f>NAIO1!AE14</f>
        <v>4.0183492232164823E-2</v>
      </c>
      <c r="AD5" s="52">
        <f>NAIO1!AF14</f>
        <v>3.8061178685383279E-2</v>
      </c>
      <c r="AE5" s="52">
        <f>NAIO1!AG14</f>
        <v>4.3825877394215347E-2</v>
      </c>
      <c r="AF5" s="52">
        <f>NAIO1!AH14</f>
        <v>4.5271847556341366E-2</v>
      </c>
      <c r="AG5" s="52">
        <f>NAIO1!AI14</f>
        <v>4.4114956934752141E-2</v>
      </c>
      <c r="AH5" s="52">
        <f>NAIO1!AJ14</f>
        <v>3.758106910885671E-2</v>
      </c>
      <c r="AI5" s="52">
        <f>NAIO1!AK14</f>
        <v>3.6904023498897459E-2</v>
      </c>
      <c r="AJ5" s="52">
        <f>NAIO1!AL14</f>
        <v>3.9016754840824404E-2</v>
      </c>
    </row>
    <row r="6" spans="1:38" x14ac:dyDescent="0.25">
      <c r="A6" s="51" t="str">
        <f>NAIO1!C15</f>
        <v>Prof. rep. og vedl.</v>
      </c>
      <c r="B6" s="52">
        <f>NAIO1!D15</f>
        <v>7.859829034231372E-2</v>
      </c>
      <c r="C6" s="52">
        <f>NAIO1!E15</f>
        <v>8.3360851978364459E-2</v>
      </c>
      <c r="D6" s="52">
        <f>NAIO1!F15</f>
        <v>7.7217171020803027E-2</v>
      </c>
      <c r="E6" s="52">
        <f>NAIO1!G15</f>
        <v>7.2473443153133948E-2</v>
      </c>
      <c r="F6" s="52">
        <f>NAIO1!H15</f>
        <v>7.2391719880498973E-2</v>
      </c>
      <c r="G6" s="52">
        <f>NAIO1!I15</f>
        <v>7.2190541003557512E-2</v>
      </c>
      <c r="H6" s="52">
        <f>NAIO1!J15</f>
        <v>7.164661721759541E-2</v>
      </c>
      <c r="I6" s="52">
        <f>NAIO1!K15</f>
        <v>6.707352902685311E-2</v>
      </c>
      <c r="J6" s="52">
        <f>NAIO1!L15</f>
        <v>6.2005288685197439E-2</v>
      </c>
      <c r="K6" s="52">
        <f>NAIO1!M15</f>
        <v>6.0129222104629565E-2</v>
      </c>
      <c r="L6" s="52">
        <f>NAIO1!N15</f>
        <v>5.3954195871039362E-2</v>
      </c>
      <c r="M6" s="52">
        <f>NAIO1!O15</f>
        <v>5.4570312779968495E-2</v>
      </c>
      <c r="N6" s="52">
        <f>NAIO1!P15</f>
        <v>5.311523548112114E-2</v>
      </c>
      <c r="O6" s="52">
        <f>NAIO1!Q15</f>
        <v>5.6719334760617135E-2</v>
      </c>
      <c r="P6" s="52">
        <f>NAIO1!R15</f>
        <v>5.692643984233025E-2</v>
      </c>
      <c r="Q6" s="52">
        <f>NAIO1!S15</f>
        <v>5.2024678719304586E-2</v>
      </c>
      <c r="R6" s="52">
        <f>NAIO1!T15</f>
        <v>5.2512307370159793E-2</v>
      </c>
      <c r="S6" s="52">
        <f>NAIO1!U15</f>
        <v>5.0521934023318435E-2</v>
      </c>
      <c r="T6" s="52">
        <f>NAIO1!V15</f>
        <v>4.2590953558438879E-2</v>
      </c>
      <c r="U6" s="52">
        <f>NAIO1!W15</f>
        <v>3.9663501665061725E-2</v>
      </c>
      <c r="V6" s="52">
        <f>NAIO1!X15</f>
        <v>4.1125488001749408E-2</v>
      </c>
      <c r="W6" s="52">
        <f>NAIO1!Y15</f>
        <v>4.2810721948705228E-2</v>
      </c>
      <c r="X6" s="52">
        <f>NAIO1!Z15</f>
        <v>3.9474201193584219E-2</v>
      </c>
      <c r="Y6" s="52">
        <f>NAIO1!AA15</f>
        <v>3.9102221879664521E-2</v>
      </c>
      <c r="Z6" s="52">
        <f>NAIO1!AB15</f>
        <v>3.8834772730214254E-2</v>
      </c>
      <c r="AA6" s="52">
        <f>NAIO1!AC15</f>
        <v>3.4989419754396088E-2</v>
      </c>
      <c r="AB6" s="52">
        <f>NAIO1!AD15</f>
        <v>3.4174049841427162E-2</v>
      </c>
      <c r="AC6" s="52">
        <f>NAIO1!AE15</f>
        <v>3.3458466854184299E-2</v>
      </c>
      <c r="AD6" s="52">
        <f>NAIO1!AF15</f>
        <v>3.2642073628866765E-2</v>
      </c>
      <c r="AE6" s="52">
        <f>NAIO1!AG15</f>
        <v>2.9974043009804063E-2</v>
      </c>
      <c r="AF6" s="52">
        <f>NAIO1!AH15</f>
        <v>2.8850372277186877E-2</v>
      </c>
      <c r="AG6" s="52">
        <f>NAIO1!AI15</f>
        <v>2.6688783679549057E-2</v>
      </c>
      <c r="AH6" s="52">
        <f>NAIO1!AJ15</f>
        <v>2.5090150731775507E-2</v>
      </c>
      <c r="AI6" s="52">
        <f>NAIO1!AK15</f>
        <v>2.363272646785626E-2</v>
      </c>
      <c r="AJ6" s="52">
        <f>NAIO1!AL15</f>
        <v>2.4260419168152057E-2</v>
      </c>
    </row>
    <row r="7" spans="1:38" x14ac:dyDescent="0.25">
      <c r="A7" s="51" t="str">
        <f>NAIO1!C16</f>
        <v>Gør-det-selv rep. og vedl.</v>
      </c>
      <c r="B7" s="52">
        <f>NAIO1!D16</f>
        <v>0.12721133716108646</v>
      </c>
      <c r="C7" s="52">
        <f>NAIO1!E16</f>
        <v>0.13585229305896451</v>
      </c>
      <c r="D7" s="52">
        <f>NAIO1!F16</f>
        <v>0.13152361479068089</v>
      </c>
      <c r="E7" s="52">
        <f>NAIO1!G16</f>
        <v>0.13267757619276105</v>
      </c>
      <c r="F7" s="52">
        <f>NAIO1!H16</f>
        <v>0.13011160927675294</v>
      </c>
      <c r="G7" s="52">
        <f>NAIO1!I16</f>
        <v>0.12783803603855287</v>
      </c>
      <c r="H7" s="52">
        <f>NAIO1!J16</f>
        <v>0.13206822404276725</v>
      </c>
      <c r="I7" s="52">
        <f>NAIO1!K16</f>
        <v>0.11510347818499354</v>
      </c>
      <c r="J7" s="52">
        <f>NAIO1!L16</f>
        <v>0.11301767862647213</v>
      </c>
      <c r="K7" s="52">
        <f>NAIO1!M16</f>
        <v>0.11307198500056895</v>
      </c>
      <c r="L7" s="52">
        <f>NAIO1!N16</f>
        <v>0.10713656722471378</v>
      </c>
      <c r="M7" s="52">
        <f>NAIO1!O16</f>
        <v>0.10163044626656559</v>
      </c>
      <c r="N7" s="52">
        <f>NAIO1!P16</f>
        <v>9.960708390622508E-2</v>
      </c>
      <c r="O7" s="52">
        <f>NAIO1!Q16</f>
        <v>0.10483704036233507</v>
      </c>
      <c r="P7" s="52">
        <f>NAIO1!R16</f>
        <v>0.10657339157845772</v>
      </c>
      <c r="Q7" s="52">
        <f>NAIO1!S16</f>
        <v>9.7918664873005171E-2</v>
      </c>
      <c r="R7" s="52">
        <f>NAIO1!T16</f>
        <v>9.2611195327735388E-2</v>
      </c>
      <c r="S7" s="52">
        <f>NAIO1!U16</f>
        <v>8.914251398960639E-2</v>
      </c>
      <c r="T7" s="52">
        <f>NAIO1!V16</f>
        <v>8.5157863223934108E-2</v>
      </c>
      <c r="U7" s="52">
        <f>NAIO1!W16</f>
        <v>8.0004238504764888E-2</v>
      </c>
      <c r="V7" s="52">
        <f>NAIO1!X16</f>
        <v>8.1812467024147822E-2</v>
      </c>
      <c r="W7" s="52">
        <f>NAIO1!Y16</f>
        <v>8.5646215110581667E-2</v>
      </c>
      <c r="X7" s="52">
        <f>NAIO1!Z16</f>
        <v>7.5312331086787615E-2</v>
      </c>
      <c r="Y7" s="52">
        <f>NAIO1!AA16</f>
        <v>7.575262249201252E-2</v>
      </c>
      <c r="Z7" s="52">
        <f>NAIO1!AB16</f>
        <v>7.2900768487053763E-2</v>
      </c>
      <c r="AA7" s="52">
        <f>NAIO1!AC16</f>
        <v>6.9333728346625711E-2</v>
      </c>
      <c r="AB7" s="52">
        <f>NAIO1!AD16</f>
        <v>6.9132142007555519E-2</v>
      </c>
      <c r="AC7" s="52">
        <f>NAIO1!AE16</f>
        <v>6.6898775814720465E-2</v>
      </c>
      <c r="AD7" s="52">
        <f>NAIO1!AF16</f>
        <v>6.6457163380355649E-2</v>
      </c>
      <c r="AE7" s="52">
        <f>NAIO1!AG16</f>
        <v>6.4587831917742061E-2</v>
      </c>
      <c r="AF7" s="52">
        <f>NAIO1!AH16</f>
        <v>5.7605794667094E-2</v>
      </c>
      <c r="AG7" s="52">
        <f>NAIO1!AI16</f>
        <v>5.5967561847812985E-2</v>
      </c>
      <c r="AH7" s="52">
        <f>NAIO1!AJ16</f>
        <v>4.8901367776742796E-2</v>
      </c>
      <c r="AI7" s="52">
        <f>NAIO1!AK16</f>
        <v>4.5144954187276723E-2</v>
      </c>
      <c r="AJ7" s="52">
        <f>NAIO1!AL16</f>
        <v>4.805718593414611E-2</v>
      </c>
    </row>
    <row r="8" spans="1:38" x14ac:dyDescent="0.25">
      <c r="C8" t="s">
        <v>618</v>
      </c>
    </row>
    <row r="9" spans="1:38" x14ac:dyDescent="0.25">
      <c r="A9" t="s">
        <v>564</v>
      </c>
      <c r="B9">
        <f>'BYG32+33'!D17</f>
        <v>100</v>
      </c>
      <c r="C9">
        <f>'BYG32+33'!E17</f>
        <v>103.49514563106797</v>
      </c>
      <c r="D9">
        <f>'BYG32+33'!F17</f>
        <v>106.40776699029126</v>
      </c>
      <c r="E9">
        <f>'BYG32+33'!G17</f>
        <v>108.34951456310679</v>
      </c>
      <c r="F9">
        <f>'BYG32+33'!H17</f>
        <v>111.06796116504856</v>
      </c>
      <c r="G9">
        <f>'BYG32+33'!I17</f>
        <v>115.33980582524272</v>
      </c>
      <c r="H9">
        <f>'BYG32+33'!J17</f>
        <v>118.64077669902913</v>
      </c>
      <c r="I9">
        <f>'BYG32+33'!K17</f>
        <v>121.94174757281553</v>
      </c>
      <c r="J9">
        <f>'BYG32+33'!L17</f>
        <v>125.4368932038835</v>
      </c>
      <c r="K9">
        <f>'BYG32+33'!M17</f>
        <v>129.70873786407765</v>
      </c>
      <c r="L9">
        <f>'BYG32+33'!N17</f>
        <v>132.81553398058256</v>
      </c>
      <c r="M9">
        <f>'BYG32+33'!O17</f>
        <v>137.66990291262138</v>
      </c>
      <c r="N9">
        <f>'BYG32+33'!P17</f>
        <v>140.58252427184468</v>
      </c>
      <c r="O9">
        <f>'BYG32+33'!Q17</f>
        <v>144.46601941747574</v>
      </c>
      <c r="P9">
        <f>'BYG32+33'!R17</f>
        <v>147.45349987810297</v>
      </c>
      <c r="Q9">
        <f>'BYG32+33'!S17</f>
        <v>150.22758887725689</v>
      </c>
      <c r="R9">
        <f>'BYG32+33'!T17</f>
        <v>157.26950710587829</v>
      </c>
      <c r="S9">
        <f>'BYG32+33'!U17</f>
        <v>167.29890579512698</v>
      </c>
      <c r="T9">
        <f>'BYG32+33'!V17</f>
        <v>171.56673502459449</v>
      </c>
      <c r="U9">
        <f>'BYG32+33'!W17</f>
        <v>171.35334356312109</v>
      </c>
      <c r="V9">
        <f>'BYG32+33'!X17</f>
        <v>173.48725817785484</v>
      </c>
      <c r="W9">
        <f>'BYG32+33'!Y17</f>
        <v>179.67561056058278</v>
      </c>
      <c r="X9">
        <f>'BYG32+33'!Z17</f>
        <v>184.37022271299708</v>
      </c>
      <c r="Y9">
        <f>'BYG32+33'!AA17</f>
        <v>187.14431171215097</v>
      </c>
      <c r="Z9">
        <f>'BYG32+33'!AB17</f>
        <v>190.34518363425164</v>
      </c>
      <c r="AA9">
        <f>'BYG32+33'!AC17</f>
        <v>194.18622994077242</v>
      </c>
      <c r="AB9">
        <f>'BYG32+33'!AD17</f>
        <v>197.17371040139972</v>
      </c>
      <c r="AC9">
        <f>'BYG32+33'!AE17</f>
        <v>198.66745063171331</v>
      </c>
      <c r="AD9">
        <f>'BYG32+33'!AF17</f>
        <v>202.08171401528736</v>
      </c>
      <c r="AE9">
        <f>'BYG32+33'!AG17</f>
        <v>203.78884570707436</v>
      </c>
      <c r="AF9">
        <f>'BYG32+33'!AH17</f>
        <v>205.06919447591463</v>
      </c>
      <c r="AG9">
        <f>'BYG32+33'!AI17</f>
        <v>213.39146147337632</v>
      </c>
      <c r="AH9">
        <f>'BYG32+33'!AJ17</f>
        <v>235.58417346660747</v>
      </c>
      <c r="AI9">
        <f>'BYG32+33'!AK17</f>
        <v>245.82696361732951</v>
      </c>
      <c r="AJ9">
        <f>'BYG32+33'!AL17</f>
        <v>251.37514161563729</v>
      </c>
      <c r="AK9">
        <f>'BYG32+33'!AM17</f>
        <v>256.49653669099831</v>
      </c>
    </row>
    <row r="10" spans="1:38" x14ac:dyDescent="0.25">
      <c r="A10" t="s">
        <v>563</v>
      </c>
      <c r="B10">
        <f>'BYG32+33'!D32</f>
        <v>100.66338241056934</v>
      </c>
      <c r="C10">
        <f>'BYG32+33'!E32</f>
        <v>102.31903935509155</v>
      </c>
      <c r="D10">
        <f>'BYG32+33'!F32</f>
        <v>99.798466103118187</v>
      </c>
      <c r="E10">
        <f>'BYG32+33'!G32</f>
        <v>102.68012092033813</v>
      </c>
      <c r="F10">
        <f>'BYG32+33'!H32</f>
        <v>104.48972736942284</v>
      </c>
      <c r="G10">
        <f>'BYG32+33'!I32</f>
        <v>108.60997592789565</v>
      </c>
      <c r="H10">
        <f>'BYG32+33'!J32</f>
        <v>111.77293847617983</v>
      </c>
      <c r="I10">
        <f>'BYG32+33'!K32</f>
        <v>115.22140737837988</v>
      </c>
      <c r="J10">
        <f>'BYG32+33'!L32</f>
        <v>117.45619436824722</v>
      </c>
      <c r="K10">
        <f>'BYG32+33'!M32</f>
        <v>120.95392711190729</v>
      </c>
      <c r="L10">
        <f>'BYG32+33'!N32</f>
        <v>129.01080445613837</v>
      </c>
      <c r="M10">
        <f>'BYG32+33'!O32</f>
        <v>131.60163466383028</v>
      </c>
      <c r="N10">
        <f>'BYG32+33'!P32</f>
        <v>134.84185187258581</v>
      </c>
      <c r="O10">
        <f>'BYG32+33'!Q32</f>
        <v>137.86933885685494</v>
      </c>
      <c r="P10">
        <f>'BYG32+33'!R32</f>
        <v>146.94508201309969</v>
      </c>
      <c r="Q10">
        <f>'BYG32+33'!S32</f>
        <v>153.22734143201029</v>
      </c>
      <c r="R10">
        <f>'BYG32+33'!T32</f>
        <v>160.8632368583105</v>
      </c>
      <c r="S10">
        <f>'BYG32+33'!U32</f>
        <v>170.23120416503389</v>
      </c>
      <c r="T10">
        <f>'BYG32+33'!V32</f>
        <v>184.36880703129376</v>
      </c>
      <c r="U10">
        <f>'BYG32+33'!W32</f>
        <v>172.88921233835302</v>
      </c>
      <c r="V10">
        <f>'BYG32+33'!X32</f>
        <v>180.1556289537032</v>
      </c>
      <c r="W10">
        <f>'BYG32+33'!Y32</f>
        <v>189.99496165257793</v>
      </c>
      <c r="X10">
        <f>'BYG32+33'!Z32</f>
        <v>192.21631304931981</v>
      </c>
      <c r="Y10">
        <f>'BYG32+33'!AA32</f>
        <v>190.62419526395342</v>
      </c>
      <c r="Z10">
        <f>'BYG32+33'!AB32</f>
        <v>188.29871802048928</v>
      </c>
      <c r="AA10">
        <f>'BYG32+33'!AC32</f>
        <v>183.88848457705873</v>
      </c>
      <c r="AB10">
        <f>'BYG32+33'!AD32</f>
        <v>188.02104909589656</v>
      </c>
      <c r="AC10">
        <f>'BYG32+33'!AE32</f>
        <v>194.19918266808489</v>
      </c>
      <c r="AD10">
        <f>'BYG32+33'!AF32</f>
        <v>204.25012595868554</v>
      </c>
      <c r="AE10">
        <f>'BYG32+33'!AG32</f>
        <v>202.9155237082237</v>
      </c>
      <c r="AF10">
        <f>'BYG32+33'!AH32</f>
        <v>199.33045960924818</v>
      </c>
      <c r="AG10">
        <f>'BYG32+33'!AI32</f>
        <v>223.92879135643506</v>
      </c>
      <c r="AH10">
        <f>'BYG32+33'!AJ32</f>
        <v>253.39192744779712</v>
      </c>
      <c r="AI10">
        <f>'BYG32+33'!AK32</f>
        <v>249.75983877288249</v>
      </c>
      <c r="AJ10">
        <f>'BYG32+33'!AL32</f>
        <v>254.99860045904944</v>
      </c>
      <c r="AK10">
        <f>'BYG32+33'!AM32</f>
        <v>257.26697643173043</v>
      </c>
      <c r="AL10">
        <f>'BYG32+33'!AN32</f>
        <v>0</v>
      </c>
    </row>
    <row r="11" spans="1:38" x14ac:dyDescent="0.25">
      <c r="A11" t="s">
        <v>565</v>
      </c>
      <c r="B11">
        <f>'BYG32+33'!D18</f>
        <v>100</v>
      </c>
      <c r="C11">
        <f>'BYG32+33'!E18</f>
        <v>103.38680926916221</v>
      </c>
      <c r="D11">
        <f>'BYG32+33'!F18</f>
        <v>106.41711229946524</v>
      </c>
      <c r="E11">
        <f>'BYG32+33'!G18</f>
        <v>108.19964349376114</v>
      </c>
      <c r="F11">
        <f>'BYG32+33'!H18</f>
        <v>110.16042780748663</v>
      </c>
      <c r="G11">
        <f>'BYG32+33'!I18</f>
        <v>114.61675579322636</v>
      </c>
      <c r="H11">
        <f>'BYG32+33'!J18</f>
        <v>117.64705882352942</v>
      </c>
      <c r="I11">
        <f>'BYG32+33'!K18</f>
        <v>120.32085561497325</v>
      </c>
      <c r="J11">
        <f>'BYG32+33'!L18</f>
        <v>122.99465240641712</v>
      </c>
      <c r="K11">
        <f>'BYG32+33'!M18</f>
        <v>126.38146167557933</v>
      </c>
      <c r="L11">
        <f>'BYG32+33'!N18</f>
        <v>128.69875222816401</v>
      </c>
      <c r="M11">
        <f>'BYG32+33'!O18</f>
        <v>132.97682709447415</v>
      </c>
      <c r="N11">
        <f>'BYG32+33'!P18</f>
        <v>134.93761140819964</v>
      </c>
      <c r="O11">
        <f>'BYG32+33'!Q18</f>
        <v>137.43315508021391</v>
      </c>
      <c r="P11">
        <f>'BYG32+33'!R18</f>
        <v>138.97518206568614</v>
      </c>
      <c r="Q11">
        <f>'BYG32+33'!S18</f>
        <v>141.09546917071049</v>
      </c>
      <c r="R11">
        <f>'BYG32+33'!T18</f>
        <v>148.80560409807171</v>
      </c>
      <c r="S11">
        <f>'BYG32+33'!U18</f>
        <v>160.94906660866565</v>
      </c>
      <c r="T11">
        <f>'BYG32+33'!V18</f>
        <v>164.99688744553029</v>
      </c>
      <c r="U11">
        <f>'BYG32+33'!W18</f>
        <v>161.52732672821776</v>
      </c>
      <c r="V11">
        <f>'BYG32+33'!X18</f>
        <v>162.49109359413791</v>
      </c>
      <c r="W11">
        <f>'BYG32+33'!Y18</f>
        <v>169.81572177513107</v>
      </c>
      <c r="X11">
        <f>'BYG32+33'!Z18</f>
        <v>174.24904935836381</v>
      </c>
      <c r="Y11">
        <f>'BYG32+33'!AA18</f>
        <v>175.59832297065199</v>
      </c>
      <c r="Z11">
        <f>'BYG32+33'!AB18</f>
        <v>176.75484320975619</v>
      </c>
      <c r="AA11">
        <f>'BYG32+33'!AC18</f>
        <v>178.1041168220444</v>
      </c>
      <c r="AB11">
        <f>'BYG32+33'!AD18</f>
        <v>179.83889718070066</v>
      </c>
      <c r="AC11">
        <f>'BYG32+33'!AE18</f>
        <v>180.0316505538847</v>
      </c>
      <c r="AD11">
        <f>'BYG32+33'!AF18</f>
        <v>183.11570452482917</v>
      </c>
      <c r="AE11">
        <f>'BYG32+33'!AG18</f>
        <v>183.8867180175653</v>
      </c>
      <c r="AF11">
        <f>'BYG32+33'!AH18</f>
        <v>184.46497813711738</v>
      </c>
      <c r="AG11">
        <f>'BYG32+33'!AI18</f>
        <v>192.75337318403072</v>
      </c>
      <c r="AH11">
        <f>'BYG32+33'!AJ18</f>
        <v>218.7750785638749</v>
      </c>
      <c r="AI11">
        <f>'BYG32+33'!AK18</f>
        <v>229.18376071581258</v>
      </c>
      <c r="AJ11">
        <f>'BYG32+33'!AL18</f>
        <v>232.46056805994107</v>
      </c>
      <c r="AK11">
        <f>'BYG32+33'!AM18</f>
        <v>237.47215576272589</v>
      </c>
    </row>
    <row r="13" spans="1:38" x14ac:dyDescent="0.25">
      <c r="A13" s="51" t="s">
        <v>296</v>
      </c>
      <c r="B13">
        <f t="shared" ref="B13:AJ13" si="0">B4*B$9/100</f>
        <v>9.4165861109624382E-2</v>
      </c>
      <c r="C13">
        <f t="shared" si="0"/>
        <v>9.8677394890901327E-2</v>
      </c>
      <c r="D13">
        <f t="shared" si="0"/>
        <v>0.10135666807809601</v>
      </c>
      <c r="E13">
        <f t="shared" si="0"/>
        <v>9.5396177536042515E-2</v>
      </c>
      <c r="F13">
        <f t="shared" si="0"/>
        <v>9.4343481044776065E-2</v>
      </c>
      <c r="G13">
        <f t="shared" si="0"/>
        <v>0.10259127162160682</v>
      </c>
      <c r="H13">
        <f t="shared" si="0"/>
        <v>0.10122639208439133</v>
      </c>
      <c r="I13">
        <f t="shared" si="0"/>
        <v>9.6001585454730809E-2</v>
      </c>
      <c r="J13">
        <f t="shared" si="0"/>
        <v>0.10307194988352725</v>
      </c>
      <c r="K13">
        <f t="shared" si="0"/>
        <v>9.1657976299825597E-2</v>
      </c>
      <c r="L13">
        <f t="shared" si="0"/>
        <v>9.1238175012904085E-2</v>
      </c>
      <c r="M13">
        <f t="shared" si="0"/>
        <v>9.1655016876594303E-2</v>
      </c>
      <c r="N13">
        <f t="shared" si="0"/>
        <v>9.1493676824197845E-2</v>
      </c>
      <c r="O13">
        <f t="shared" si="0"/>
        <v>9.7800777791695867E-2</v>
      </c>
      <c r="P13">
        <f t="shared" si="0"/>
        <v>9.7711354861474045E-2</v>
      </c>
      <c r="Q13">
        <f t="shared" si="0"/>
        <v>9.3362598887523213E-2</v>
      </c>
      <c r="R13">
        <f t="shared" si="0"/>
        <v>9.0940492117961028E-2</v>
      </c>
      <c r="S13">
        <f t="shared" si="0"/>
        <v>9.7258614659879394E-2</v>
      </c>
      <c r="T13">
        <f t="shared" si="0"/>
        <v>8.545233767007776E-2</v>
      </c>
      <c r="U13">
        <f t="shared" si="0"/>
        <v>8.1921731723274077E-2</v>
      </c>
      <c r="V13">
        <f t="shared" si="0"/>
        <v>8.3775899079669022E-2</v>
      </c>
      <c r="W13">
        <f t="shared" si="0"/>
        <v>8.7761384652602886E-2</v>
      </c>
      <c r="X13">
        <f t="shared" si="0"/>
        <v>8.1007328517744046E-2</v>
      </c>
      <c r="Y13">
        <f t="shared" si="0"/>
        <v>8.244619579709378E-2</v>
      </c>
      <c r="Z13">
        <f t="shared" si="0"/>
        <v>8.006973781214749E-2</v>
      </c>
      <c r="AA13">
        <f t="shared" si="0"/>
        <v>7.6978548017251097E-2</v>
      </c>
      <c r="AB13">
        <f t="shared" si="0"/>
        <v>7.5270569796217726E-2</v>
      </c>
      <c r="AC13">
        <f t="shared" si="0"/>
        <v>7.2160332632048768E-2</v>
      </c>
      <c r="AD13">
        <f t="shared" si="0"/>
        <v>7.4995783513163022E-2</v>
      </c>
      <c r="AE13">
        <f t="shared" si="0"/>
        <v>6.9140140230374444E-2</v>
      </c>
      <c r="AF13">
        <f t="shared" si="0"/>
        <v>6.6624810175134302E-2</v>
      </c>
      <c r="AG13">
        <f t="shared" si="0"/>
        <v>6.4032208365703322E-2</v>
      </c>
      <c r="AH13">
        <f t="shared" si="0"/>
        <v>6.6513444462071414E-2</v>
      </c>
      <c r="AI13">
        <f t="shared" si="0"/>
        <v>6.4130481864820441E-2</v>
      </c>
      <c r="AJ13">
        <f t="shared" si="0"/>
        <v>6.711958380232351E-2</v>
      </c>
    </row>
    <row r="14" spans="1:38" x14ac:dyDescent="0.25">
      <c r="A14" s="51" t="s">
        <v>392</v>
      </c>
      <c r="B14">
        <f>B5*B$10/100</f>
        <v>0.10577738288269677</v>
      </c>
      <c r="C14">
        <f t="shared" ref="C14:AJ14" si="1">C5*C$10/100</f>
        <v>0.11519541758305568</v>
      </c>
      <c r="D14">
        <f t="shared" si="1"/>
        <v>0.11020450128346131</v>
      </c>
      <c r="E14">
        <f t="shared" si="1"/>
        <v>0.11223036574068919</v>
      </c>
      <c r="F14">
        <f t="shared" si="1"/>
        <v>0.1075686789858717</v>
      </c>
      <c r="G14">
        <f t="shared" si="1"/>
        <v>0.11708474531712197</v>
      </c>
      <c r="H14">
        <f t="shared" si="1"/>
        <v>0.11827092997745188</v>
      </c>
      <c r="I14">
        <f t="shared" si="1"/>
        <v>0.11116774594978067</v>
      </c>
      <c r="J14">
        <f t="shared" si="1"/>
        <v>0.11470679032073156</v>
      </c>
      <c r="K14">
        <f t="shared" si="1"/>
        <v>0.10469660947376649</v>
      </c>
      <c r="L14">
        <f t="shared" si="1"/>
        <v>0.10294285196880856</v>
      </c>
      <c r="M14">
        <f t="shared" si="1"/>
        <v>0.10535863876033627</v>
      </c>
      <c r="N14">
        <f t="shared" si="1"/>
        <v>9.8678985553704607E-2</v>
      </c>
      <c r="O14">
        <f t="shared" si="1"/>
        <v>0.10765213312969095</v>
      </c>
      <c r="P14">
        <f t="shared" si="1"/>
        <v>0.11925031186655018</v>
      </c>
      <c r="Q14">
        <f t="shared" si="1"/>
        <v>0.11314397258959046</v>
      </c>
      <c r="R14">
        <f t="shared" si="1"/>
        <v>0.11203722358885454</v>
      </c>
      <c r="S14">
        <f t="shared" si="1"/>
        <v>0.11758585940632188</v>
      </c>
      <c r="T14">
        <f t="shared" si="1"/>
        <v>0.12098805234397898</v>
      </c>
      <c r="U14">
        <f t="shared" si="1"/>
        <v>0.10386370881729812</v>
      </c>
      <c r="V14">
        <f t="shared" si="1"/>
        <v>0.11018316038986818</v>
      </c>
      <c r="W14">
        <f t="shared" si="1"/>
        <v>0.10640994241075133</v>
      </c>
      <c r="X14">
        <f t="shared" si="1"/>
        <v>9.8304558413433316E-2</v>
      </c>
      <c r="Y14">
        <f t="shared" si="1"/>
        <v>8.9169344836337774E-2</v>
      </c>
      <c r="Z14">
        <f t="shared" si="1"/>
        <v>8.742968089253178E-2</v>
      </c>
      <c r="AA14">
        <f t="shared" si="1"/>
        <v>8.1790712249300929E-2</v>
      </c>
      <c r="AB14">
        <f t="shared" si="1"/>
        <v>8.0406192234172683E-2</v>
      </c>
      <c r="AC14">
        <f t="shared" si="1"/>
        <v>7.8036013482357461E-2</v>
      </c>
      <c r="AD14">
        <f t="shared" si="1"/>
        <v>7.7740005406255724E-2</v>
      </c>
      <c r="AE14">
        <f t="shared" si="1"/>
        <v>8.8929508634196089E-2</v>
      </c>
      <c r="AF14">
        <f t="shared" si="1"/>
        <v>9.0240581807653444E-2</v>
      </c>
      <c r="AG14">
        <f t="shared" si="1"/>
        <v>9.8786089871402305E-2</v>
      </c>
      <c r="AH14">
        <f t="shared" si="1"/>
        <v>9.5227395370420687E-2</v>
      </c>
      <c r="AI14">
        <f t="shared" si="1"/>
        <v>9.2171429591552959E-2</v>
      </c>
      <c r="AJ14">
        <f t="shared" si="1"/>
        <v>9.9492178788640653E-2</v>
      </c>
    </row>
    <row r="15" spans="1:38" x14ac:dyDescent="0.25">
      <c r="A15" s="51" t="s">
        <v>391</v>
      </c>
      <c r="B15">
        <f t="shared" ref="B15:AJ15" si="2">B6*B$9/100</f>
        <v>7.859829034231372E-2</v>
      </c>
      <c r="C15">
        <f t="shared" si="2"/>
        <v>8.62744351543073E-2</v>
      </c>
      <c r="D15">
        <f t="shared" si="2"/>
        <v>8.2165067416310786E-2</v>
      </c>
      <c r="E15">
        <f t="shared" si="2"/>
        <v>7.8524623843589797E-2</v>
      </c>
      <c r="F15">
        <f t="shared" si="2"/>
        <v>8.040400732358334E-2</v>
      </c>
      <c r="G15">
        <f t="shared" si="2"/>
        <v>8.3264429817695454E-2</v>
      </c>
      <c r="H15">
        <f t="shared" si="2"/>
        <v>8.5002103145535524E-2</v>
      </c>
      <c r="I15">
        <f t="shared" si="2"/>
        <v>8.1790633454104367E-2</v>
      </c>
      <c r="J15">
        <f t="shared" si="2"/>
        <v>7.7777507748810773E-2</v>
      </c>
      <c r="K15">
        <f t="shared" si="2"/>
        <v>7.7992855079402998E-2</v>
      </c>
      <c r="L15">
        <f t="shared" si="2"/>
        <v>7.1659553351050356E-2</v>
      </c>
      <c r="M15">
        <f t="shared" si="2"/>
        <v>7.5126896623296441E-2</v>
      </c>
      <c r="N15">
        <f t="shared" si="2"/>
        <v>7.4670738812294579E-2</v>
      </c>
      <c r="O15">
        <f t="shared" si="2"/>
        <v>8.1940165168736201E-2</v>
      </c>
      <c r="P15">
        <f t="shared" si="2"/>
        <v>8.3940027903518802E-2</v>
      </c>
      <c r="Q15">
        <f t="shared" si="2"/>
        <v>7.8155420461150649E-2</v>
      </c>
      <c r="R15">
        <f t="shared" si="2"/>
        <v>8.2585846970974097E-2</v>
      </c>
      <c r="S15">
        <f t="shared" si="2"/>
        <v>8.4522642807547718E-2</v>
      </c>
      <c r="T15">
        <f t="shared" si="2"/>
        <v>7.3071908436054933E-2</v>
      </c>
      <c r="U15">
        <f t="shared" si="2"/>
        <v>6.7964736277297474E-2</v>
      </c>
      <c r="V15">
        <f t="shared" si="2"/>
        <v>7.1347481546497712E-2</v>
      </c>
      <c r="W15">
        <f t="shared" si="2"/>
        <v>7.6920426046729537E-2</v>
      </c>
      <c r="X15">
        <f t="shared" si="2"/>
        <v>7.2778672654787768E-2</v>
      </c>
      <c r="Y15">
        <f t="shared" si="2"/>
        <v>7.3177584000856263E-2</v>
      </c>
      <c r="Z15">
        <f t="shared" si="2"/>
        <v>7.3920119467270604E-2</v>
      </c>
      <c r="AA15">
        <f t="shared" si="2"/>
        <v>6.7944635099213627E-2</v>
      </c>
      <c r="AB15">
        <f t="shared" si="2"/>
        <v>6.7382242066765588E-2</v>
      </c>
      <c r="AC15">
        <f t="shared" si="2"/>
        <v>6.6471083119664751E-2</v>
      </c>
      <c r="AD15">
        <f t="shared" si="2"/>
        <v>6.5963661879346075E-2</v>
      </c>
      <c r="AE15">
        <f t="shared" si="2"/>
        <v>6.1083756261421707E-2</v>
      </c>
      <c r="AF15">
        <f t="shared" si="2"/>
        <v>5.9163226032129715E-2</v>
      </c>
      <c r="AG15">
        <f t="shared" si="2"/>
        <v>5.6951585543257674E-2</v>
      </c>
      <c r="AH15">
        <f t="shared" si="2"/>
        <v>5.9108424222979294E-2</v>
      </c>
      <c r="AI15">
        <f t="shared" si="2"/>
        <v>5.8095613895920009E-2</v>
      </c>
      <c r="AJ15">
        <f t="shared" si="2"/>
        <v>6.0984663040489447E-2</v>
      </c>
    </row>
    <row r="16" spans="1:38" x14ac:dyDescent="0.25">
      <c r="A16" s="51" t="s">
        <v>393</v>
      </c>
      <c r="B16">
        <f>B7*B$11/100</f>
        <v>0.12721133716108646</v>
      </c>
      <c r="C16">
        <f t="shared" ref="C16:AJ16" si="3">C7*C$11/100</f>
        <v>0.14045335111265494</v>
      </c>
      <c r="D16">
        <f t="shared" si="3"/>
        <v>0.13996363285211497</v>
      </c>
      <c r="E16">
        <f t="shared" si="3"/>
        <v>0.14355666443673076</v>
      </c>
      <c r="F16">
        <f t="shared" si="3"/>
        <v>0.14333150540647649</v>
      </c>
      <c r="G16">
        <f t="shared" si="3"/>
        <v>0.14652380957716485</v>
      </c>
      <c r="H16">
        <f t="shared" si="3"/>
        <v>0.15537438122678501</v>
      </c>
      <c r="I16">
        <f t="shared" si="3"/>
        <v>0.13849348979477832</v>
      </c>
      <c r="J16">
        <f t="shared" si="3"/>
        <v>0.13900570098443096</v>
      </c>
      <c r="K16">
        <f t="shared" si="3"/>
        <v>0.14290202738931085</v>
      </c>
      <c r="L16">
        <f t="shared" si="3"/>
        <v>0.13788342519829475</v>
      </c>
      <c r="M16">
        <f t="shared" si="3"/>
        <v>0.13514494280723338</v>
      </c>
      <c r="N16">
        <f t="shared" si="3"/>
        <v>0.13440741981642135</v>
      </c>
      <c r="O16">
        <f t="shared" si="3"/>
        <v>0.14408085226267439</v>
      </c>
      <c r="P16">
        <f t="shared" si="3"/>
        <v>0.14811056497973824</v>
      </c>
      <c r="Q16">
        <f t="shared" si="3"/>
        <v>0.13815879960826233</v>
      </c>
      <c r="R16">
        <f t="shared" si="3"/>
        <v>0.13781064866988182</v>
      </c>
      <c r="S16">
        <f t="shared" si="3"/>
        <v>0.14347404421777069</v>
      </c>
      <c r="T16">
        <f t="shared" si="3"/>
        <v>0.14050782373461318</v>
      </c>
      <c r="U16">
        <f t="shared" si="3"/>
        <v>0.12922870772601416</v>
      </c>
      <c r="V16">
        <f t="shared" si="3"/>
        <v>0.13293797236388125</v>
      </c>
      <c r="W16">
        <f t="shared" si="3"/>
        <v>0.14544073836311563</v>
      </c>
      <c r="X16">
        <f t="shared" si="3"/>
        <v>0.13123102096835093</v>
      </c>
      <c r="Y16">
        <f t="shared" si="3"/>
        <v>0.1330203347022629</v>
      </c>
      <c r="Z16">
        <f t="shared" si="3"/>
        <v>0.12885563903799924</v>
      </c>
      <c r="AA16">
        <f t="shared" si="3"/>
        <v>0.12348622453155317</v>
      </c>
      <c r="AB16">
        <f t="shared" si="3"/>
        <v>0.12432648178378373</v>
      </c>
      <c r="AC16">
        <f t="shared" si="3"/>
        <v>0.12043897029958428</v>
      </c>
      <c r="AD16">
        <f t="shared" si="3"/>
        <v>0.12169350293115504</v>
      </c>
      <c r="AE16">
        <f t="shared" si="3"/>
        <v>0.11876844435223738</v>
      </c>
      <c r="AF16">
        <f t="shared" si="3"/>
        <v>0.10626251653836767</v>
      </c>
      <c r="AG16">
        <f t="shared" si="3"/>
        <v>0.10787936335051816</v>
      </c>
      <c r="AH16">
        <f t="shared" si="3"/>
        <v>0.10698400577237846</v>
      </c>
      <c r="AI16">
        <f t="shared" si="3"/>
        <v>0.1034649037798315</v>
      </c>
      <c r="AJ16">
        <f t="shared" si="3"/>
        <v>0.11171400741613814</v>
      </c>
    </row>
    <row r="18" spans="15:37" x14ac:dyDescent="0.25">
      <c r="O18" s="3"/>
      <c r="P18" s="3"/>
      <c r="Q18" s="3"/>
      <c r="R18" s="3"/>
      <c r="S18" s="3"/>
      <c r="T18" s="3"/>
      <c r="U18" s="3"/>
      <c r="V18" s="3"/>
      <c r="W18" s="3"/>
      <c r="X18" s="3"/>
      <c r="Y18" s="3"/>
      <c r="Z18" s="3"/>
      <c r="AA18" s="3"/>
      <c r="AB18" s="3"/>
      <c r="AC18" s="3"/>
      <c r="AD18" s="3"/>
      <c r="AE18" s="3"/>
      <c r="AF18" s="3"/>
      <c r="AG18" s="3"/>
      <c r="AH18" s="3"/>
      <c r="AI18" s="3"/>
      <c r="AJ18" s="3"/>
      <c r="AK18" s="3"/>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4F68-0274-497A-886C-8B11FF6D0FE4}">
  <sheetPr codeName="Sheet7"/>
  <dimension ref="A1:AJ6"/>
  <sheetViews>
    <sheetView workbookViewId="0">
      <selection activeCell="AF2" sqref="AB2:AJ6"/>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t="str">
        <f>NAIO1!C18</f>
        <v>Nybyggeri</v>
      </c>
      <c r="B3">
        <f>NAIO1!D18</f>
        <v>0</v>
      </c>
      <c r="C3">
        <f>NAIO1!E18</f>
        <v>0</v>
      </c>
      <c r="D3">
        <f>NAIO1!F18</f>
        <v>0</v>
      </c>
      <c r="E3">
        <f>NAIO1!G18</f>
        <v>0</v>
      </c>
      <c r="F3">
        <f>NAIO1!H18</f>
        <v>1.0455525571901687E-3</v>
      </c>
      <c r="G3">
        <f>NAIO1!I18</f>
        <v>2.6273158338331591E-3</v>
      </c>
      <c r="H3">
        <f>NAIO1!J18</f>
        <v>0</v>
      </c>
      <c r="I3">
        <f>NAIO1!K18</f>
        <v>4.2339603692102595E-4</v>
      </c>
      <c r="J3">
        <f>NAIO1!L18</f>
        <v>3.6007052857686136E-4</v>
      </c>
      <c r="K3">
        <f>NAIO1!M18</f>
        <v>9.9587420343805817E-4</v>
      </c>
      <c r="L3">
        <f>NAIO1!N18</f>
        <v>7.4307824509358257E-4</v>
      </c>
      <c r="M3">
        <f>NAIO1!O18</f>
        <v>6.2048765868022166E-4</v>
      </c>
      <c r="N3">
        <f>NAIO1!P18</f>
        <v>9.056136383970815E-4</v>
      </c>
      <c r="O3">
        <f>NAIO1!Q18</f>
        <v>7.555110084408505E-4</v>
      </c>
      <c r="P3">
        <f>NAIO1!R18</f>
        <v>2.985940417621686E-4</v>
      </c>
      <c r="Q3">
        <f>NAIO1!S18</f>
        <v>0</v>
      </c>
      <c r="R3">
        <f>NAIO1!T18</f>
        <v>0</v>
      </c>
      <c r="S3">
        <f>NAIO1!U18</f>
        <v>0</v>
      </c>
      <c r="T3">
        <f>NAIO1!V18</f>
        <v>0</v>
      </c>
      <c r="U3">
        <f>NAIO1!W18</f>
        <v>3.7128202772920463E-4</v>
      </c>
      <c r="V3">
        <f>NAIO1!X18</f>
        <v>4.9477285593522459E-4</v>
      </c>
      <c r="W3">
        <f>NAIO1!Y18</f>
        <v>2.5589555129963389E-4</v>
      </c>
      <c r="X3">
        <f>NAIO1!Z18</f>
        <v>2.6986299871780198E-4</v>
      </c>
      <c r="Y3">
        <f>NAIO1!AA18</f>
        <v>3.0256889325355589E-4</v>
      </c>
      <c r="Z3">
        <f>NAIO1!AB18</f>
        <v>7.4552764412019214E-4</v>
      </c>
      <c r="AA3">
        <f>NAIO1!AC18</f>
        <v>9.1488871802702183E-4</v>
      </c>
      <c r="AB3">
        <f>NAIO1!AD18</f>
        <v>7.4295697250498661E-4</v>
      </c>
      <c r="AC3">
        <f>NAIO1!AE18</f>
        <v>1.1553356390600464E-3</v>
      </c>
      <c r="AD3">
        <f>NAIO1!AF18</f>
        <v>1.5199803308854818E-3</v>
      </c>
      <c r="AE3">
        <f>NAIO1!AG18</f>
        <v>2.5988344569453692E-4</v>
      </c>
      <c r="AF3">
        <f>NAIO1!AH18</f>
        <v>2.5240658479858195E-4</v>
      </c>
      <c r="AG3">
        <f>NAIO1!AI18</f>
        <v>1.2551895270053004E-4</v>
      </c>
      <c r="AH3">
        <f>NAIO1!AJ18</f>
        <v>6.9736521517479263E-6</v>
      </c>
      <c r="AI3">
        <f>NAIO1!AK18</f>
        <v>7.6748183644591333E-6</v>
      </c>
      <c r="AJ3">
        <f>NAIO1!AL18</f>
        <v>8.8100056650941689E-6</v>
      </c>
    </row>
    <row r="4" spans="1:36" x14ac:dyDescent="0.25">
      <c r="A4" t="str">
        <f>NAIO1!C19</f>
        <v>Anlægsvirksomhed</v>
      </c>
      <c r="B4">
        <f>NAIO1!D19</f>
        <v>0.87639438473114462</v>
      </c>
      <c r="C4">
        <f>NAIO1!E19</f>
        <v>0.79207658203154885</v>
      </c>
      <c r="D4">
        <f>NAIO1!F19</f>
        <v>0.74222149751706412</v>
      </c>
      <c r="E4">
        <f>NAIO1!G19</f>
        <v>0.64202437473796647</v>
      </c>
      <c r="F4">
        <f>NAIO1!H19</f>
        <v>0.69900747757311932</v>
      </c>
      <c r="G4">
        <f>NAIO1!I19</f>
        <v>0.71040368359333206</v>
      </c>
      <c r="H4">
        <f>NAIO1!J19</f>
        <v>0.74999860680864328</v>
      </c>
      <c r="I4">
        <f>NAIO1!K19</f>
        <v>0.71542459536868952</v>
      </c>
      <c r="J4">
        <f>NAIO1!L19</f>
        <v>0.72724254257836185</v>
      </c>
      <c r="K4">
        <f>NAIO1!M19</f>
        <v>0.68483018495141479</v>
      </c>
      <c r="L4">
        <f>NAIO1!N19</f>
        <v>0.72607109273625969</v>
      </c>
      <c r="M4">
        <f>NAIO1!O19</f>
        <v>0.84242047894834093</v>
      </c>
      <c r="N4">
        <f>NAIO1!P19</f>
        <v>0.85890849216248899</v>
      </c>
      <c r="O4">
        <f>NAIO1!Q19</f>
        <v>1.0295880801892223</v>
      </c>
      <c r="P4">
        <f>NAIO1!R19</f>
        <v>1.0654280867620147</v>
      </c>
      <c r="Q4">
        <f>NAIO1!S19</f>
        <v>1.1551677242764748</v>
      </c>
      <c r="R4">
        <f>NAIO1!T19</f>
        <v>1.0327325096061546</v>
      </c>
      <c r="S4">
        <f>NAIO1!U19</f>
        <v>1.0303020744741636</v>
      </c>
      <c r="T4">
        <f>NAIO1!V19</f>
        <v>0.93887434552535021</v>
      </c>
      <c r="U4">
        <f>NAIO1!W19</f>
        <v>0.90468387894227353</v>
      </c>
      <c r="V4">
        <f>NAIO1!X19</f>
        <v>0.94044361348928596</v>
      </c>
      <c r="W4">
        <f>NAIO1!Y19</f>
        <v>0.80817615682658495</v>
      </c>
      <c r="X4">
        <f>NAIO1!Z19</f>
        <v>0.73067034213981219</v>
      </c>
      <c r="Y4">
        <f>NAIO1!AA19</f>
        <v>0.63593122757426934</v>
      </c>
      <c r="Z4">
        <f>NAIO1!AB19</f>
        <v>0.63408280769533543</v>
      </c>
      <c r="AA4">
        <f>NAIO1!AC19</f>
        <v>0.55170894261786818</v>
      </c>
      <c r="AB4">
        <f>NAIO1!AD19</f>
        <v>0.57213779814651511</v>
      </c>
      <c r="AC4">
        <f>NAIO1!AE19</f>
        <v>0.56492159453700852</v>
      </c>
      <c r="AD4">
        <f>NAIO1!AF19</f>
        <v>0.7441640586255539</v>
      </c>
      <c r="AE4">
        <f>NAIO1!AG19</f>
        <v>0.83777910981564419</v>
      </c>
      <c r="AF4">
        <f>NAIO1!AH19</f>
        <v>0.69009022607874315</v>
      </c>
      <c r="AG4">
        <f>NAIO1!AI19</f>
        <v>0.62334398856839224</v>
      </c>
      <c r="AH4">
        <f>NAIO1!AJ19</f>
        <v>0.66455352368466569</v>
      </c>
      <c r="AI4">
        <f>NAIO1!AK19</f>
        <v>0.57991418486301605</v>
      </c>
      <c r="AJ4">
        <f>NAIO1!AL19</f>
        <v>0.57211031324903627</v>
      </c>
    </row>
    <row r="5" spans="1:36" x14ac:dyDescent="0.25">
      <c r="A5" t="str">
        <f>NAIO1!C20</f>
        <v>Prof. rep. og vedl.</v>
      </c>
      <c r="B5">
        <f>NAIO1!D20</f>
        <v>0.74347411846756151</v>
      </c>
      <c r="C5">
        <f>NAIO1!E20</f>
        <v>0.82777100940215564</v>
      </c>
      <c r="D5">
        <f>NAIO1!F20</f>
        <v>0.84763937178501492</v>
      </c>
      <c r="E5">
        <f>NAIO1!G20</f>
        <v>0.90025032626582679</v>
      </c>
      <c r="F5">
        <f>NAIO1!H20</f>
        <v>0.97056635762895238</v>
      </c>
      <c r="G5">
        <f>NAIO1!I20</f>
        <v>1.0009808306863248</v>
      </c>
      <c r="H5">
        <f>NAIO1!J20</f>
        <v>1.0568795982160397</v>
      </c>
      <c r="I5">
        <f>NAIO1!K20</f>
        <v>1.0560110068810975</v>
      </c>
      <c r="J5">
        <f>NAIO1!L20</f>
        <v>1.0775120334174575</v>
      </c>
      <c r="K5">
        <f>NAIO1!M20</f>
        <v>1.1031607733425863</v>
      </c>
      <c r="L5">
        <f>NAIO1!N20</f>
        <v>0.935058479054243</v>
      </c>
      <c r="M5">
        <f>NAIO1!O20</f>
        <v>1.0218344546955624</v>
      </c>
      <c r="N5">
        <f>NAIO1!P20</f>
        <v>1.0576763011178334</v>
      </c>
      <c r="O5">
        <f>NAIO1!Q20</f>
        <v>1.1415350896915579</v>
      </c>
      <c r="P5">
        <f>NAIO1!R20</f>
        <v>1.1908407225488764</v>
      </c>
      <c r="Q5">
        <f>NAIO1!S20</f>
        <v>1.0550409751729775</v>
      </c>
      <c r="R5">
        <f>NAIO1!T20</f>
        <v>1.2814849331046123</v>
      </c>
      <c r="S5">
        <f>NAIO1!U20</f>
        <v>1.3711533662164326</v>
      </c>
      <c r="T5">
        <f>NAIO1!V20</f>
        <v>1.1274166560456778</v>
      </c>
      <c r="U5">
        <f>NAIO1!W20</f>
        <v>1.045220012952518</v>
      </c>
      <c r="V5">
        <f>NAIO1!X20</f>
        <v>1.1241374548234189</v>
      </c>
      <c r="W5">
        <f>NAIO1!Y20</f>
        <v>1.1577901174266758</v>
      </c>
      <c r="X5">
        <f>NAIO1!Z20</f>
        <v>1.0970924604318624</v>
      </c>
      <c r="Y5">
        <f>NAIO1!AA20</f>
        <v>1.0948215854220738</v>
      </c>
      <c r="Z5">
        <f>NAIO1!AB20</f>
        <v>1.0943073521083426</v>
      </c>
      <c r="AA5">
        <f>NAIO1!AC20</f>
        <v>1.015700868166413</v>
      </c>
      <c r="AB5">
        <f>NAIO1!AD20</f>
        <v>1.0693605954958527</v>
      </c>
      <c r="AC5">
        <f>NAIO1!AE20</f>
        <v>1.0468359974671149</v>
      </c>
      <c r="AD5">
        <f>NAIO1!AF20</f>
        <v>1.0439324240029249</v>
      </c>
      <c r="AE5">
        <f>NAIO1!AG20</f>
        <v>0.97422171125835044</v>
      </c>
      <c r="AF5">
        <f>NAIO1!AH20</f>
        <v>1.0186928834798927</v>
      </c>
      <c r="AG5">
        <f>NAIO1!AI20</f>
        <v>1.0686769199448636</v>
      </c>
      <c r="AH5">
        <f>NAIO1!AJ20</f>
        <v>1.1535732724553418</v>
      </c>
      <c r="AI5">
        <f>NAIO1!AK20</f>
        <v>1.2063361691799888</v>
      </c>
      <c r="AJ5">
        <f>NAIO1!AL20</f>
        <v>1.2759231229893431</v>
      </c>
    </row>
    <row r="6" spans="1:36" x14ac:dyDescent="0.25">
      <c r="A6" t="str">
        <f>NAIO1!C21</f>
        <v>Gør-det-selv rep. og vedl.</v>
      </c>
      <c r="B6">
        <f>NAIO1!D21</f>
        <v>0.60804894733668735</v>
      </c>
      <c r="C6">
        <f>NAIO1!E21</f>
        <v>0.71205254082734393</v>
      </c>
      <c r="D6">
        <f>NAIO1!F21</f>
        <v>0.79524806713158702</v>
      </c>
      <c r="E6">
        <f>NAIO1!G21</f>
        <v>0.93967540027245844</v>
      </c>
      <c r="F6">
        <f>NAIO1!H21</f>
        <v>1.0226088102087985</v>
      </c>
      <c r="G6">
        <f>NAIO1!I21</f>
        <v>1.1670822651257158</v>
      </c>
      <c r="H6">
        <f>NAIO1!J21</f>
        <v>1.3150059481583143</v>
      </c>
      <c r="I6">
        <f>NAIO1!K21</f>
        <v>1.2669015111987736</v>
      </c>
      <c r="J6">
        <f>NAIO1!L21</f>
        <v>1.296907133817532</v>
      </c>
      <c r="K6">
        <f>NAIO1!M21</f>
        <v>1.4221876541093712</v>
      </c>
      <c r="L6">
        <f>NAIO1!N21</f>
        <v>1.2328309784383693</v>
      </c>
      <c r="M6">
        <f>NAIO1!O21</f>
        <v>1.2468270109966695</v>
      </c>
      <c r="N6">
        <f>NAIO1!P21</f>
        <v>1.3493164053564486</v>
      </c>
      <c r="O6">
        <f>NAIO1!Q21</f>
        <v>1.4372310102019605</v>
      </c>
      <c r="P6">
        <f>NAIO1!R21</f>
        <v>1.5026859935635613</v>
      </c>
      <c r="Q6">
        <f>NAIO1!S21</f>
        <v>1.4379248226069452</v>
      </c>
      <c r="R6">
        <f>NAIO1!T21</f>
        <v>1.4531268884108806</v>
      </c>
      <c r="S6">
        <f>NAIO1!U21</f>
        <v>1.4332199685477931</v>
      </c>
      <c r="T6">
        <f>NAIO1!V21</f>
        <v>1.3650609611711222</v>
      </c>
      <c r="U6">
        <f>NAIO1!W21</f>
        <v>1.2887159542416493</v>
      </c>
      <c r="V6">
        <f>NAIO1!X21</f>
        <v>1.2846300746463493</v>
      </c>
      <c r="W6">
        <f>NAIO1!Y21</f>
        <v>1.4102853503741726</v>
      </c>
      <c r="X6">
        <f>NAIO1!Z21</f>
        <v>1.4157443206550773</v>
      </c>
      <c r="Y6">
        <f>NAIO1!AA21</f>
        <v>1.5002881122113123</v>
      </c>
      <c r="Z6">
        <f>NAIO1!AB21</f>
        <v>1.4316767594913138</v>
      </c>
      <c r="AA6">
        <f>NAIO1!AC21</f>
        <v>1.2859305102992882</v>
      </c>
      <c r="AB6">
        <f>NAIO1!AD21</f>
        <v>1.3503331039981754</v>
      </c>
      <c r="AC6">
        <f>NAIO1!AE21</f>
        <v>1.4120013531905511</v>
      </c>
      <c r="AD6">
        <f>NAIO1!AF21</f>
        <v>1.4822776515264411</v>
      </c>
      <c r="AE6">
        <f>NAIO1!AG21</f>
        <v>1.4906416908278168</v>
      </c>
      <c r="AF6">
        <f>NAIO1!AH21</f>
        <v>1.4977162706850278</v>
      </c>
      <c r="AG6">
        <f>NAIO1!AI21</f>
        <v>1.6896473159381924</v>
      </c>
      <c r="AH6">
        <f>NAIO1!AJ21</f>
        <v>1.6108513981943233</v>
      </c>
      <c r="AI6">
        <f>NAIO1!AK21</f>
        <v>1.5807243904103832</v>
      </c>
      <c r="AJ6">
        <f>NAIO1!AL21</f>
        <v>1.6980262773205159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198FB-4935-4FA5-A870-759513237D89}">
  <sheetPr codeName="Sheet9"/>
  <dimension ref="A1:AJ20"/>
  <sheetViews>
    <sheetView workbookViewId="0">
      <selection activeCell="AF2" sqref="AB2:AJ6"/>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t="str">
        <f>NAIO1!C18</f>
        <v>Nybyggeri</v>
      </c>
      <c r="B3">
        <f>NAIO1!D23</f>
        <v>3.0138539999999998</v>
      </c>
      <c r="C3">
        <f>NAIO1!E23</f>
        <v>2.7037939999999998</v>
      </c>
      <c r="D3">
        <f>NAIO1!F23</f>
        <v>2.5398990000000001</v>
      </c>
      <c r="E3">
        <f>NAIO1!G23</f>
        <v>1.9781439999999999</v>
      </c>
      <c r="F3">
        <f>NAIO1!H23</f>
        <v>1.9932435525571901</v>
      </c>
      <c r="G3">
        <f>NAIO1!I23</f>
        <v>2.4978663158338335</v>
      </c>
      <c r="H3">
        <f>NAIO1!J23</f>
        <v>2.914936</v>
      </c>
      <c r="I3">
        <f>NAIO1!K23</f>
        <v>3.1846583960369212</v>
      </c>
      <c r="J3">
        <f>NAIO1!L23</f>
        <v>3.6776820705285771</v>
      </c>
      <c r="K3">
        <f>NAIO1!M23</f>
        <v>3.1731308742034381</v>
      </c>
      <c r="L3">
        <f>NAIO1!N23</f>
        <v>3.1676630782450936</v>
      </c>
      <c r="M3">
        <f>NAIO1!O23</f>
        <v>3.3860004876586802</v>
      </c>
      <c r="N3">
        <f>NAIO1!P23</f>
        <v>3.2567576136383969</v>
      </c>
      <c r="O3">
        <f>NAIO1!Q23</f>
        <v>3.6501425110084407</v>
      </c>
      <c r="P3">
        <f>NAIO1!R23</f>
        <v>3.9616275940417625</v>
      </c>
      <c r="Q3">
        <f>NAIO1!S23</f>
        <v>3.9871129999999999</v>
      </c>
      <c r="R3">
        <f>NAIO1!T23</f>
        <v>4.4930349999999999</v>
      </c>
      <c r="S3">
        <f>NAIO1!U23</f>
        <v>4.7858270000000003</v>
      </c>
      <c r="T3">
        <f>NAIO1!V23</f>
        <v>4.0129549999999998</v>
      </c>
      <c r="U3">
        <f>NAIO1!W23</f>
        <v>2.4510722820277291</v>
      </c>
      <c r="V3">
        <f>NAIO1!X23</f>
        <v>2.0255407728559351</v>
      </c>
      <c r="W3">
        <f>NAIO1!Y23</f>
        <v>2.4011508955512992</v>
      </c>
      <c r="X3">
        <f>NAIO1!Z23</f>
        <v>2.0846398629987175</v>
      </c>
      <c r="Y3">
        <f>NAIO1!AA23</f>
        <v>1.9536015688932535</v>
      </c>
      <c r="Z3">
        <f>NAIO1!AB23</f>
        <v>2.1140795276441202</v>
      </c>
      <c r="AA3">
        <f>NAIO1!AC23</f>
        <v>2.098359888718027</v>
      </c>
      <c r="AB3">
        <f>NAIO1!AD23</f>
        <v>2.3105189569725049</v>
      </c>
      <c r="AC3">
        <f>NAIO1!AE23</f>
        <v>2.6123243356390597</v>
      </c>
      <c r="AD3">
        <f>NAIO1!AF23</f>
        <v>2.8077049803308856</v>
      </c>
      <c r="AE3">
        <f>NAIO1!AG23</f>
        <v>2.8291688834456945</v>
      </c>
      <c r="AF3">
        <f>NAIO1!AH23</f>
        <v>2.9449694065847982</v>
      </c>
      <c r="AG3">
        <f>NAIO1!AI23</f>
        <v>3.0432535189527004</v>
      </c>
      <c r="AH3">
        <f>NAIO1!AJ23</f>
        <v>3.2067119736521517</v>
      </c>
      <c r="AI3">
        <f>NAIO1!AK23</f>
        <v>2.9953806748183642</v>
      </c>
      <c r="AJ3">
        <f>NAIO1!AL23</f>
        <v>3.003296810005665</v>
      </c>
    </row>
    <row r="4" spans="1:36" x14ac:dyDescent="0.25">
      <c r="A4" t="str">
        <f>NAIO1!C19</f>
        <v>Anlægsvirksomhed</v>
      </c>
      <c r="B4">
        <f>NAIO1!D24</f>
        <v>3.4606013847311448</v>
      </c>
      <c r="C4">
        <f>NAIO1!E24</f>
        <v>3.4320675820315492</v>
      </c>
      <c r="D4">
        <f>NAIO1!F24</f>
        <v>3.4293414975170644</v>
      </c>
      <c r="E4">
        <f>NAIO1!G24</f>
        <v>3.5810413747379668</v>
      </c>
      <c r="F4">
        <f>NAIO1!H24</f>
        <v>3.385632477573119</v>
      </c>
      <c r="G4">
        <f>NAIO1!I24</f>
        <v>3.6908876835933322</v>
      </c>
      <c r="H4">
        <f>NAIO1!J24</f>
        <v>4.0882846068086431</v>
      </c>
      <c r="I4">
        <f>NAIO1!K24</f>
        <v>3.7512595953686896</v>
      </c>
      <c r="J4">
        <f>NAIO1!L24</f>
        <v>3.9226025425783617</v>
      </c>
      <c r="K4">
        <f>NAIO1!M24</f>
        <v>3.0817631849514151</v>
      </c>
      <c r="L4">
        <f>NAIO1!N24</f>
        <v>2.8814170927362599</v>
      </c>
      <c r="M4">
        <f>NAIO1!O24</f>
        <v>3.2562224789483407</v>
      </c>
      <c r="N4">
        <f>NAIO1!P24</f>
        <v>3.1854814921624888</v>
      </c>
      <c r="O4">
        <f>NAIO1!Q24</f>
        <v>3.5314230801892221</v>
      </c>
      <c r="P4">
        <f>NAIO1!R24</f>
        <v>3.5230210867620149</v>
      </c>
      <c r="Q4">
        <f>NAIO1!S24</f>
        <v>3.2935437242764749</v>
      </c>
      <c r="R4">
        <f>NAIO1!T24</f>
        <v>3.3000825096061543</v>
      </c>
      <c r="S4">
        <f>NAIO1!U24</f>
        <v>3.1763410744741636</v>
      </c>
      <c r="T4">
        <f>NAIO1!V24</f>
        <v>3.1463113455253504</v>
      </c>
      <c r="U4">
        <f>NAIO1!W24</f>
        <v>2.8419148789422737</v>
      </c>
      <c r="V4">
        <f>NAIO1!X24</f>
        <v>2.9527826134892861</v>
      </c>
      <c r="W4">
        <f>NAIO1!Y24</f>
        <v>2.9693411568265851</v>
      </c>
      <c r="X4">
        <f>NAIO1!Z24</f>
        <v>2.9885223421398122</v>
      </c>
      <c r="Y4">
        <f>NAIO1!AA24</f>
        <v>3.0014062275742694</v>
      </c>
      <c r="Z4">
        <f>NAIO1!AB24</f>
        <v>2.9572638076953353</v>
      </c>
      <c r="AA4">
        <f>NAIO1!AC24</f>
        <v>2.8109029426178682</v>
      </c>
      <c r="AB4">
        <f>NAIO1!AD24</f>
        <v>2.7813077981465151</v>
      </c>
      <c r="AC4">
        <f>NAIO1!AE24</f>
        <v>2.4827385945370084</v>
      </c>
      <c r="AD4">
        <f>NAIO1!AF24</f>
        <v>2.6821430586255537</v>
      </c>
      <c r="AE4">
        <f>NAIO1!AG24</f>
        <v>3.0946431098156442</v>
      </c>
      <c r="AF4">
        <f>NAIO1!AH24</f>
        <v>3.1762972260787432</v>
      </c>
      <c r="AG4">
        <f>NAIO1!AI24</f>
        <v>3.4511819885683921</v>
      </c>
      <c r="AH4">
        <f>NAIO1!AJ24</f>
        <v>3.3065915236846655</v>
      </c>
      <c r="AI4">
        <f>NAIO1!AK24</f>
        <v>3.3244471848630162</v>
      </c>
      <c r="AJ4">
        <f>NAIO1!AL24</f>
        <v>3.5559993132490364</v>
      </c>
    </row>
    <row r="5" spans="1:36" x14ac:dyDescent="0.25">
      <c r="A5" t="str">
        <f>NAIO1!C20</f>
        <v>Prof. rep. og vedl.</v>
      </c>
      <c r="B5">
        <f>NAIO1!D25</f>
        <v>2.1501411184675616</v>
      </c>
      <c r="C5">
        <f>NAIO1!E25</f>
        <v>2.3239680094021558</v>
      </c>
      <c r="D5">
        <f>NAIO1!F25</f>
        <v>2.3468333717850149</v>
      </c>
      <c r="E5">
        <f>NAIO1!G25</f>
        <v>2.2802883262658269</v>
      </c>
      <c r="F5">
        <f>NAIO1!H25</f>
        <v>2.5044093576289526</v>
      </c>
      <c r="G5">
        <f>NAIO1!I25</f>
        <v>2.6500808306863251</v>
      </c>
      <c r="H5">
        <f>NAIO1!J25</f>
        <v>2.7520505982160399</v>
      </c>
      <c r="I5">
        <f>NAIO1!K25</f>
        <v>2.7191400068810978</v>
      </c>
      <c r="J5">
        <f>NAIO1!L25</f>
        <v>2.6094820334174575</v>
      </c>
      <c r="K5">
        <f>NAIO1!M25</f>
        <v>2.8344837733425861</v>
      </c>
      <c r="L5">
        <f>NAIO1!N25</f>
        <v>2.9343594790542431</v>
      </c>
      <c r="M5">
        <f>NAIO1!O25</f>
        <v>2.8187154546955622</v>
      </c>
      <c r="N5">
        <f>NAIO1!P25</f>
        <v>2.7444503011178334</v>
      </c>
      <c r="O5">
        <f>NAIO1!Q25</f>
        <v>3.0096290896915576</v>
      </c>
      <c r="P5">
        <f>NAIO1!R25</f>
        <v>3.1969277225488764</v>
      </c>
      <c r="Q5">
        <f>NAIO1!S25</f>
        <v>3.1847399751729775</v>
      </c>
      <c r="R5">
        <f>NAIO1!T25</f>
        <v>3.6997539331046125</v>
      </c>
      <c r="S5">
        <f>NAIO1!U25</f>
        <v>3.7419963662164326</v>
      </c>
      <c r="T5">
        <f>NAIO1!V25</f>
        <v>3.2019656560456777</v>
      </c>
      <c r="U5">
        <f>NAIO1!W25</f>
        <v>2.766707012952518</v>
      </c>
      <c r="V5">
        <f>NAIO1!X25</f>
        <v>2.7226954548234188</v>
      </c>
      <c r="W5">
        <f>NAIO1!Y25</f>
        <v>3.0023541174266759</v>
      </c>
      <c r="X5">
        <f>NAIO1!Z25</f>
        <v>2.7899614604318623</v>
      </c>
      <c r="Y5">
        <f>NAIO1!AA25</f>
        <v>2.8217515854220738</v>
      </c>
      <c r="Z5">
        <f>NAIO1!AB25</f>
        <v>2.9486263521083425</v>
      </c>
      <c r="AA5">
        <f>NAIO1!AC25</f>
        <v>2.732126868166413</v>
      </c>
      <c r="AB5">
        <f>NAIO1!AD25</f>
        <v>2.8336125954958526</v>
      </c>
      <c r="AC5">
        <f>NAIO1!AE25</f>
        <v>2.8023689974671147</v>
      </c>
      <c r="AD5">
        <f>NAIO1!AF25</f>
        <v>2.851507424002925</v>
      </c>
      <c r="AE5">
        <f>NAIO1!AG25</f>
        <v>2.6512537112583505</v>
      </c>
      <c r="AF5">
        <f>NAIO1!AH25</f>
        <v>2.666329883479893</v>
      </c>
      <c r="AG5">
        <f>NAIO1!AI25</f>
        <v>2.8701959199448637</v>
      </c>
      <c r="AH5">
        <f>NAIO1!AJ25</f>
        <v>3.035159272455342</v>
      </c>
      <c r="AI5">
        <f>NAIO1!AK25</f>
        <v>2.8981961691799887</v>
      </c>
      <c r="AJ5">
        <f>NAIO1!AL25</f>
        <v>2.9118701229893431</v>
      </c>
    </row>
    <row r="6" spans="1:36" x14ac:dyDescent="0.25">
      <c r="A6" t="str">
        <f>NAIO1!C21</f>
        <v>Gør-det-selv rep. og vedl.</v>
      </c>
      <c r="B6">
        <f>NAIO1!D26</f>
        <v>0.90026394733668735</v>
      </c>
      <c r="C6">
        <f>NAIO1!E26</f>
        <v>1.0191875408273439</v>
      </c>
      <c r="D6">
        <f>NAIO1!F26</f>
        <v>1.1085070671315871</v>
      </c>
      <c r="E6">
        <f>NAIO1!G26</f>
        <v>1.2560074002724584</v>
      </c>
      <c r="F6">
        <f>NAIO1!H26</f>
        <v>1.3465318102087984</v>
      </c>
      <c r="G6">
        <f>NAIO1!I26</f>
        <v>1.5331592651257158</v>
      </c>
      <c r="H6">
        <f>NAIO1!J26</f>
        <v>1.7296469481583143</v>
      </c>
      <c r="I6">
        <f>NAIO1!K26</f>
        <v>1.7088085111987736</v>
      </c>
      <c r="J6">
        <f>NAIO1!L26</f>
        <v>1.681523133817532</v>
      </c>
      <c r="K6">
        <f>NAIO1!M26</f>
        <v>1.9180346541093711</v>
      </c>
      <c r="L6">
        <f>NAIO1!N26</f>
        <v>1.9658609784383694</v>
      </c>
      <c r="M6">
        <f>NAIO1!O26</f>
        <v>1.7999380109966694</v>
      </c>
      <c r="N6">
        <f>NAIO1!P26</f>
        <v>1.8919994053564486</v>
      </c>
      <c r="O6">
        <f>NAIO1!Q26</f>
        <v>2.1756660102019607</v>
      </c>
      <c r="P6">
        <f>NAIO1!R26</f>
        <v>2.1918389935635614</v>
      </c>
      <c r="Q6">
        <f>NAIO1!S26</f>
        <v>2.3006888226069453</v>
      </c>
      <c r="R6">
        <f>NAIO1!T26</f>
        <v>2.6875768884108808</v>
      </c>
      <c r="S6">
        <f>NAIO1!U26</f>
        <v>2.437582968547793</v>
      </c>
      <c r="T6">
        <f>NAIO1!V26</f>
        <v>2.1200029611711222</v>
      </c>
      <c r="U6">
        <f>NAIO1!W26</f>
        <v>1.8738589542416493</v>
      </c>
      <c r="V6">
        <f>NAIO1!X26</f>
        <v>1.8434710746463492</v>
      </c>
      <c r="W6">
        <f>NAIO1!Y26</f>
        <v>2.0487303503741723</v>
      </c>
      <c r="X6">
        <f>NAIO1!Z26</f>
        <v>1.9864503206550772</v>
      </c>
      <c r="Y6">
        <f>NAIO1!AA26</f>
        <v>1.9732271122113123</v>
      </c>
      <c r="Z6">
        <f>NAIO1!AB26</f>
        <v>1.8169047594913139</v>
      </c>
      <c r="AA6">
        <f>NAIO1!AC26</f>
        <v>1.6444645102992883</v>
      </c>
      <c r="AB6">
        <f>NAIO1!AD26</f>
        <v>1.7813111039981755</v>
      </c>
      <c r="AC6">
        <f>NAIO1!AE26</f>
        <v>1.8709263531905511</v>
      </c>
      <c r="AD6">
        <f>NAIO1!AF26</f>
        <v>1.9733656515264411</v>
      </c>
      <c r="AE6">
        <f>NAIO1!AG26</f>
        <v>1.9597686908278169</v>
      </c>
      <c r="AF6">
        <f>NAIO1!AH26</f>
        <v>1.8992442706850277</v>
      </c>
      <c r="AG6">
        <f>NAIO1!AI26</f>
        <v>2.3155673159381926</v>
      </c>
      <c r="AH6">
        <f>NAIO1!AJ26</f>
        <v>2.3098653981943231</v>
      </c>
      <c r="AI6">
        <f>NAIO1!AK26</f>
        <v>2.1616953904103831</v>
      </c>
      <c r="AJ6">
        <f>NAIO1!AL26</f>
        <v>2.253572277320516</v>
      </c>
    </row>
    <row r="20" spans="17:17" x14ac:dyDescent="0.25">
      <c r="Q20" s="53" t="s">
        <v>269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D86D-F006-479C-B299-74FF9A016801}">
  <sheetPr codeName="Sheet14"/>
  <dimension ref="A1:AJ20"/>
  <sheetViews>
    <sheetView topLeftCell="A7" workbookViewId="0">
      <selection activeCell="AF2" sqref="AC2:AJ7"/>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t="str">
        <f>NAIO1!C18</f>
        <v>Nybyggeri</v>
      </c>
      <c r="B3">
        <f>NAIO1!D23/B$7</f>
        <v>3.9159206686471305E-2</v>
      </c>
      <c r="C3">
        <f>NAIO1!E23/C$7</f>
        <v>3.230260229352331E-2</v>
      </c>
      <c r="D3">
        <f>NAIO1!F23/D$7</f>
        <v>3.1917947305847225E-2</v>
      </c>
      <c r="E3">
        <f>NAIO1!G23/E$7</f>
        <v>2.4948092386125324E-2</v>
      </c>
      <c r="F3">
        <f>NAIO1!H23/F$7</f>
        <v>2.3765752829018317E-2</v>
      </c>
      <c r="G3">
        <f>NAIO1!I23/G$7</f>
        <v>2.8758445794225047E-2</v>
      </c>
      <c r="H3">
        <f>NAIO1!J23/H$7</f>
        <v>3.2048744186639715E-2</v>
      </c>
      <c r="I3">
        <f>NAIO1!K23/I$7</f>
        <v>3.6541924543823191E-2</v>
      </c>
      <c r="J3">
        <f>NAIO1!L23/J$7</f>
        <v>4.2193047245883533E-2</v>
      </c>
      <c r="K3">
        <f>NAIO1!M23/K$7</f>
        <v>3.9680521999102512E-2</v>
      </c>
      <c r="L3">
        <f>NAIO1!N23/L$7</f>
        <v>4.0575050067035281E-2</v>
      </c>
      <c r="M3">
        <f>NAIO1!O23/M$7</f>
        <v>4.3261388576900733E-2</v>
      </c>
      <c r="N3">
        <f>NAIO1!P23/N$7</f>
        <v>4.2665659177861255E-2</v>
      </c>
      <c r="O3">
        <f>NAIO1!Q23/O$7</f>
        <v>4.4660513769032219E-2</v>
      </c>
      <c r="P3">
        <f>NAIO1!R23/P$7</f>
        <v>4.741592028993314E-2</v>
      </c>
      <c r="Q3">
        <f>NAIO1!S23/Q$7</f>
        <v>4.6996500138869718E-2</v>
      </c>
      <c r="R3">
        <f>NAIO1!T23/R$7</f>
        <v>4.9980694787205418E-2</v>
      </c>
      <c r="S3">
        <f>NAIO1!U23/S$7</f>
        <v>5.3461667570573128E-2</v>
      </c>
      <c r="T3">
        <f>NAIO1!V23/T$7</f>
        <v>4.7407105278941368E-2</v>
      </c>
      <c r="U3">
        <f>NAIO1!W23/U$7</f>
        <v>3.148969839344231E-2</v>
      </c>
      <c r="V3">
        <f>NAIO1!X23/V$7</f>
        <v>2.6402382760313682E-2</v>
      </c>
      <c r="W3">
        <f>NAIO1!Y23/W$7</f>
        <v>3.2074788410218366E-2</v>
      </c>
      <c r="X3">
        <f>NAIO1!Z23/X$7</f>
        <v>3.0214375825394879E-2</v>
      </c>
      <c r="Y3">
        <f>NAIO1!AA23/Y$7</f>
        <v>2.7441935495648051E-2</v>
      </c>
      <c r="Z3">
        <f>NAIO1!AB23/Z$7</f>
        <v>3.0277993768583891E-2</v>
      </c>
      <c r="AA3">
        <f>NAIO1!AC23/AA$7</f>
        <v>3.2256610371390645E-2</v>
      </c>
      <c r="AB3">
        <f>NAIO1!AD23/AB$7</f>
        <v>3.3664398452841887E-2</v>
      </c>
      <c r="AC3">
        <f>NAIO1!AE23/AC$7</f>
        <v>3.9336960211133441E-2</v>
      </c>
      <c r="AD3">
        <f>NAIO1!AF23/AD$7</f>
        <v>4.1466423035643178E-2</v>
      </c>
      <c r="AE3">
        <f>NAIO1!AG23/AE$7</f>
        <v>4.4279105223030739E-2</v>
      </c>
      <c r="AF3">
        <f>NAIO1!AH23/AF$7</f>
        <v>4.9476593633440327E-2</v>
      </c>
      <c r="AG3">
        <f>NAIO1!AI23/AG$7</f>
        <v>4.7070544577269183E-2</v>
      </c>
      <c r="AH3">
        <f>NAIO1!AJ23/AH$7</f>
        <v>5.0959416223937584E-2</v>
      </c>
      <c r="AI3">
        <f>NAIO1!AK23/AI$7</f>
        <v>5.2446457699347145E-2</v>
      </c>
      <c r="AJ3">
        <f>NAIO1!AL23/AJ$7</f>
        <v>5.1784848168151335E-2</v>
      </c>
    </row>
    <row r="4" spans="1:36" x14ac:dyDescent="0.25">
      <c r="A4" t="str">
        <f>NAIO1!C19</f>
        <v>Anlægsvirksomhed</v>
      </c>
      <c r="B4">
        <f>NAIO1!D24/B$7</f>
        <v>4.496382534926234E-2</v>
      </c>
      <c r="C4">
        <f>NAIO1!E24/C$7</f>
        <v>4.1003387886377189E-2</v>
      </c>
      <c r="D4">
        <f>NAIO1!F24/D$7</f>
        <v>4.3095233791384954E-2</v>
      </c>
      <c r="E4">
        <f>NAIO1!G24/E$7</f>
        <v>4.5163623606522089E-2</v>
      </c>
      <c r="F4">
        <f>NAIO1!H24/F$7</f>
        <v>4.0367422500212018E-2</v>
      </c>
      <c r="G4">
        <f>NAIO1!I24/G$7</f>
        <v>4.2493944815360868E-2</v>
      </c>
      <c r="H4">
        <f>NAIO1!J24/H$7</f>
        <v>4.4949318793204081E-2</v>
      </c>
      <c r="I4">
        <f>NAIO1!K24/I$7</f>
        <v>4.3043312039005313E-2</v>
      </c>
      <c r="J4">
        <f>NAIO1!L24/J$7</f>
        <v>4.5002953281941566E-2</v>
      </c>
      <c r="K4">
        <f>NAIO1!M24/K$7</f>
        <v>3.8537954060021778E-2</v>
      </c>
      <c r="L4">
        <f>NAIO1!N24/L$7</f>
        <v>3.6908484240235524E-2</v>
      </c>
      <c r="M4">
        <f>NAIO1!O24/M$7</f>
        <v>4.160327397118295E-2</v>
      </c>
      <c r="N4">
        <f>NAIO1!P24/N$7</f>
        <v>4.1731895273026613E-2</v>
      </c>
      <c r="O4">
        <f>NAIO1!Q24/O$7</f>
        <v>4.320794835308945E-2</v>
      </c>
      <c r="P4">
        <f>NAIO1!R24/P$7</f>
        <v>4.2166327617693879E-2</v>
      </c>
      <c r="Q4">
        <f>NAIO1!S24/Q$7</f>
        <v>3.8821329642609287E-2</v>
      </c>
      <c r="R4">
        <f>NAIO1!T24/R$7</f>
        <v>3.6710245231835519E-2</v>
      </c>
      <c r="S4">
        <f>NAIO1!U24/S$7</f>
        <v>3.5482371304749377E-2</v>
      </c>
      <c r="T4">
        <f>NAIO1!V24/T$7</f>
        <v>3.716899720969908E-2</v>
      </c>
      <c r="U4">
        <f>NAIO1!W24/U$7</f>
        <v>3.6510976462796906E-2</v>
      </c>
      <c r="V4">
        <f>NAIO1!X24/V$7</f>
        <v>3.8488732398816235E-2</v>
      </c>
      <c r="W4">
        <f>NAIO1!Y24/W$7</f>
        <v>3.9664724736551221E-2</v>
      </c>
      <c r="X4">
        <f>NAIO1!Z24/X$7</f>
        <v>4.3315077491664168E-2</v>
      </c>
      <c r="Y4">
        <f>NAIO1!AA24/Y$7</f>
        <v>4.2160283552592659E-2</v>
      </c>
      <c r="Z4">
        <f>NAIO1!AB24/Z$7</f>
        <v>4.2354137567019196E-2</v>
      </c>
      <c r="AA4">
        <f>NAIO1!AC24/AA$7</f>
        <v>4.3210033464380654E-2</v>
      </c>
      <c r="AB4">
        <f>NAIO1!AD24/AB$7</f>
        <v>4.0523819834608191E-2</v>
      </c>
      <c r="AC4">
        <f>NAIO1!AE24/AC$7</f>
        <v>3.738562933229958E-2</v>
      </c>
      <c r="AD4">
        <f>NAIO1!AF24/AD$7</f>
        <v>3.9612024585992674E-2</v>
      </c>
      <c r="AE4">
        <f>NAIO1!AG24/AE$7</f>
        <v>4.8434021980464148E-2</v>
      </c>
      <c r="AF4">
        <f>NAIO1!AH24/AF$7</f>
        <v>5.336298800331752E-2</v>
      </c>
      <c r="AG4">
        <f>NAIO1!AI24/AG$7</f>
        <v>5.3380046921980361E-2</v>
      </c>
      <c r="AH4">
        <f>NAIO1!AJ24/AH$7</f>
        <v>5.2546650626087418E-2</v>
      </c>
      <c r="AI4">
        <f>NAIO1!AK24/AI$7</f>
        <v>5.8208120296831575E-2</v>
      </c>
      <c r="AJ4">
        <f>NAIO1!AL24/AJ$7</f>
        <v>6.1314913633962277E-2</v>
      </c>
    </row>
    <row r="5" spans="1:36" x14ac:dyDescent="0.25">
      <c r="A5" t="str">
        <f>NAIO1!C20</f>
        <v>Prof. rep. og vedl.</v>
      </c>
      <c r="B5">
        <f>NAIO1!D25/B$7</f>
        <v>2.7936927423542025E-2</v>
      </c>
      <c r="C5">
        <f>NAIO1!E25/C$7</f>
        <v>2.7764768451512531E-2</v>
      </c>
      <c r="D5">
        <f>NAIO1!F25/D$7</f>
        <v>2.9491764789165976E-2</v>
      </c>
      <c r="E5">
        <f>NAIO1!G25/E$7</f>
        <v>2.8758696955673065E-2</v>
      </c>
      <c r="F5">
        <f>NAIO1!H25/F$7</f>
        <v>2.9860462209814424E-2</v>
      </c>
      <c r="G5">
        <f>NAIO1!I25/G$7</f>
        <v>3.0510922636853177E-2</v>
      </c>
      <c r="H5">
        <f>NAIO1!J25/H$7</f>
        <v>3.0257873795827644E-2</v>
      </c>
      <c r="I5">
        <f>NAIO1!K25/I$7</f>
        <v>3.120039784461328E-2</v>
      </c>
      <c r="J5">
        <f>NAIO1!L25/J$7</f>
        <v>2.993787842771372E-2</v>
      </c>
      <c r="K5">
        <f>NAIO1!M25/K$7</f>
        <v>3.5445684462180986E-2</v>
      </c>
      <c r="L5">
        <f>NAIO1!N25/L$7</f>
        <v>3.7586630849410448E-2</v>
      </c>
      <c r="M5">
        <f>NAIO1!O25/M$7</f>
        <v>3.6013445661851974E-2</v>
      </c>
      <c r="N5">
        <f>NAIO1!P25/N$7</f>
        <v>3.5954097623880854E-2</v>
      </c>
      <c r="O5">
        <f>NAIO1!Q25/O$7</f>
        <v>3.682365304764916E-2</v>
      </c>
      <c r="P5">
        <f>NAIO1!R25/P$7</f>
        <v>3.826338202334751E-2</v>
      </c>
      <c r="Q5">
        <f>NAIO1!S25/Q$7</f>
        <v>3.7538848958000637E-2</v>
      </c>
      <c r="R5">
        <f>NAIO1!T25/R$7</f>
        <v>4.1156205575577413E-2</v>
      </c>
      <c r="S5">
        <f>NAIO1!U25/S$7</f>
        <v>4.1801211322715075E-2</v>
      </c>
      <c r="T5">
        <f>NAIO1!V25/T$7</f>
        <v>3.782647025837868E-2</v>
      </c>
      <c r="U5">
        <f>NAIO1!W25/U$7</f>
        <v>3.5544757296517321E-2</v>
      </c>
      <c r="V5">
        <f>NAIO1!X25/V$7</f>
        <v>3.5489607763687835E-2</v>
      </c>
      <c r="W5">
        <f>NAIO1!Y25/W$7</f>
        <v>4.0105714816768431E-2</v>
      </c>
      <c r="X5">
        <f>NAIO1!Z25/X$7</f>
        <v>4.0437173633721173E-2</v>
      </c>
      <c r="Y5">
        <f>NAIO1!AA25/Y$7</f>
        <v>3.9636702910595505E-2</v>
      </c>
      <c r="Z5">
        <f>NAIO1!AB25/Z$7</f>
        <v>4.2230431328431843E-2</v>
      </c>
      <c r="AA5">
        <f>NAIO1!AC25/AA$7</f>
        <v>4.1999064290870247E-2</v>
      </c>
      <c r="AB5">
        <f>NAIO1!AD25/AB$7</f>
        <v>4.1285903839004524E-2</v>
      </c>
      <c r="AC5">
        <f>NAIO1!AE25/AC$7</f>
        <v>4.2198694950070323E-2</v>
      </c>
      <c r="AD5">
        <f>NAIO1!AF25/AD$7</f>
        <v>4.2113332405403839E-2</v>
      </c>
      <c r="AE5">
        <f>NAIO1!AG25/AE$7</f>
        <v>4.1494568507618269E-2</v>
      </c>
      <c r="AF5">
        <f>NAIO1!AH25/AF$7</f>
        <v>4.4795344848970124E-2</v>
      </c>
      <c r="AG5">
        <f>NAIO1!AI25/AG$7</f>
        <v>4.4393831849327652E-2</v>
      </c>
      <c r="AH5">
        <f>NAIO1!AJ25/AH$7</f>
        <v>4.8233188992911152E-2</v>
      </c>
      <c r="AI5">
        <f>NAIO1!AK25/AI$7</f>
        <v>5.0744843241176785E-2</v>
      </c>
      <c r="AJ5">
        <f>NAIO1!AL25/AJ$7</f>
        <v>5.020840820727767E-2</v>
      </c>
    </row>
    <row r="6" spans="1:36" x14ac:dyDescent="0.25">
      <c r="A6" t="str">
        <f>NAIO1!C21</f>
        <v>Gør-det-selv rep. og vedl.</v>
      </c>
      <c r="B6">
        <f>NAIO1!D26/B$7</f>
        <v>1.1697189706646658E-2</v>
      </c>
      <c r="C6">
        <f>NAIO1!E26/C$7</f>
        <v>1.2176375047011622E-2</v>
      </c>
      <c r="D6">
        <f>NAIO1!F26/D$7</f>
        <v>1.3930187836943613E-2</v>
      </c>
      <c r="E6">
        <f>NAIO1!G26/E$7</f>
        <v>1.5840600411119909E-2</v>
      </c>
      <c r="F6">
        <f>NAIO1!H26/F$7</f>
        <v>1.6054908160509262E-2</v>
      </c>
      <c r="G6">
        <f>NAIO1!I26/G$7</f>
        <v>1.7651576203474014E-2</v>
      </c>
      <c r="H6">
        <f>NAIO1!J26/H$7</f>
        <v>1.9016888389565979E-2</v>
      </c>
      <c r="I6">
        <f>NAIO1!K26/I$7</f>
        <v>1.9607488122988154E-2</v>
      </c>
      <c r="J6">
        <f>NAIO1!L26/J$7</f>
        <v>1.9291658079626264E-2</v>
      </c>
      <c r="K6">
        <f>NAIO1!M26/K$7</f>
        <v>2.3985337921661892E-2</v>
      </c>
      <c r="L6">
        <f>NAIO1!N26/L$7</f>
        <v>2.5180994838995975E-2</v>
      </c>
      <c r="M6">
        <f>NAIO1!O26/M$7</f>
        <v>2.2996989513697337E-2</v>
      </c>
      <c r="N6">
        <f>NAIO1!P26/N$7</f>
        <v>2.4786432203491963E-2</v>
      </c>
      <c r="O6">
        <f>NAIO1!Q26/O$7</f>
        <v>2.6619881692946695E-2</v>
      </c>
      <c r="P6">
        <f>NAIO1!R26/P$7</f>
        <v>2.6233678088138215E-2</v>
      </c>
      <c r="Q6">
        <f>NAIO1!S26/Q$7</f>
        <v>2.7118449507486573E-2</v>
      </c>
      <c r="R6">
        <f>NAIO1!T26/R$7</f>
        <v>2.9896709056753727E-2</v>
      </c>
      <c r="S6">
        <f>NAIO1!U26/S$7</f>
        <v>2.7229828896905992E-2</v>
      </c>
      <c r="T6">
        <f>NAIO1!V26/T$7</f>
        <v>2.5044687411622319E-2</v>
      </c>
      <c r="U6">
        <f>NAIO1!W26/U$7</f>
        <v>2.4074056784692242E-2</v>
      </c>
      <c r="V6">
        <f>NAIO1!X26/V$7</f>
        <v>2.4029152892219498E-2</v>
      </c>
      <c r="W6">
        <f>NAIO1!Y26/W$7</f>
        <v>2.7367123248935438E-2</v>
      </c>
      <c r="X6">
        <f>NAIO1!Z26/X$7</f>
        <v>2.8791235173068162E-2</v>
      </c>
      <c r="Y6">
        <f>NAIO1!AA26/Y$7</f>
        <v>2.7717612431199613E-2</v>
      </c>
      <c r="Z6">
        <f>NAIO1!AB26/Z$7</f>
        <v>2.6021836107221915E-2</v>
      </c>
      <c r="AA6">
        <f>NAIO1!AC26/AA$7</f>
        <v>2.5279196034723627E-2</v>
      </c>
      <c r="AB6">
        <f>NAIO1!AD26/AB$7</f>
        <v>2.5953808598931077E-2</v>
      </c>
      <c r="AC6">
        <f>NAIO1!AE26/AC$7</f>
        <v>2.8172824679296025E-2</v>
      </c>
      <c r="AD6">
        <f>NAIO1!AF26/AD$7</f>
        <v>2.9144235410573521E-2</v>
      </c>
      <c r="AE6">
        <f>NAIO1!AG26/AE$7</f>
        <v>3.0672189483534507E-2</v>
      </c>
      <c r="AF6">
        <f>NAIO1!AH26/AF$7</f>
        <v>3.190801805316381E-2</v>
      </c>
      <c r="AG6">
        <f>NAIO1!AI26/AG$7</f>
        <v>3.581529237959958E-2</v>
      </c>
      <c r="AH6">
        <f>NAIO1!AJ26/AH$7</f>
        <v>3.6707192044377973E-2</v>
      </c>
      <c r="AI6">
        <f>NAIO1!AK26/AI$7</f>
        <v>3.7849368130448618E-2</v>
      </c>
      <c r="AJ6">
        <f>NAIO1!AL26/AJ$7</f>
        <v>3.885759736706737E-2</v>
      </c>
    </row>
    <row r="7" spans="1:36" x14ac:dyDescent="0.25">
      <c r="A7" s="12" t="s">
        <v>288</v>
      </c>
      <c r="B7" s="12">
        <f>NAIO1!D94</f>
        <v>76.964123000000001</v>
      </c>
      <c r="C7" s="12">
        <f>NAIO1!E94</f>
        <v>83.702048999999988</v>
      </c>
      <c r="D7" s="12">
        <f>NAIO1!F94</f>
        <v>79.575887999999992</v>
      </c>
      <c r="E7" s="12">
        <f>NAIO1!G94</f>
        <v>79.290391</v>
      </c>
      <c r="F7" s="12">
        <f>NAIO1!H94</f>
        <v>83.870414999999994</v>
      </c>
      <c r="G7" s="12">
        <f>NAIO1!I94</f>
        <v>86.856790999999987</v>
      </c>
      <c r="H7" s="12">
        <f>NAIO1!J94</f>
        <v>90.953204999999997</v>
      </c>
      <c r="I7" s="12">
        <f>NAIO1!K94</f>
        <v>87.150812000000016</v>
      </c>
      <c r="J7" s="12">
        <f>NAIO1!L94</f>
        <v>87.163225000000011</v>
      </c>
      <c r="K7" s="12">
        <f>NAIO1!M94</f>
        <v>79.96696399999999</v>
      </c>
      <c r="L7" s="12">
        <f>NAIO1!N94</f>
        <v>78.069234000000009</v>
      </c>
      <c r="M7" s="12">
        <f>NAIO1!O94</f>
        <v>78.268418999999994</v>
      </c>
      <c r="N7" s="12">
        <f>NAIO1!P94</f>
        <v>76.332059000000001</v>
      </c>
      <c r="O7" s="12">
        <f>NAIO1!Q94</f>
        <v>81.730866999999989</v>
      </c>
      <c r="P7" s="12">
        <f>NAIO1!R94</f>
        <v>83.550579000000013</v>
      </c>
      <c r="Q7" s="12">
        <f>NAIO1!S94</f>
        <v>84.838509000000002</v>
      </c>
      <c r="R7" s="12">
        <f>NAIO1!T94</f>
        <v>89.895409000000015</v>
      </c>
      <c r="S7" s="12">
        <f>NAIO1!U94</f>
        <v>89.51885</v>
      </c>
      <c r="T7" s="12">
        <f>NAIO1!V94</f>
        <v>84.648809</v>
      </c>
      <c r="U7" s="12">
        <f>NAIO1!W94</f>
        <v>77.837274000000008</v>
      </c>
      <c r="V7" s="12">
        <f>NAIO1!X94</f>
        <v>76.718105000000008</v>
      </c>
      <c r="W7" s="12">
        <f>NAIO1!Y94</f>
        <v>74.861005000000006</v>
      </c>
      <c r="X7" s="12">
        <f>NAIO1!Z94</f>
        <v>68.994967000000003</v>
      </c>
      <c r="Y7" s="12">
        <f>NAIO1!AA94</f>
        <v>71.190370999999999</v>
      </c>
      <c r="Z7" s="12">
        <f>NAIO1!AB94</f>
        <v>69.822311999999997</v>
      </c>
      <c r="AA7" s="12">
        <f>NAIO1!AC94</f>
        <v>65.052088999999995</v>
      </c>
      <c r="AB7" s="12">
        <f>NAIO1!AD94</f>
        <v>68.633899999999997</v>
      </c>
      <c r="AC7" s="12">
        <f>NAIO1!AE94</f>
        <v>66.408901999999998</v>
      </c>
      <c r="AD7" s="12">
        <f>NAIO1!AF94</f>
        <v>67.710324999999983</v>
      </c>
      <c r="AE7" s="12">
        <f>NAIO1!AG94</f>
        <v>63.893993999999999</v>
      </c>
      <c r="AF7" s="12">
        <f>NAIO1!AH94</f>
        <v>59.522477000000002</v>
      </c>
      <c r="AG7" s="12">
        <f>NAIO1!AI94</f>
        <v>64.653034000000005</v>
      </c>
      <c r="AH7" s="12">
        <f>NAIO1!AJ94</f>
        <v>62.926780000000008</v>
      </c>
      <c r="AI7" s="12">
        <f>NAIO1!AK94</f>
        <v>57.113116999999995</v>
      </c>
      <c r="AJ7" s="12">
        <f>NAIO1!AL94</f>
        <v>57.995667000000005</v>
      </c>
    </row>
    <row r="20" spans="17:17" x14ac:dyDescent="0.25">
      <c r="Q20" s="53" t="s">
        <v>269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FFCD8-8021-49D6-BA50-3856B227C15F}">
  <sheetPr codeName="Sheet22"/>
  <dimension ref="A2:AL8"/>
  <sheetViews>
    <sheetView topLeftCell="A4" zoomScale="70" zoomScaleNormal="70" workbookViewId="0">
      <selection activeCell="A5" sqref="A5"/>
    </sheetView>
  </sheetViews>
  <sheetFormatPr defaultColWidth="9.140625" defaultRowHeight="20.25" x14ac:dyDescent="0.5"/>
  <cols>
    <col min="1" max="1" width="31.140625" style="73" customWidth="1"/>
    <col min="2" max="16384" width="9.140625" style="73"/>
  </cols>
  <sheetData>
    <row r="2" spans="1:38" x14ac:dyDescent="0.5">
      <c r="B2" s="73">
        <v>1990</v>
      </c>
      <c r="C2" s="73">
        <v>1991</v>
      </c>
      <c r="D2" s="73">
        <v>1992</v>
      </c>
      <c r="E2" s="73">
        <v>1993</v>
      </c>
      <c r="F2" s="73">
        <v>1994</v>
      </c>
      <c r="G2" s="73">
        <v>1995</v>
      </c>
      <c r="H2" s="73">
        <v>1996</v>
      </c>
      <c r="I2" s="73">
        <v>1997</v>
      </c>
      <c r="J2" s="73">
        <v>1998</v>
      </c>
      <c r="K2" s="73">
        <v>1999</v>
      </c>
      <c r="L2" s="73">
        <v>2000</v>
      </c>
      <c r="M2" s="73">
        <v>2001</v>
      </c>
      <c r="N2" s="73">
        <v>2002</v>
      </c>
      <c r="O2" s="73">
        <v>2003</v>
      </c>
      <c r="P2" s="73">
        <v>2004</v>
      </c>
      <c r="Q2" s="73">
        <v>2005</v>
      </c>
      <c r="R2" s="73">
        <v>2006</v>
      </c>
      <c r="S2" s="73">
        <v>2007</v>
      </c>
      <c r="T2" s="73">
        <v>2008</v>
      </c>
      <c r="U2" s="73">
        <v>2009</v>
      </c>
      <c r="V2" s="73">
        <v>2010</v>
      </c>
      <c r="W2" s="73">
        <v>2011</v>
      </c>
      <c r="X2" s="73">
        <v>2012</v>
      </c>
      <c r="Y2" s="73">
        <v>2013</v>
      </c>
      <c r="Z2" s="73">
        <v>2014</v>
      </c>
      <c r="AA2" s="73">
        <v>2015</v>
      </c>
      <c r="AB2" s="73">
        <v>2016</v>
      </c>
      <c r="AC2" s="73">
        <v>2017</v>
      </c>
      <c r="AD2" s="73">
        <v>2018</v>
      </c>
      <c r="AE2" s="73">
        <v>2019</v>
      </c>
      <c r="AF2" s="73">
        <v>2020</v>
      </c>
      <c r="AG2" s="73">
        <v>2021</v>
      </c>
      <c r="AH2" s="73">
        <v>2022</v>
      </c>
      <c r="AI2" s="73">
        <v>2023</v>
      </c>
      <c r="AJ2" s="73">
        <v>2024</v>
      </c>
    </row>
    <row r="3" spans="1:38" x14ac:dyDescent="0.5">
      <c r="A3" s="135" t="s">
        <v>569</v>
      </c>
      <c r="B3" s="73">
        <f>NAIO1!D51</f>
        <v>2.052638153936555</v>
      </c>
      <c r="C3" s="73">
        <f>NAIO1!E51</f>
        <v>2.2058148157374244</v>
      </c>
      <c r="D3" s="73">
        <f>NAIO1!F51</f>
        <v>2.1934102516699525</v>
      </c>
      <c r="E3" s="73">
        <f>NAIO1!G51</f>
        <v>2.2802447089952032</v>
      </c>
      <c r="F3" s="73">
        <f>NAIO1!H51</f>
        <v>2.5052178187536902</v>
      </c>
      <c r="G3" s="73">
        <f>NAIO1!I51</f>
        <v>2.4843412793026012</v>
      </c>
      <c r="H3" s="73">
        <f>NAIO1!J51</f>
        <v>2.6544517923624262</v>
      </c>
      <c r="I3" s="73">
        <f>NAIO1!K51</f>
        <v>2.7052081951211999</v>
      </c>
      <c r="J3" s="73">
        <f>NAIO1!L51</f>
        <v>2.4844407387304481</v>
      </c>
      <c r="K3" s="73">
        <f>NAIO1!M51</f>
        <v>2.7301354188389997</v>
      </c>
      <c r="L3" s="73">
        <f>NAIO1!N51</f>
        <v>2.9211051618739106</v>
      </c>
      <c r="M3" s="73">
        <f>NAIO1!O51</f>
        <v>2.6166862389640295</v>
      </c>
      <c r="N3" s="73">
        <f>NAIO1!P51</f>
        <v>2.683294230296752</v>
      </c>
      <c r="O3" s="73">
        <f>NAIO1!Q51</f>
        <v>3.1165123275842417</v>
      </c>
      <c r="P3" s="73">
        <f>NAIO1!R51</f>
        <v>3.2870753411120912</v>
      </c>
      <c r="Q3" s="73">
        <f>NAIO1!S51</f>
        <v>3.5093923918076886</v>
      </c>
      <c r="R3" s="73">
        <f>NAIO1!T51</f>
        <v>4.1859703071150847</v>
      </c>
      <c r="S3" s="73">
        <f>NAIO1!U51</f>
        <v>3.9855395265373339</v>
      </c>
      <c r="T3" s="73">
        <f>NAIO1!V51</f>
        <v>3.355342377422124</v>
      </c>
      <c r="U3" s="73">
        <f>NAIO1!W51</f>
        <v>2.8757868611702331</v>
      </c>
      <c r="V3" s="73">
        <f>NAIO1!X51</f>
        <v>2.8547182719189332</v>
      </c>
      <c r="W3" s="73">
        <f>NAIO1!Y51</f>
        <v>3.2109314146590218</v>
      </c>
      <c r="X3" s="73">
        <f>NAIO1!Z51</f>
        <v>2.9838734229969357</v>
      </c>
      <c r="Y3" s="73">
        <f>NAIO1!AA51</f>
        <v>2.8957993902305006</v>
      </c>
      <c r="Z3" s="73">
        <f>NAIO1!AB51</f>
        <v>2.813711510561995</v>
      </c>
      <c r="AA3" s="73">
        <f>NAIO1!AC51</f>
        <v>2.5853512025119429</v>
      </c>
      <c r="AB3" s="73">
        <f>NAIO1!AD51</f>
        <v>2.7134894928398197</v>
      </c>
      <c r="AC3" s="73">
        <f>NAIO1!AE51</f>
        <v>2.7475886679005246</v>
      </c>
      <c r="AD3" s="73">
        <f>NAIO1!AF51</f>
        <v>2.7992374507720394</v>
      </c>
      <c r="AE3" s="73">
        <f>NAIO1!AG51</f>
        <v>2.7138430417740702</v>
      </c>
      <c r="AF3" s="73">
        <f>NAIO1!AH51</f>
        <v>2.5743173927012943</v>
      </c>
      <c r="AG3" s="73">
        <f>NAIO1!AI51</f>
        <v>2.9412828557253832</v>
      </c>
      <c r="AH3" s="73">
        <f>NAIO1!AJ51</f>
        <v>3.0331710393931006</v>
      </c>
      <c r="AI3" s="73">
        <f>NAIO1!AK51</f>
        <v>2.7510972523772885</v>
      </c>
      <c r="AJ3" s="73">
        <f>NAIO1!AL51</f>
        <v>2.6855000639693731</v>
      </c>
    </row>
    <row r="4" spans="1:38" x14ac:dyDescent="0.5">
      <c r="A4" s="135" t="s">
        <v>570</v>
      </c>
      <c r="B4" s="73">
        <f>NAIO1!D53</f>
        <v>1.2841822225894468</v>
      </c>
      <c r="C4" s="73">
        <f>NAIO1!E53</f>
        <v>1.0710865764312882</v>
      </c>
      <c r="D4" s="73">
        <f>NAIO1!F53</f>
        <v>1.0059117914825442</v>
      </c>
      <c r="E4" s="73">
        <f>NAIO1!G53</f>
        <v>0.80210874149845912</v>
      </c>
      <c r="F4" s="73">
        <f>NAIO1!H53</f>
        <v>0.85739658726146606</v>
      </c>
      <c r="G4" s="73">
        <f>NAIO1!I53</f>
        <v>1.0705098786091281</v>
      </c>
      <c r="H4" s="73">
        <f>NAIO1!J53</f>
        <v>1.2194845525732585</v>
      </c>
      <c r="I4" s="73">
        <f>NAIO1!K53</f>
        <v>1.3905164299454364</v>
      </c>
      <c r="J4" s="73">
        <f>NAIO1!L53</f>
        <v>1.6006416031193222</v>
      </c>
      <c r="K4" s="73">
        <f>NAIO1!M53</f>
        <v>1.3712929856071179</v>
      </c>
      <c r="L4" s="73">
        <f>NAIO1!N53</f>
        <v>1.2164043864005509</v>
      </c>
      <c r="M4" s="73">
        <f>NAIO1!O53</f>
        <v>1.2804696231391561</v>
      </c>
      <c r="N4" s="73">
        <f>NAIO1!P53</f>
        <v>1.3572619359731211</v>
      </c>
      <c r="O4" s="73">
        <f>NAIO1!Q53</f>
        <v>1.7059881316292902</v>
      </c>
      <c r="P4" s="73">
        <f>NAIO1!R53</f>
        <v>1.9537868946240922</v>
      </c>
      <c r="Q4" s="73">
        <f>NAIO1!S53</f>
        <v>2.0801541395684837</v>
      </c>
      <c r="R4" s="73">
        <f>NAIO1!T53</f>
        <v>2.4235441860523164</v>
      </c>
      <c r="S4" s="73">
        <f>NAIO1!U53</f>
        <v>2.4094796338845463</v>
      </c>
      <c r="T4" s="73">
        <f>NAIO1!V53</f>
        <v>1.6768127728757196</v>
      </c>
      <c r="U4" s="73">
        <f>NAIO1!W53</f>
        <v>0.8454564599008495</v>
      </c>
      <c r="V4" s="73">
        <f>NAIO1!X53</f>
        <v>0.72902423800937866</v>
      </c>
      <c r="W4" s="73">
        <f>NAIO1!Y53</f>
        <v>1.0083545393887201</v>
      </c>
      <c r="X4" s="73">
        <f>NAIO1!Z53</f>
        <v>0.76432226813810045</v>
      </c>
      <c r="Y4" s="73">
        <f>NAIO1!AA53</f>
        <v>0.65432734720892383</v>
      </c>
      <c r="Z4" s="73">
        <f>NAIO1!AB53</f>
        <v>0.68344908038766794</v>
      </c>
      <c r="AA4" s="73">
        <f>NAIO1!AC53</f>
        <v>0.80094810683129902</v>
      </c>
      <c r="AB4" s="73">
        <f>NAIO1!AD53</f>
        <v>0.82824291287979823</v>
      </c>
      <c r="AC4" s="73">
        <f>NAIO1!AE53</f>
        <v>1.0484190018915938</v>
      </c>
      <c r="AD4" s="73">
        <f>NAIO1!AF53</f>
        <v>1.156187473249892</v>
      </c>
      <c r="AE4" s="73">
        <f>NAIO1!AG53</f>
        <v>1.1830025407558451</v>
      </c>
      <c r="AF4" s="73">
        <f>NAIO1!AH53</f>
        <v>1.4761442089046837</v>
      </c>
      <c r="AG4" s="73">
        <f>NAIO1!AI53</f>
        <v>1.4675874595566407</v>
      </c>
      <c r="AH4" s="73">
        <f>NAIO1!AJ53</f>
        <v>1.2834967258518728</v>
      </c>
      <c r="AI4" s="73">
        <f>NAIO1!AK53</f>
        <v>1.1200094229692452</v>
      </c>
      <c r="AJ4" s="73">
        <f>NAIO1!AL53</f>
        <v>0.99970417136892864</v>
      </c>
    </row>
    <row r="5" spans="1:38" x14ac:dyDescent="0.5">
      <c r="A5" s="75" t="s">
        <v>318</v>
      </c>
      <c r="B5" s="74">
        <f>B3/B4-1</f>
        <v>0.59840100402385321</v>
      </c>
      <c r="C5" s="74">
        <f t="shared" ref="C5:AF5" si="0">C3/C4-1</f>
        <v>1.0594178512505432</v>
      </c>
      <c r="D5" s="74">
        <f t="shared" si="0"/>
        <v>1.1805194752088908</v>
      </c>
      <c r="E5" s="74">
        <f t="shared" si="0"/>
        <v>1.8428124405368838</v>
      </c>
      <c r="F5" s="74">
        <f t="shared" si="0"/>
        <v>1.9218891887071572</v>
      </c>
      <c r="G5" s="74">
        <f t="shared" si="0"/>
        <v>1.3207084109587193</v>
      </c>
      <c r="H5" s="74">
        <f t="shared" si="0"/>
        <v>1.176699808752161</v>
      </c>
      <c r="I5" s="74">
        <f t="shared" si="0"/>
        <v>0.94547014106647542</v>
      </c>
      <c r="J5" s="74">
        <f t="shared" si="0"/>
        <v>0.55215304530932019</v>
      </c>
      <c r="K5" s="74">
        <f t="shared" si="0"/>
        <v>0.99092057459207106</v>
      </c>
      <c r="L5" s="74">
        <f t="shared" si="0"/>
        <v>1.4014260344109095</v>
      </c>
      <c r="M5" s="74">
        <f t="shared" si="0"/>
        <v>1.043536364844837</v>
      </c>
      <c r="N5" s="74">
        <f t="shared" si="0"/>
        <v>0.97699070398883658</v>
      </c>
      <c r="O5" s="74">
        <f t="shared" si="0"/>
        <v>0.82680774256491563</v>
      </c>
      <c r="P5" s="74">
        <f t="shared" si="0"/>
        <v>0.68241242182378503</v>
      </c>
      <c r="Q5" s="74">
        <f t="shared" si="0"/>
        <v>0.68708285845379335</v>
      </c>
      <c r="R5" s="74">
        <f t="shared" si="0"/>
        <v>0.72721022839429406</v>
      </c>
      <c r="S5" s="74">
        <f t="shared" si="0"/>
        <v>0.65410799514079088</v>
      </c>
      <c r="T5" s="74">
        <f t="shared" si="0"/>
        <v>1.0010238660501973</v>
      </c>
      <c r="U5" s="74">
        <f t="shared" si="0"/>
        <v>2.4014606281528557</v>
      </c>
      <c r="V5" s="74">
        <f t="shared" si="0"/>
        <v>2.9158070789440722</v>
      </c>
      <c r="W5" s="74">
        <f t="shared" si="0"/>
        <v>2.1843278224398506</v>
      </c>
      <c r="X5" s="74">
        <f t="shared" si="0"/>
        <v>2.9039467347532506</v>
      </c>
      <c r="Y5" s="74">
        <f t="shared" si="0"/>
        <v>3.4256126579191939</v>
      </c>
      <c r="Z5" s="74">
        <f t="shared" si="0"/>
        <v>3.1169292509194593</v>
      </c>
      <c r="AA5" s="74">
        <f t="shared" si="0"/>
        <v>2.2278635537826257</v>
      </c>
      <c r="AB5" s="74">
        <f t="shared" si="0"/>
        <v>2.2762000744504105</v>
      </c>
      <c r="AC5" s="74">
        <f t="shared" si="0"/>
        <v>1.6206971286701504</v>
      </c>
      <c r="AD5" s="74">
        <f t="shared" si="0"/>
        <v>1.4210930454935204</v>
      </c>
      <c r="AE5" s="74">
        <f t="shared" si="0"/>
        <v>1.2940297660224287</v>
      </c>
      <c r="AF5" s="74">
        <f t="shared" si="0"/>
        <v>0.74394708672228438</v>
      </c>
      <c r="AG5" s="74">
        <f t="shared" ref="AG5:AJ5" si="1">AG3/AG4-1</f>
        <v>1.0041618893458977</v>
      </c>
      <c r="AH5" s="74">
        <f t="shared" si="1"/>
        <v>1.3632090197814466</v>
      </c>
      <c r="AI5" s="74">
        <f t="shared" si="1"/>
        <v>1.4563161665942803</v>
      </c>
      <c r="AJ5" s="74">
        <f t="shared" si="1"/>
        <v>1.6862947468669929</v>
      </c>
    </row>
    <row r="7" spans="1:38" x14ac:dyDescent="0.5">
      <c r="A7" s="73" t="str">
        <f>A3</f>
        <v>Reparation og vedligeholdelse af boliger</v>
      </c>
      <c r="B7" s="73">
        <f>B3/SUM(B3:B4)</f>
        <v>0.61514793195838069</v>
      </c>
      <c r="C7" s="73">
        <f t="shared" ref="C7:AF7" si="2">C3/SUM(C3:C4)</f>
        <v>0.67314043108193022</v>
      </c>
      <c r="D7" s="73">
        <f t="shared" si="2"/>
        <v>0.68558595292540325</v>
      </c>
      <c r="E7" s="73">
        <f t="shared" si="2"/>
        <v>0.73977392457377156</v>
      </c>
      <c r="F7" s="73">
        <f t="shared" si="2"/>
        <v>0.74502084279192804</v>
      </c>
      <c r="G7" s="73">
        <f t="shared" si="2"/>
        <v>0.69885943713097931</v>
      </c>
      <c r="H7" s="73">
        <f t="shared" si="2"/>
        <v>0.68520790121720376</v>
      </c>
      <c r="I7" s="73">
        <f t="shared" si="2"/>
        <v>0.66049562477047319</v>
      </c>
      <c r="J7" s="73">
        <f t="shared" si="2"/>
        <v>0.60817396831356541</v>
      </c>
      <c r="K7" s="73">
        <f t="shared" si="2"/>
        <v>0.66565477916898907</v>
      </c>
      <c r="L7" s="73">
        <f t="shared" si="2"/>
        <v>0.70600566060135139</v>
      </c>
      <c r="M7" s="73">
        <f t="shared" si="2"/>
        <v>0.67143484416655519</v>
      </c>
      <c r="N7" s="73">
        <f t="shared" si="2"/>
        <v>0.66409031823306963</v>
      </c>
      <c r="O7" s="73">
        <f t="shared" si="2"/>
        <v>0.64624407067293299</v>
      </c>
      <c r="P7" s="73">
        <f t="shared" si="2"/>
        <v>0.62720124919489628</v>
      </c>
      <c r="Q7" s="73">
        <f t="shared" si="2"/>
        <v>0.62784921318897402</v>
      </c>
      <c r="R7" s="73">
        <f t="shared" si="2"/>
        <v>0.6333249305137828</v>
      </c>
      <c r="S7" s="73">
        <f t="shared" si="2"/>
        <v>0.62322558018331375</v>
      </c>
      <c r="T7" s="73">
        <f t="shared" si="2"/>
        <v>0.66678039074839091</v>
      </c>
      <c r="U7" s="73">
        <f t="shared" si="2"/>
        <v>0.77280269335962093</v>
      </c>
      <c r="V7" s="73">
        <f t="shared" si="2"/>
        <v>0.79657460434456218</v>
      </c>
      <c r="W7" s="73">
        <f t="shared" si="2"/>
        <v>0.76101298883964907</v>
      </c>
      <c r="X7" s="73">
        <f t="shared" si="2"/>
        <v>0.79608261384382339</v>
      </c>
      <c r="Y7" s="73">
        <f t="shared" si="2"/>
        <v>0.81568901743466604</v>
      </c>
      <c r="Z7" s="73">
        <f t="shared" si="2"/>
        <v>0.80457028992138002</v>
      </c>
      <c r="AA7" s="73">
        <f t="shared" si="2"/>
        <v>0.7634739183800503</v>
      </c>
      <c r="AB7" s="73">
        <f t="shared" si="2"/>
        <v>0.76614751821954374</v>
      </c>
      <c r="AC7" s="73">
        <f t="shared" si="2"/>
        <v>0.72381009389556672</v>
      </c>
      <c r="AD7" s="73">
        <f t="shared" si="2"/>
        <v>0.70769576076942331</v>
      </c>
      <c r="AE7" s="73">
        <f t="shared" si="2"/>
        <v>0.69642047248179262</v>
      </c>
      <c r="AF7" s="73">
        <f t="shared" si="2"/>
        <v>0.63556148555527514</v>
      </c>
      <c r="AG7" s="73">
        <f t="shared" ref="AG7:AJ7" si="3">AG3/SUM(AG3:AG4)</f>
        <v>0.66712845817449207</v>
      </c>
      <c r="AH7" s="73">
        <f t="shared" si="3"/>
        <v>0.70266492682486215</v>
      </c>
      <c r="AI7" s="73">
        <f t="shared" si="3"/>
        <v>0.71067461661490272</v>
      </c>
      <c r="AJ7" s="73">
        <f t="shared" si="3"/>
        <v>0.72872489351267777</v>
      </c>
      <c r="AL7" s="80">
        <f>AVERAGE(B7:AF7)</f>
        <v>0.69945350027358855</v>
      </c>
    </row>
    <row r="8" spans="1:38" x14ac:dyDescent="0.5">
      <c r="A8" s="73" t="str">
        <f>A4</f>
        <v>Nybyggeri af boliger</v>
      </c>
      <c r="B8" s="73">
        <f>B4/SUM(B3:B4)</f>
        <v>0.38485206804161937</v>
      </c>
      <c r="C8" s="73">
        <f t="shared" ref="C8:AF8" si="4">C4/SUM(C3:C4)</f>
        <v>0.32685956891806983</v>
      </c>
      <c r="D8" s="73">
        <f t="shared" si="4"/>
        <v>0.31441404707459675</v>
      </c>
      <c r="E8" s="73">
        <f t="shared" si="4"/>
        <v>0.26022607542622839</v>
      </c>
      <c r="F8" s="73">
        <f t="shared" si="4"/>
        <v>0.25497915720807196</v>
      </c>
      <c r="G8" s="73">
        <f t="shared" si="4"/>
        <v>0.30114056286902069</v>
      </c>
      <c r="H8" s="73">
        <f t="shared" si="4"/>
        <v>0.31479209878279618</v>
      </c>
      <c r="I8" s="73">
        <f t="shared" si="4"/>
        <v>0.33950437522952687</v>
      </c>
      <c r="J8" s="73">
        <f t="shared" si="4"/>
        <v>0.39182603168643448</v>
      </c>
      <c r="K8" s="73">
        <f t="shared" si="4"/>
        <v>0.33434522083101087</v>
      </c>
      <c r="L8" s="73">
        <f t="shared" si="4"/>
        <v>0.2939943393986485</v>
      </c>
      <c r="M8" s="73">
        <f t="shared" si="4"/>
        <v>0.32856515583344481</v>
      </c>
      <c r="N8" s="73">
        <f t="shared" si="4"/>
        <v>0.33590968176693031</v>
      </c>
      <c r="O8" s="73">
        <f t="shared" si="4"/>
        <v>0.35375592932706695</v>
      </c>
      <c r="P8" s="73">
        <f t="shared" si="4"/>
        <v>0.37279875080510372</v>
      </c>
      <c r="Q8" s="73">
        <f t="shared" si="4"/>
        <v>0.37215078681102604</v>
      </c>
      <c r="R8" s="73">
        <f t="shared" si="4"/>
        <v>0.3666750694862172</v>
      </c>
      <c r="S8" s="73">
        <f t="shared" si="4"/>
        <v>0.37677441981668636</v>
      </c>
      <c r="T8" s="73">
        <f t="shared" si="4"/>
        <v>0.33321960925160904</v>
      </c>
      <c r="U8" s="73">
        <f t="shared" si="4"/>
        <v>0.22719730664037913</v>
      </c>
      <c r="V8" s="73">
        <f t="shared" si="4"/>
        <v>0.20342539565543782</v>
      </c>
      <c r="W8" s="73">
        <f t="shared" si="4"/>
        <v>0.23898701116035106</v>
      </c>
      <c r="X8" s="73">
        <f t="shared" si="4"/>
        <v>0.20391738615617661</v>
      </c>
      <c r="Y8" s="73">
        <f t="shared" si="4"/>
        <v>0.18431098256533401</v>
      </c>
      <c r="Z8" s="73">
        <f t="shared" si="4"/>
        <v>0.19542971007861998</v>
      </c>
      <c r="AA8" s="73">
        <f t="shared" si="4"/>
        <v>0.23652608161994973</v>
      </c>
      <c r="AB8" s="73">
        <f t="shared" si="4"/>
        <v>0.2338524817804562</v>
      </c>
      <c r="AC8" s="73">
        <f t="shared" si="4"/>
        <v>0.27618990610443328</v>
      </c>
      <c r="AD8" s="73">
        <f t="shared" si="4"/>
        <v>0.29230423923057658</v>
      </c>
      <c r="AE8" s="73">
        <f t="shared" si="4"/>
        <v>0.30357952751820733</v>
      </c>
      <c r="AF8" s="73">
        <f t="shared" si="4"/>
        <v>0.36443851444472491</v>
      </c>
      <c r="AG8" s="73">
        <f t="shared" ref="AG8:AJ8" si="5">AG4/SUM(AG3:AG4)</f>
        <v>0.33287154182550799</v>
      </c>
      <c r="AH8" s="73">
        <f t="shared" si="5"/>
        <v>0.2973350731751378</v>
      </c>
      <c r="AI8" s="73">
        <f t="shared" si="5"/>
        <v>0.28932538338509728</v>
      </c>
      <c r="AJ8" s="73">
        <f t="shared" si="5"/>
        <v>0.27127510648732223</v>
      </c>
      <c r="AL8" s="80">
        <f>AVERAGE(B8:AF8)</f>
        <v>0.30054649972641145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9FD40-7E09-4228-A460-8A2046740056}">
  <sheetPr codeName="Sheet11"/>
  <dimension ref="A1:AJ20"/>
  <sheetViews>
    <sheetView topLeftCell="A16" zoomScale="85" zoomScaleNormal="85" workbookViewId="0">
      <selection activeCell="AC30" sqref="AC30"/>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s="12" t="str">
        <f>NAIO1!C101</f>
        <v>Byggeri, slutudledninger</v>
      </c>
      <c r="B3" s="12">
        <f>NAIO1!D101</f>
        <v>7.2969429999999988</v>
      </c>
      <c r="C3" s="12">
        <f>NAIO1!E101</f>
        <v>7.1471170000000006</v>
      </c>
      <c r="D3" s="12">
        <f>NAIO1!F101</f>
        <v>7.0394720000000008</v>
      </c>
      <c r="E3" s="12">
        <f>NAIO1!G101</f>
        <v>6.613531</v>
      </c>
      <c r="F3" s="12">
        <f>NAIO1!H101</f>
        <v>6.5365889999999993</v>
      </c>
      <c r="G3" s="12">
        <f>NAIO1!I101</f>
        <v>7.4908999999999999</v>
      </c>
      <c r="H3" s="12">
        <f>NAIO1!J101</f>
        <v>8.3630340000000007</v>
      </c>
      <c r="I3" s="12">
        <f>NAIO1!K101</f>
        <v>8.3251059999999999</v>
      </c>
      <c r="J3" s="12">
        <f>NAIO1!L101</f>
        <v>8.7892679999999999</v>
      </c>
      <c r="K3" s="12">
        <f>NAIO1!M101</f>
        <v>7.7962379999999998</v>
      </c>
      <c r="L3" s="12">
        <f>NAIO1!N101</f>
        <v>8.0545970000000011</v>
      </c>
      <c r="M3" s="12">
        <f>NAIO1!O101</f>
        <v>8.1491740000000004</v>
      </c>
      <c r="N3" s="12">
        <f>NAIO1!P101</f>
        <v>7.8118819999999998</v>
      </c>
      <c r="O3" s="12">
        <f>NAIO1!Q101</f>
        <v>8.757750999999999</v>
      </c>
      <c r="P3" s="12">
        <f>NAIO1!R101</f>
        <v>9.1141619999999985</v>
      </c>
      <c r="Q3" s="12">
        <f>NAIO1!S101</f>
        <v>9.1179520000000007</v>
      </c>
      <c r="R3" s="12">
        <f>NAIO1!T101</f>
        <v>10.413104000000001</v>
      </c>
      <c r="S3" s="12">
        <f>NAIO1!U101</f>
        <v>10.307072</v>
      </c>
      <c r="T3" s="12">
        <f>NAIO1!V101</f>
        <v>9.0498830000000012</v>
      </c>
      <c r="U3" s="12">
        <f>NAIO1!W101</f>
        <v>6.6945619999999995</v>
      </c>
      <c r="V3" s="12">
        <f>NAIO1!X101</f>
        <v>6.1947840000000003</v>
      </c>
      <c r="W3" s="12">
        <f>NAIO1!Y101</f>
        <v>7.0450689999999998</v>
      </c>
      <c r="X3" s="12">
        <f>NAIO1!Z101</f>
        <v>6.6057969999999999</v>
      </c>
      <c r="Y3" s="12">
        <f>NAIO1!AA101</f>
        <v>6.518643</v>
      </c>
      <c r="Z3" s="12">
        <f>NAIO1!AB101</f>
        <v>6.6760619999999999</v>
      </c>
      <c r="AA3" s="12">
        <f>NAIO1!AC101</f>
        <v>6.4315989999999994</v>
      </c>
      <c r="AB3" s="12">
        <f>NAIO1!AD101</f>
        <v>6.7141759999999993</v>
      </c>
      <c r="AC3" s="12">
        <f>NAIO1!AE101</f>
        <v>6.7434439999999993</v>
      </c>
      <c r="AD3" s="12">
        <f>NAIO1!AF101</f>
        <v>7.0428269999999999</v>
      </c>
      <c r="AE3" s="12">
        <f>NAIO1!AG101</f>
        <v>7.2319320000000005</v>
      </c>
      <c r="AF3" s="12">
        <f>NAIO1!AH101</f>
        <v>7.4800889999999987</v>
      </c>
      <c r="AG3" s="12">
        <f>NAIO1!AI101</f>
        <v>8.2984049999999989</v>
      </c>
      <c r="AH3" s="12">
        <f>NAIO1!AJ101</f>
        <v>8.4293429999999994</v>
      </c>
      <c r="AI3" s="12">
        <f>NAIO1!AK101</f>
        <v>8.0127369999999996</v>
      </c>
      <c r="AJ3" s="12">
        <f>NAIO1!AL101</f>
        <v>8.1786700000000003</v>
      </c>
    </row>
    <row r="4" spans="1:36" x14ac:dyDescent="0.25">
      <c r="A4" s="12" t="str">
        <f>NAIO1!C102</f>
        <v>Byggeri, inputudledninger</v>
      </c>
      <c r="B4" s="12">
        <f>NAIO1!D102</f>
        <v>2.2279174505353936</v>
      </c>
      <c r="C4" s="12">
        <f>NAIO1!E102</f>
        <v>2.3319001322610484</v>
      </c>
      <c r="D4" s="12">
        <f>NAIO1!F102</f>
        <v>2.3851089364336659</v>
      </c>
      <c r="E4" s="12">
        <f>NAIO1!G102</f>
        <v>2.4819501012762517</v>
      </c>
      <c r="F4" s="12">
        <f>NAIO1!H102</f>
        <v>2.6932281979680601</v>
      </c>
      <c r="G4" s="12">
        <f>NAIO1!I102</f>
        <v>2.8810940952392059</v>
      </c>
      <c r="H4" s="12">
        <f>NAIO1!J102</f>
        <v>3.1218841531829975</v>
      </c>
      <c r="I4" s="12">
        <f>NAIO1!K102</f>
        <v>3.0387605094854813</v>
      </c>
      <c r="J4" s="12">
        <f>NAIO1!L102</f>
        <v>3.1020217803419285</v>
      </c>
      <c r="K4" s="12">
        <f>NAIO1!M102</f>
        <v>3.2111744866068106</v>
      </c>
      <c r="L4" s="12">
        <f>NAIO1!N102</f>
        <v>2.8947036284739656</v>
      </c>
      <c r="M4" s="12">
        <f>NAIO1!O102</f>
        <v>3.111702432299253</v>
      </c>
      <c r="N4" s="12">
        <f>NAIO1!P102</f>
        <v>3.2668068122751679</v>
      </c>
      <c r="O4" s="12">
        <f>NAIO1!Q102</f>
        <v>3.6091096910911817</v>
      </c>
      <c r="P4" s="12">
        <f>NAIO1!R102</f>
        <v>3.7592533969162143</v>
      </c>
      <c r="Q4" s="12">
        <f>NAIO1!S102</f>
        <v>3.6481335220563977</v>
      </c>
      <c r="R4" s="12">
        <f>NAIO1!T102</f>
        <v>3.7673443311216475</v>
      </c>
      <c r="S4" s="12">
        <f>NAIO1!U102</f>
        <v>3.8346754092383897</v>
      </c>
      <c r="T4" s="12">
        <f>NAIO1!V102</f>
        <v>3.4313519627421503</v>
      </c>
      <c r="U4" s="12">
        <f>NAIO1!W102</f>
        <v>3.2389911281641703</v>
      </c>
      <c r="V4" s="12">
        <f>NAIO1!X102</f>
        <v>3.3497059158149893</v>
      </c>
      <c r="W4" s="12">
        <f>NAIO1!Y102</f>
        <v>3.3765075201787331</v>
      </c>
      <c r="X4" s="12">
        <f>NAIO1!Z102</f>
        <v>3.2437769862254697</v>
      </c>
      <c r="Y4" s="12">
        <f>NAIO1!AA102</f>
        <v>3.2313434941009089</v>
      </c>
      <c r="Z4" s="12">
        <f>NAIO1!AB102</f>
        <v>3.1608124469391119</v>
      </c>
      <c r="AA4" s="12">
        <f>NAIO1!AC102</f>
        <v>2.8542552098015963</v>
      </c>
      <c r="AB4" s="12">
        <f>NAIO1!AD102</f>
        <v>2.9925744546130484</v>
      </c>
      <c r="AC4" s="12">
        <f>NAIO1!AE102</f>
        <v>3.0249142808337344</v>
      </c>
      <c r="AD4" s="12">
        <f>NAIO1!AF102</f>
        <v>3.2718941144858054</v>
      </c>
      <c r="AE4" s="12">
        <f>NAIO1!AG102</f>
        <v>3.3029023953475058</v>
      </c>
      <c r="AF4" s="12">
        <f>NAIO1!AH102</f>
        <v>3.2067517868284625</v>
      </c>
      <c r="AG4" s="12">
        <f>NAIO1!AI102</f>
        <v>3.381793743404149</v>
      </c>
      <c r="AH4" s="12">
        <f>NAIO1!AJ102</f>
        <v>3.4289851679864825</v>
      </c>
      <c r="AI4" s="12">
        <f>NAIO1!AK102</f>
        <v>3.3669824192717526</v>
      </c>
      <c r="AJ4" s="12">
        <f>NAIO1!AL102</f>
        <v>3.5460685235645606</v>
      </c>
    </row>
    <row r="5" spans="1:36" x14ac:dyDescent="0.25">
      <c r="A5" s="12" t="str">
        <f>NAIO1!C103</f>
        <v>Husholdninger ex. Byggeri</v>
      </c>
      <c r="B5" s="12">
        <f>NAIO1!D103</f>
        <v>54.158198433266421</v>
      </c>
      <c r="C5" s="12">
        <f>NAIO1!E103</f>
        <v>59.670987703252898</v>
      </c>
      <c r="D5" s="12">
        <f>NAIO1!F103</f>
        <v>57.167858221306368</v>
      </c>
      <c r="E5" s="12">
        <f>NAIO1!G103</f>
        <v>58.168218046346425</v>
      </c>
      <c r="F5" s="12">
        <f>NAIO1!H103</f>
        <v>60.346473229030352</v>
      </c>
      <c r="G5" s="12">
        <f>NAIO1!I103</f>
        <v>58.956394849949788</v>
      </c>
      <c r="H5" s="12">
        <f>NAIO1!J103</f>
        <v>62.771457097249453</v>
      </c>
      <c r="I5" s="12">
        <f>NAIO1!K103</f>
        <v>58.643770846302047</v>
      </c>
      <c r="J5" s="12">
        <f>NAIO1!L103</f>
        <v>58.069892060714636</v>
      </c>
      <c r="K5" s="12">
        <f>NAIO1!M103</f>
        <v>55.521492067229616</v>
      </c>
      <c r="L5" s="12">
        <f>NAIO1!N103</f>
        <v>51.240091757576003</v>
      </c>
      <c r="M5" s="12">
        <f>NAIO1!O103</f>
        <v>50.889872114773098</v>
      </c>
      <c r="N5" s="12">
        <f>NAIO1!P103</f>
        <v>50.250000501489389</v>
      </c>
      <c r="O5" s="12">
        <f>NAIO1!Q103</f>
        <v>54.187866768675207</v>
      </c>
      <c r="P5" s="12">
        <f>NAIO1!R103</f>
        <v>54.035713609226761</v>
      </c>
      <c r="Q5" s="12">
        <f>NAIO1!S103</f>
        <v>54.310337352116811</v>
      </c>
      <c r="R5" s="12">
        <f>NAIO1!T103</f>
        <v>57.373932647036675</v>
      </c>
      <c r="S5" s="12">
        <f>NAIO1!U103</f>
        <v>55.200593159219885</v>
      </c>
      <c r="T5" s="12">
        <f>NAIO1!V103</f>
        <v>54.20684036938308</v>
      </c>
      <c r="U5" s="12">
        <f>NAIO1!W103</f>
        <v>52.358300949497206</v>
      </c>
      <c r="V5" s="12">
        <f>NAIO1!X103</f>
        <v>52.432800419375525</v>
      </c>
      <c r="W5" s="12">
        <f>NAIO1!Y103</f>
        <v>49.743639060196067</v>
      </c>
      <c r="X5" s="12">
        <f>NAIO1!Z103</f>
        <v>45.373208858427752</v>
      </c>
      <c r="Y5" s="12">
        <f>NAIO1!AA103</f>
        <v>47.770357974265515</v>
      </c>
      <c r="Z5" s="12">
        <f>NAIO1!AB103</f>
        <v>44.339703197174416</v>
      </c>
      <c r="AA5" s="12">
        <f>NAIO1!AC103</f>
        <v>41.919274978595887</v>
      </c>
      <c r="AB5" s="12">
        <f>NAIO1!AD103</f>
        <v>44.504874709910069</v>
      </c>
      <c r="AC5" s="12">
        <f>NAIO1!AE103</f>
        <v>42.428131830111937</v>
      </c>
      <c r="AD5" s="12">
        <f>NAIO1!AF103</f>
        <v>43.97603680226689</v>
      </c>
      <c r="AE5" s="12">
        <f>NAIO1!AG103</f>
        <v>41.826713243503917</v>
      </c>
      <c r="AF5" s="12">
        <f>NAIO1!AH103</f>
        <v>36.110979383188187</v>
      </c>
      <c r="AG5" s="12">
        <f>NAIO1!AI103</f>
        <v>38.926232596268541</v>
      </c>
      <c r="AH5" s="12">
        <f>NAIO1!AJ103</f>
        <v>36.183209697871746</v>
      </c>
      <c r="AI5" s="12">
        <f>NAIO1!AK103</f>
        <v>34.48301675747328</v>
      </c>
      <c r="AJ5" s="12">
        <f>NAIO1!AL103</f>
        <v>34.552733280967836</v>
      </c>
    </row>
    <row r="6" spans="1:36" x14ac:dyDescent="0.25">
      <c r="A6" s="12" t="str">
        <f>NAIO1!C104</f>
        <v>Investeringer ex. Byggeri</v>
      </c>
      <c r="B6" s="12">
        <f>NAIO1!D104</f>
        <v>6.0367929092987929</v>
      </c>
      <c r="C6" s="12">
        <f>NAIO1!E104</f>
        <v>6.0528634391924099</v>
      </c>
      <c r="D6" s="12">
        <f>NAIO1!F104</f>
        <v>5.3740279866103098</v>
      </c>
      <c r="E6" s="12">
        <f>NAIO1!G104</f>
        <v>3.9581067486363941</v>
      </c>
      <c r="F6" s="12">
        <f>NAIO1!H104</f>
        <v>5.9206212265274649</v>
      </c>
      <c r="G6" s="12">
        <f>NAIO1!I104</f>
        <v>9.0766102893396283</v>
      </c>
      <c r="H6" s="12">
        <f>NAIO1!J104</f>
        <v>7.3494659124591681</v>
      </c>
      <c r="I6" s="12">
        <f>NAIO1!K104</f>
        <v>8.6442697055793278</v>
      </c>
      <c r="J6" s="12">
        <f>NAIO1!L104</f>
        <v>8.8542190650955455</v>
      </c>
      <c r="K6" s="12">
        <f>NAIO1!M104</f>
        <v>5.3524435067900153</v>
      </c>
      <c r="L6" s="12">
        <f>NAIO1!N104</f>
        <v>8.3819416724433129</v>
      </c>
      <c r="M6" s="12">
        <f>NAIO1!O104</f>
        <v>8.1048114429505613</v>
      </c>
      <c r="N6" s="12">
        <f>NAIO1!P104</f>
        <v>6.995825704191013</v>
      </c>
      <c r="O6" s="12">
        <f>NAIO1!Q104</f>
        <v>6.2371565416233619</v>
      </c>
      <c r="P6" s="12">
        <f>NAIO1!R104</f>
        <v>7.9487961851418376</v>
      </c>
      <c r="Q6" s="12">
        <f>NAIO1!S104</f>
        <v>9.0829591219314878</v>
      </c>
      <c r="R6" s="12">
        <f>NAIO1!T104</f>
        <v>9.3969198197773522</v>
      </c>
      <c r="S6" s="12">
        <f>NAIO1!U104</f>
        <v>11.521649764175256</v>
      </c>
      <c r="T6" s="12">
        <f>NAIO1!V104</f>
        <v>9.1176874753299781</v>
      </c>
      <c r="U6" s="12">
        <f>NAIO1!W104</f>
        <v>6.1318795745801129</v>
      </c>
      <c r="V6" s="12">
        <f>NAIO1!X104</f>
        <v>5.4273167149791641</v>
      </c>
      <c r="W6" s="12">
        <f>NAIO1!Y104</f>
        <v>5.7897714379588692</v>
      </c>
      <c r="X6" s="12">
        <f>NAIO1!Z104</f>
        <v>5.5869148315739015</v>
      </c>
      <c r="Y6" s="12">
        <f>NAIO1!AA104</f>
        <v>5.3652621214645162</v>
      </c>
      <c r="Z6" s="12">
        <f>NAIO1!AB104</f>
        <v>7.5360202733718209</v>
      </c>
      <c r="AA6" s="12">
        <f>NAIO1!AC104</f>
        <v>6.1682790176091995</v>
      </c>
      <c r="AB6" s="12">
        <f>NAIO1!AD104</f>
        <v>6.6418499378096216</v>
      </c>
      <c r="AC6" s="12">
        <f>NAIO1!AE104</f>
        <v>6.4713341061541811</v>
      </c>
      <c r="AD6" s="12">
        <f>NAIO1!AF104</f>
        <v>5.8041900448460328</v>
      </c>
      <c r="AE6" s="12">
        <f>NAIO1!AG104</f>
        <v>4.4697393079301815</v>
      </c>
      <c r="AF6" s="12">
        <f>NAIO1!AH104</f>
        <v>5.9894852723475509</v>
      </c>
      <c r="AG6" s="12">
        <f>NAIO1!AI104</f>
        <v>6.5337439582659487</v>
      </c>
      <c r="AH6" s="12">
        <f>NAIO1!AJ104</f>
        <v>8.4361030178342258</v>
      </c>
      <c r="AI6" s="12">
        <f>NAIO1!AK104</f>
        <v>4.9934610575028522</v>
      </c>
      <c r="AJ6" s="12">
        <f>NAIO1!AL104</f>
        <v>5.167645803428389</v>
      </c>
    </row>
    <row r="7" spans="1:36" x14ac:dyDescent="0.25">
      <c r="A7" s="12" t="str">
        <f>NAIO1!C105</f>
        <v>Offentlig forbrug ex. Byggeri</v>
      </c>
      <c r="B7" s="12">
        <f>NAIO1!D105</f>
        <v>7.2442712854976854</v>
      </c>
      <c r="C7" s="12">
        <f>NAIO1!E105</f>
        <v>8.4991807252936393</v>
      </c>
      <c r="D7" s="12">
        <f>NAIO1!F105</f>
        <v>7.609420855649657</v>
      </c>
      <c r="E7" s="12">
        <f>NAIO1!G105</f>
        <v>8.0685851037409311</v>
      </c>
      <c r="F7" s="12">
        <f>NAIO1!H105</f>
        <v>8.3735033464741129</v>
      </c>
      <c r="G7" s="12">
        <f>NAIO1!I105</f>
        <v>8.4517917654713681</v>
      </c>
      <c r="H7" s="12">
        <f>NAIO1!J105</f>
        <v>9.3473638371083823</v>
      </c>
      <c r="I7" s="12">
        <f>NAIO1!K105</f>
        <v>8.4989049022570917</v>
      </c>
      <c r="J7" s="12">
        <f>NAIO1!L105</f>
        <v>8.3478240938479029</v>
      </c>
      <c r="K7" s="12">
        <f>NAIO1!M105</f>
        <v>8.0856160259326373</v>
      </c>
      <c r="L7" s="12">
        <f>NAIO1!N105</f>
        <v>7.4978998343701475</v>
      </c>
      <c r="M7" s="12">
        <f>NAIO1!O105</f>
        <v>8.01285907803023</v>
      </c>
      <c r="N7" s="12">
        <f>NAIO1!P105</f>
        <v>8.0075439820444387</v>
      </c>
      <c r="O7" s="12">
        <f>NAIO1!Q105</f>
        <v>8.9389830663083654</v>
      </c>
      <c r="P7" s="12">
        <f>NAIO1!R105</f>
        <v>8.6926537275622131</v>
      </c>
      <c r="Q7" s="12">
        <f>NAIO1!S105</f>
        <v>8.6791271756545552</v>
      </c>
      <c r="R7" s="12">
        <f>NAIO1!T105</f>
        <v>8.9441082946755284</v>
      </c>
      <c r="S7" s="12">
        <f>NAIO1!U105</f>
        <v>8.6548596369128408</v>
      </c>
      <c r="T7" s="12">
        <f>NAIO1!V105</f>
        <v>8.8430462155766758</v>
      </c>
      <c r="U7" s="12">
        <f>NAIO1!W105</f>
        <v>9.4135402758994253</v>
      </c>
      <c r="V7" s="12">
        <f>NAIO1!X105</f>
        <v>9.3134980999666617</v>
      </c>
      <c r="W7" s="12">
        <f>NAIO1!Y105</f>
        <v>8.9060179020537458</v>
      </c>
      <c r="X7" s="12">
        <f>NAIO1!Z105</f>
        <v>8.185269173148221</v>
      </c>
      <c r="Y7" s="12">
        <f>NAIO1!AA105</f>
        <v>8.3047643445435906</v>
      </c>
      <c r="Z7" s="12">
        <f>NAIO1!AB105</f>
        <v>8.1097142330849685</v>
      </c>
      <c r="AA7" s="12">
        <f>NAIO1!AC105</f>
        <v>7.6786807240144812</v>
      </c>
      <c r="AB7" s="12">
        <f>NAIO1!AD105</f>
        <v>7.7804248627091672</v>
      </c>
      <c r="AC7" s="12">
        <f>NAIO1!AE105</f>
        <v>7.7410778163586134</v>
      </c>
      <c r="AD7" s="12">
        <f>NAIO1!AF105</f>
        <v>7.6153770722163516</v>
      </c>
      <c r="AE7" s="12">
        <f>NAIO1!AG105</f>
        <v>7.0627070532183929</v>
      </c>
      <c r="AF7" s="12">
        <f>NAIO1!AH105</f>
        <v>6.7351715576357991</v>
      </c>
      <c r="AG7" s="12">
        <f>NAIO1!AI105</f>
        <v>7.5128586460938029</v>
      </c>
      <c r="AH7" s="12">
        <f>NAIO1!AJ105</f>
        <v>6.4491391401187643</v>
      </c>
      <c r="AI7" s="12">
        <f>NAIO1!AK105</f>
        <v>6.2569197669280054</v>
      </c>
      <c r="AJ7" s="12">
        <f>NAIO1!AL105</f>
        <v>6.5505493933601473</v>
      </c>
    </row>
    <row r="20" spans="17:17" x14ac:dyDescent="0.25">
      <c r="Q20" s="53" t="s">
        <v>269</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315A-1375-48EB-98C0-C17B61C5215F}">
  <sheetPr codeName="Sheet18"/>
  <dimension ref="A1:AJ25"/>
  <sheetViews>
    <sheetView topLeftCell="A25" workbookViewId="0">
      <selection activeCell="B31" sqref="B31"/>
    </sheetView>
  </sheetViews>
  <sheetFormatPr defaultRowHeight="15" x14ac:dyDescent="0.25"/>
  <cols>
    <col min="1" max="2" width="40.7109375" customWidth="1"/>
    <col min="3" max="3" width="7" customWidth="1"/>
    <col min="4" max="4" width="9" customWidth="1"/>
    <col min="5" max="8" width="7" customWidth="1"/>
    <col min="9" max="12" width="9" customWidth="1"/>
    <col min="13" max="13" width="7" customWidth="1"/>
    <col min="14" max="32" width="9" customWidth="1"/>
    <col min="33" max="33" width="7" customWidth="1"/>
    <col min="34" max="35" width="9" customWidth="1"/>
    <col min="36" max="36" width="7" customWidth="1"/>
  </cols>
  <sheetData>
    <row r="1" spans="1:36" ht="17.25" x14ac:dyDescent="0.3">
      <c r="A1" s="1" t="s">
        <v>275</v>
      </c>
    </row>
    <row r="2" spans="1:36" x14ac:dyDescent="0.25">
      <c r="A2" s="2" t="s">
        <v>276</v>
      </c>
    </row>
    <row r="3" spans="1:36" x14ac:dyDescent="0.25">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277</v>
      </c>
      <c r="AI3" s="3" t="s">
        <v>278</v>
      </c>
      <c r="AJ3" s="3" t="s">
        <v>279</v>
      </c>
    </row>
    <row r="4" spans="1:36" x14ac:dyDescent="0.25">
      <c r="A4" s="3" t="s">
        <v>280</v>
      </c>
      <c r="B4" s="3" t="s">
        <v>58</v>
      </c>
      <c r="C4" s="54">
        <v>83778</v>
      </c>
      <c r="D4" s="54">
        <v>96031</v>
      </c>
      <c r="E4" s="54">
        <v>87837</v>
      </c>
      <c r="F4" s="54">
        <v>92807</v>
      </c>
      <c r="G4" s="54">
        <v>94900</v>
      </c>
      <c r="H4" s="54">
        <v>93247</v>
      </c>
      <c r="I4" s="54">
        <v>106371</v>
      </c>
      <c r="J4" s="54">
        <v>98215</v>
      </c>
      <c r="K4" s="54">
        <v>98281</v>
      </c>
      <c r="L4" s="54">
        <v>94810</v>
      </c>
      <c r="M4" s="54">
        <v>93958</v>
      </c>
      <c r="N4" s="54">
        <v>94497</v>
      </c>
      <c r="O4" s="54">
        <v>95483</v>
      </c>
      <c r="P4" s="54">
        <v>104276</v>
      </c>
      <c r="Q4" s="54">
        <v>99580</v>
      </c>
      <c r="R4" s="54">
        <v>103093</v>
      </c>
      <c r="S4" s="54">
        <v>120556</v>
      </c>
      <c r="T4" s="54">
        <v>117102</v>
      </c>
      <c r="U4" s="54">
        <v>111206</v>
      </c>
      <c r="V4" s="54">
        <v>104650</v>
      </c>
      <c r="W4" s="54">
        <v>103363</v>
      </c>
      <c r="X4" s="54">
        <v>102358</v>
      </c>
      <c r="Y4" s="54">
        <v>95067</v>
      </c>
      <c r="Z4" s="54">
        <v>93127</v>
      </c>
      <c r="AA4" s="54">
        <v>87512</v>
      </c>
      <c r="AB4" s="54">
        <v>91044</v>
      </c>
      <c r="AC4" s="54">
        <v>96498</v>
      </c>
      <c r="AD4" s="54">
        <v>95594</v>
      </c>
      <c r="AE4" s="54">
        <v>96291</v>
      </c>
      <c r="AF4" s="54">
        <v>92781</v>
      </c>
      <c r="AG4" s="54">
        <v>81337</v>
      </c>
      <c r="AH4" s="54">
        <v>89391</v>
      </c>
      <c r="AI4" s="54">
        <v>82606</v>
      </c>
      <c r="AJ4" s="54">
        <v>80460</v>
      </c>
    </row>
    <row r="5" spans="1:36" x14ac:dyDescent="0.25">
      <c r="B5" s="3" t="s">
        <v>69</v>
      </c>
      <c r="C5" s="54">
        <v>10873</v>
      </c>
      <c r="D5" s="54">
        <v>11082</v>
      </c>
      <c r="E5" s="54">
        <v>10409</v>
      </c>
      <c r="F5" s="54">
        <v>11096</v>
      </c>
      <c r="G5" s="54">
        <v>10654</v>
      </c>
      <c r="H5" s="54">
        <v>11023</v>
      </c>
      <c r="I5" s="54">
        <v>11461</v>
      </c>
      <c r="J5" s="54">
        <v>11079</v>
      </c>
      <c r="K5" s="54">
        <v>10965</v>
      </c>
      <c r="L5" s="54">
        <v>11196</v>
      </c>
      <c r="M5" s="54">
        <v>10788</v>
      </c>
      <c r="N5" s="54">
        <v>10805</v>
      </c>
      <c r="O5" s="54">
        <v>10646</v>
      </c>
      <c r="P5" s="54">
        <v>10625</v>
      </c>
      <c r="Q5" s="54">
        <v>10465</v>
      </c>
      <c r="R5" s="54">
        <v>10292</v>
      </c>
      <c r="S5" s="54">
        <v>10081</v>
      </c>
      <c r="T5" s="54">
        <v>9846</v>
      </c>
      <c r="U5" s="54">
        <v>9933</v>
      </c>
      <c r="V5" s="54">
        <v>9623</v>
      </c>
      <c r="W5" s="54">
        <v>9701</v>
      </c>
      <c r="X5" s="54">
        <v>9208</v>
      </c>
      <c r="Y5" s="54">
        <v>8923</v>
      </c>
      <c r="Z5" s="54">
        <v>8831</v>
      </c>
      <c r="AA5" s="54">
        <v>8427</v>
      </c>
      <c r="AB5" s="54">
        <v>8559</v>
      </c>
      <c r="AC5" s="54">
        <v>8604</v>
      </c>
      <c r="AD5" s="54">
        <v>8532</v>
      </c>
      <c r="AE5" s="54">
        <v>8553</v>
      </c>
      <c r="AF5" s="54">
        <v>8365</v>
      </c>
      <c r="AG5" s="54">
        <v>6971</v>
      </c>
      <c r="AH5" s="54">
        <v>6833</v>
      </c>
      <c r="AI5" s="54">
        <v>6381</v>
      </c>
      <c r="AJ5" s="54">
        <v>6233</v>
      </c>
    </row>
    <row r="6" spans="1:36" x14ac:dyDescent="0.25">
      <c r="B6" s="3" t="s">
        <v>281</v>
      </c>
      <c r="C6" s="54">
        <v>72863</v>
      </c>
      <c r="D6" s="54">
        <v>84888</v>
      </c>
      <c r="E6" s="54">
        <v>77339</v>
      </c>
      <c r="F6" s="54">
        <v>81504</v>
      </c>
      <c r="G6" s="54">
        <v>83970</v>
      </c>
      <c r="H6" s="54">
        <v>82224</v>
      </c>
      <c r="I6" s="54">
        <v>94910</v>
      </c>
      <c r="J6" s="54">
        <v>87136</v>
      </c>
      <c r="K6" s="54">
        <v>87316</v>
      </c>
      <c r="L6" s="54">
        <v>83614</v>
      </c>
      <c r="M6" s="54">
        <v>83171</v>
      </c>
      <c r="N6" s="54">
        <v>83692</v>
      </c>
      <c r="O6" s="54">
        <v>84837</v>
      </c>
      <c r="P6" s="54">
        <v>93651</v>
      </c>
      <c r="Q6" s="54">
        <v>89115</v>
      </c>
      <c r="R6" s="54">
        <v>92802</v>
      </c>
      <c r="S6" s="54">
        <v>110474</v>
      </c>
      <c r="T6" s="54">
        <v>107256</v>
      </c>
      <c r="U6" s="54">
        <v>101273</v>
      </c>
      <c r="V6" s="54">
        <v>95027</v>
      </c>
      <c r="W6" s="54">
        <v>93662</v>
      </c>
      <c r="X6" s="54">
        <v>93150</v>
      </c>
      <c r="Y6" s="54">
        <v>86144</v>
      </c>
      <c r="Z6" s="54">
        <v>84296</v>
      </c>
      <c r="AA6" s="54">
        <v>79085</v>
      </c>
      <c r="AB6" s="54">
        <v>82485</v>
      </c>
      <c r="AC6" s="54">
        <v>87894</v>
      </c>
      <c r="AD6" s="54">
        <v>87062</v>
      </c>
      <c r="AE6" s="54">
        <v>87739</v>
      </c>
      <c r="AF6" s="54">
        <v>84416</v>
      </c>
      <c r="AG6" s="54">
        <v>74367</v>
      </c>
      <c r="AH6" s="54">
        <v>82558</v>
      </c>
      <c r="AI6" s="54">
        <v>76226</v>
      </c>
      <c r="AJ6" s="54">
        <v>74227</v>
      </c>
    </row>
    <row r="7" spans="1:36" x14ac:dyDescent="0.25">
      <c r="B7" s="3" t="s">
        <v>282</v>
      </c>
      <c r="C7" s="54">
        <v>9517</v>
      </c>
      <c r="D7" s="54">
        <v>11528</v>
      </c>
      <c r="E7" s="54">
        <v>9614</v>
      </c>
      <c r="F7" s="54">
        <v>12137</v>
      </c>
      <c r="G7" s="54">
        <v>10423</v>
      </c>
      <c r="H7" s="54">
        <v>11456</v>
      </c>
      <c r="I7" s="54">
        <v>11309</v>
      </c>
      <c r="J7" s="54">
        <v>12514</v>
      </c>
      <c r="K7" s="54">
        <v>16925</v>
      </c>
      <c r="L7" s="54">
        <v>16174</v>
      </c>
      <c r="M7" s="54">
        <v>19725</v>
      </c>
      <c r="N7" s="54">
        <v>18721</v>
      </c>
      <c r="O7" s="54">
        <v>20775</v>
      </c>
      <c r="P7" s="54">
        <v>24501</v>
      </c>
      <c r="Q7" s="54">
        <v>26157</v>
      </c>
      <c r="R7" s="54">
        <v>34480</v>
      </c>
      <c r="S7" s="54">
        <v>44272</v>
      </c>
      <c r="T7" s="54">
        <v>45696</v>
      </c>
      <c r="U7" s="54">
        <v>43393</v>
      </c>
      <c r="V7" s="54">
        <v>39884</v>
      </c>
      <c r="W7" s="54">
        <v>38009</v>
      </c>
      <c r="X7" s="54">
        <v>41192</v>
      </c>
      <c r="Y7" s="54">
        <v>38636</v>
      </c>
      <c r="Z7" s="54">
        <v>34266</v>
      </c>
      <c r="AA7" s="54">
        <v>33934</v>
      </c>
      <c r="AB7" s="54">
        <v>39987</v>
      </c>
      <c r="AC7" s="54">
        <v>43613</v>
      </c>
      <c r="AD7" s="54">
        <v>44393</v>
      </c>
      <c r="AE7" s="54">
        <v>46048</v>
      </c>
      <c r="AF7" s="54">
        <v>46733</v>
      </c>
      <c r="AG7" s="54">
        <v>39022</v>
      </c>
      <c r="AH7" s="54">
        <v>46010</v>
      </c>
      <c r="AI7" s="54">
        <v>40355</v>
      </c>
      <c r="AJ7" s="54">
        <v>40343</v>
      </c>
    </row>
    <row r="8" spans="1:36" x14ac:dyDescent="0.25">
      <c r="A8" s="3" t="s">
        <v>283</v>
      </c>
      <c r="B8" s="3" t="s">
        <v>58</v>
      </c>
      <c r="C8" s="54">
        <v>87875</v>
      </c>
      <c r="D8" s="54">
        <v>100473</v>
      </c>
      <c r="E8" s="54">
        <v>92497</v>
      </c>
      <c r="F8" s="54">
        <v>97648</v>
      </c>
      <c r="G8" s="54">
        <v>99679</v>
      </c>
      <c r="H8" s="54">
        <v>98246</v>
      </c>
      <c r="I8" s="54">
        <v>111701</v>
      </c>
      <c r="J8" s="54">
        <v>103726</v>
      </c>
      <c r="K8" s="54">
        <v>103754</v>
      </c>
      <c r="L8" s="54">
        <v>100554</v>
      </c>
      <c r="M8" s="54">
        <v>99970</v>
      </c>
      <c r="N8" s="54">
        <v>101159</v>
      </c>
      <c r="O8" s="54">
        <v>102590</v>
      </c>
      <c r="P8" s="54">
        <v>112372</v>
      </c>
      <c r="Q8" s="54">
        <v>108346</v>
      </c>
      <c r="R8" s="54">
        <v>112535</v>
      </c>
      <c r="S8" s="54">
        <v>130295</v>
      </c>
      <c r="T8" s="54">
        <v>127757</v>
      </c>
      <c r="U8" s="54">
        <v>122052</v>
      </c>
      <c r="V8" s="54">
        <v>115798</v>
      </c>
      <c r="W8" s="54">
        <v>116647</v>
      </c>
      <c r="X8" s="54">
        <v>115322</v>
      </c>
      <c r="Y8" s="54">
        <v>108377</v>
      </c>
      <c r="Z8" s="54">
        <v>106517</v>
      </c>
      <c r="AA8" s="54">
        <v>100921</v>
      </c>
      <c r="AB8" s="54">
        <v>105187</v>
      </c>
      <c r="AC8" s="54">
        <v>111727</v>
      </c>
      <c r="AD8" s="54">
        <v>112360</v>
      </c>
      <c r="AE8" s="54">
        <v>112867</v>
      </c>
      <c r="AF8" s="54">
        <v>109488</v>
      </c>
      <c r="AG8" s="54">
        <v>98374</v>
      </c>
      <c r="AH8" s="54">
        <v>109473</v>
      </c>
      <c r="AI8" s="54">
        <v>100407</v>
      </c>
      <c r="AJ8" s="54">
        <v>98338</v>
      </c>
    </row>
    <row r="9" spans="1:36" x14ac:dyDescent="0.25">
      <c r="B9" s="3" t="s">
        <v>69</v>
      </c>
      <c r="C9" s="54">
        <v>12275</v>
      </c>
      <c r="D9" s="54">
        <v>12628</v>
      </c>
      <c r="E9" s="54">
        <v>11986</v>
      </c>
      <c r="F9" s="54">
        <v>12753</v>
      </c>
      <c r="G9" s="54">
        <v>12249</v>
      </c>
      <c r="H9" s="54">
        <v>12604</v>
      </c>
      <c r="I9" s="54">
        <v>13089</v>
      </c>
      <c r="J9" s="54">
        <v>12723</v>
      </c>
      <c r="K9" s="54">
        <v>12454</v>
      </c>
      <c r="L9" s="54">
        <v>12699</v>
      </c>
      <c r="M9" s="54">
        <v>12555</v>
      </c>
      <c r="N9" s="54">
        <v>12834</v>
      </c>
      <c r="O9" s="54">
        <v>12734</v>
      </c>
      <c r="P9" s="54">
        <v>12997</v>
      </c>
      <c r="Q9" s="54">
        <v>12980</v>
      </c>
      <c r="R9" s="54">
        <v>13213</v>
      </c>
      <c r="S9" s="54">
        <v>13313</v>
      </c>
      <c r="T9" s="54">
        <v>13690</v>
      </c>
      <c r="U9" s="54">
        <v>13682</v>
      </c>
      <c r="V9" s="54">
        <v>13364</v>
      </c>
      <c r="W9" s="54">
        <v>13756</v>
      </c>
      <c r="X9" s="54">
        <v>12999</v>
      </c>
      <c r="Y9" s="54">
        <v>12676</v>
      </c>
      <c r="Z9" s="54">
        <v>12702</v>
      </c>
      <c r="AA9" s="54">
        <v>12102</v>
      </c>
      <c r="AB9" s="54">
        <v>12892</v>
      </c>
      <c r="AC9" s="54">
        <v>13175</v>
      </c>
      <c r="AD9" s="54">
        <v>12920</v>
      </c>
      <c r="AE9" s="54">
        <v>12786</v>
      </c>
      <c r="AF9" s="54">
        <v>12346</v>
      </c>
      <c r="AG9" s="54">
        <v>10879</v>
      </c>
      <c r="AH9" s="54">
        <v>10893</v>
      </c>
      <c r="AI9" s="54">
        <v>9815</v>
      </c>
      <c r="AJ9" s="54">
        <v>9570</v>
      </c>
    </row>
    <row r="10" spans="1:36" x14ac:dyDescent="0.25">
      <c r="B10" s="3" t="s">
        <v>281</v>
      </c>
      <c r="C10" s="54">
        <v>75558</v>
      </c>
      <c r="D10" s="54">
        <v>87784</v>
      </c>
      <c r="E10" s="54">
        <v>80421</v>
      </c>
      <c r="F10" s="54">
        <v>84688</v>
      </c>
      <c r="G10" s="54">
        <v>87155</v>
      </c>
      <c r="H10" s="54">
        <v>85642</v>
      </c>
      <c r="I10" s="54">
        <v>98612</v>
      </c>
      <c r="J10" s="54">
        <v>91004</v>
      </c>
      <c r="K10" s="54">
        <v>91299</v>
      </c>
      <c r="L10" s="54">
        <v>87855</v>
      </c>
      <c r="M10" s="54">
        <v>87415</v>
      </c>
      <c r="N10" s="54">
        <v>88325</v>
      </c>
      <c r="O10" s="54">
        <v>89857</v>
      </c>
      <c r="P10" s="54">
        <v>99375</v>
      </c>
      <c r="Q10" s="54">
        <v>95366</v>
      </c>
      <c r="R10" s="54">
        <v>99322</v>
      </c>
      <c r="S10" s="54">
        <v>116983</v>
      </c>
      <c r="T10" s="54">
        <v>114067</v>
      </c>
      <c r="U10" s="54">
        <v>108370</v>
      </c>
      <c r="V10" s="54">
        <v>102435</v>
      </c>
      <c r="W10" s="54">
        <v>102891</v>
      </c>
      <c r="X10" s="54">
        <v>102323</v>
      </c>
      <c r="Y10" s="54">
        <v>95701</v>
      </c>
      <c r="Z10" s="54">
        <v>93815</v>
      </c>
      <c r="AA10" s="54">
        <v>88819</v>
      </c>
      <c r="AB10" s="54">
        <v>92295</v>
      </c>
      <c r="AC10" s="54">
        <v>98552</v>
      </c>
      <c r="AD10" s="54">
        <v>99440</v>
      </c>
      <c r="AE10" s="54">
        <v>100081</v>
      </c>
      <c r="AF10" s="54">
        <v>97142</v>
      </c>
      <c r="AG10" s="54">
        <v>87495</v>
      </c>
      <c r="AH10" s="54">
        <v>98580</v>
      </c>
      <c r="AI10" s="54">
        <v>90592</v>
      </c>
      <c r="AJ10" s="54">
        <v>88769</v>
      </c>
    </row>
    <row r="11" spans="1:36" x14ac:dyDescent="0.25">
      <c r="B11" s="3" t="s">
        <v>282</v>
      </c>
      <c r="C11" s="54">
        <v>9517</v>
      </c>
      <c r="D11" s="54">
        <v>11528</v>
      </c>
      <c r="E11" s="54">
        <v>9614</v>
      </c>
      <c r="F11" s="54">
        <v>12137</v>
      </c>
      <c r="G11" s="54">
        <v>10423</v>
      </c>
      <c r="H11" s="54">
        <v>11456</v>
      </c>
      <c r="I11" s="54">
        <v>11309</v>
      </c>
      <c r="J11" s="54">
        <v>12514</v>
      </c>
      <c r="K11" s="54">
        <v>16925</v>
      </c>
      <c r="L11" s="54">
        <v>16174</v>
      </c>
      <c r="M11" s="54">
        <v>19725</v>
      </c>
      <c r="N11" s="54">
        <v>18721</v>
      </c>
      <c r="O11" s="54">
        <v>20775</v>
      </c>
      <c r="P11" s="54">
        <v>24501</v>
      </c>
      <c r="Q11" s="54">
        <v>26157</v>
      </c>
      <c r="R11" s="54">
        <v>34480</v>
      </c>
      <c r="S11" s="54">
        <v>44272</v>
      </c>
      <c r="T11" s="54">
        <v>45696</v>
      </c>
      <c r="U11" s="54">
        <v>43393</v>
      </c>
      <c r="V11" s="54">
        <v>39884</v>
      </c>
      <c r="W11" s="54">
        <v>38009</v>
      </c>
      <c r="X11" s="54">
        <v>41192</v>
      </c>
      <c r="Y11" s="54">
        <v>38636</v>
      </c>
      <c r="Z11" s="54">
        <v>34266</v>
      </c>
      <c r="AA11" s="54">
        <v>33934</v>
      </c>
      <c r="AB11" s="54">
        <v>39987</v>
      </c>
      <c r="AC11" s="54">
        <v>43613</v>
      </c>
      <c r="AD11" s="54">
        <v>44393</v>
      </c>
      <c r="AE11" s="54">
        <v>46048</v>
      </c>
      <c r="AF11" s="54">
        <v>46733</v>
      </c>
      <c r="AG11" s="54">
        <v>39022</v>
      </c>
      <c r="AH11" s="54">
        <v>46010</v>
      </c>
      <c r="AI11" s="54">
        <v>40355</v>
      </c>
      <c r="AJ11" s="54">
        <v>40343</v>
      </c>
    </row>
    <row r="12" spans="1:36" x14ac:dyDescent="0.25">
      <c r="C12" s="54">
        <v>1990</v>
      </c>
      <c r="D12" s="54">
        <v>1991</v>
      </c>
      <c r="E12" s="54">
        <v>1992</v>
      </c>
      <c r="F12" s="54">
        <v>1993</v>
      </c>
      <c r="G12" s="54">
        <v>1994</v>
      </c>
      <c r="H12" s="54">
        <v>1995</v>
      </c>
      <c r="I12" s="54">
        <v>1996</v>
      </c>
      <c r="J12" s="54">
        <v>1997</v>
      </c>
      <c r="K12" s="54">
        <v>1998</v>
      </c>
      <c r="L12" s="54">
        <v>1999</v>
      </c>
      <c r="M12" s="54">
        <v>2000</v>
      </c>
      <c r="N12" s="54">
        <v>2001</v>
      </c>
      <c r="O12" s="54">
        <v>2002</v>
      </c>
      <c r="P12" s="54">
        <v>2003</v>
      </c>
      <c r="Q12" s="54">
        <v>2004</v>
      </c>
      <c r="R12" s="54">
        <v>2005</v>
      </c>
      <c r="S12" s="54">
        <v>2006</v>
      </c>
      <c r="T12" s="54">
        <v>2007</v>
      </c>
      <c r="U12" s="54">
        <v>2008</v>
      </c>
      <c r="V12" s="54">
        <v>2009</v>
      </c>
      <c r="W12" s="54">
        <v>2010</v>
      </c>
      <c r="X12" s="54">
        <v>2011</v>
      </c>
      <c r="Y12" s="54">
        <v>2012</v>
      </c>
      <c r="Z12" s="54">
        <v>2013</v>
      </c>
      <c r="AA12" s="54">
        <v>2014</v>
      </c>
      <c r="AB12" s="54">
        <v>2015</v>
      </c>
      <c r="AC12" s="54">
        <v>2016</v>
      </c>
      <c r="AD12" s="54">
        <v>2017</v>
      </c>
      <c r="AE12" s="54">
        <v>2018</v>
      </c>
      <c r="AF12" s="54">
        <v>2019</v>
      </c>
      <c r="AG12" s="54">
        <v>2020</v>
      </c>
      <c r="AH12" s="54">
        <v>2021</v>
      </c>
      <c r="AI12" s="54">
        <v>2022</v>
      </c>
      <c r="AJ12" s="54">
        <v>2023</v>
      </c>
    </row>
    <row r="13" spans="1:36" x14ac:dyDescent="0.25">
      <c r="B13" s="3" t="s">
        <v>284</v>
      </c>
      <c r="C13">
        <f>(C4-C7)/1000</f>
        <v>74.260999999999996</v>
      </c>
      <c r="D13">
        <f t="shared" ref="D13:AJ13" si="0">(D4-D7)/1000</f>
        <v>84.503</v>
      </c>
      <c r="E13">
        <f t="shared" si="0"/>
        <v>78.222999999999999</v>
      </c>
      <c r="F13">
        <f t="shared" si="0"/>
        <v>80.67</v>
      </c>
      <c r="G13">
        <f t="shared" si="0"/>
        <v>84.477000000000004</v>
      </c>
      <c r="H13">
        <f t="shared" si="0"/>
        <v>81.790999999999997</v>
      </c>
      <c r="I13">
        <f t="shared" si="0"/>
        <v>95.061999999999998</v>
      </c>
      <c r="J13">
        <f t="shared" si="0"/>
        <v>85.700999999999993</v>
      </c>
      <c r="K13">
        <f t="shared" si="0"/>
        <v>81.355999999999995</v>
      </c>
      <c r="L13">
        <f t="shared" si="0"/>
        <v>78.635999999999996</v>
      </c>
      <c r="M13">
        <f t="shared" si="0"/>
        <v>74.233000000000004</v>
      </c>
      <c r="N13">
        <f t="shared" si="0"/>
        <v>75.775999999999996</v>
      </c>
      <c r="O13">
        <f t="shared" si="0"/>
        <v>74.707999999999998</v>
      </c>
      <c r="P13">
        <f t="shared" si="0"/>
        <v>79.775000000000006</v>
      </c>
      <c r="Q13">
        <f t="shared" si="0"/>
        <v>73.423000000000002</v>
      </c>
      <c r="R13">
        <f t="shared" si="0"/>
        <v>68.613</v>
      </c>
      <c r="S13">
        <f t="shared" si="0"/>
        <v>76.284000000000006</v>
      </c>
      <c r="T13">
        <f t="shared" si="0"/>
        <v>71.406000000000006</v>
      </c>
      <c r="U13">
        <f t="shared" si="0"/>
        <v>67.813000000000002</v>
      </c>
      <c r="V13">
        <f t="shared" si="0"/>
        <v>64.766000000000005</v>
      </c>
      <c r="W13">
        <f t="shared" si="0"/>
        <v>65.353999999999999</v>
      </c>
      <c r="X13">
        <f t="shared" si="0"/>
        <v>61.165999999999997</v>
      </c>
      <c r="Y13">
        <f t="shared" si="0"/>
        <v>56.430999999999997</v>
      </c>
      <c r="Z13">
        <f t="shared" si="0"/>
        <v>58.860999999999997</v>
      </c>
      <c r="AA13">
        <f t="shared" si="0"/>
        <v>53.578000000000003</v>
      </c>
      <c r="AB13">
        <f t="shared" si="0"/>
        <v>51.057000000000002</v>
      </c>
      <c r="AC13">
        <f t="shared" si="0"/>
        <v>52.884999999999998</v>
      </c>
      <c r="AD13">
        <f t="shared" si="0"/>
        <v>51.201000000000001</v>
      </c>
      <c r="AE13">
        <f t="shared" si="0"/>
        <v>50.243000000000002</v>
      </c>
      <c r="AF13">
        <f t="shared" si="0"/>
        <v>46.048000000000002</v>
      </c>
      <c r="AG13">
        <f t="shared" si="0"/>
        <v>42.314999999999998</v>
      </c>
      <c r="AH13">
        <f t="shared" si="0"/>
        <v>43.381</v>
      </c>
      <c r="AI13">
        <f t="shared" si="0"/>
        <v>42.250999999999998</v>
      </c>
      <c r="AJ13">
        <f t="shared" si="0"/>
        <v>40.116999999999997</v>
      </c>
    </row>
    <row r="14" spans="1:36" x14ac:dyDescent="0.25">
      <c r="B14" s="3" t="s">
        <v>285</v>
      </c>
      <c r="C14">
        <f>(C13+(C8-C4)/1000)</f>
        <v>78.35799999999999</v>
      </c>
      <c r="D14">
        <f t="shared" ref="D14:AJ14" si="1">(D13+(D8-D4)/1000)</f>
        <v>88.944999999999993</v>
      </c>
      <c r="E14">
        <f t="shared" si="1"/>
        <v>82.882999999999996</v>
      </c>
      <c r="F14">
        <f t="shared" si="1"/>
        <v>85.510999999999996</v>
      </c>
      <c r="G14">
        <f t="shared" si="1"/>
        <v>89.256</v>
      </c>
      <c r="H14">
        <f t="shared" si="1"/>
        <v>86.789999999999992</v>
      </c>
      <c r="I14">
        <f t="shared" si="1"/>
        <v>100.392</v>
      </c>
      <c r="J14">
        <f t="shared" si="1"/>
        <v>91.211999999999989</v>
      </c>
      <c r="K14">
        <f t="shared" si="1"/>
        <v>86.828999999999994</v>
      </c>
      <c r="L14">
        <f t="shared" si="1"/>
        <v>84.38</v>
      </c>
      <c r="M14">
        <f t="shared" si="1"/>
        <v>80.245000000000005</v>
      </c>
      <c r="N14">
        <f t="shared" si="1"/>
        <v>82.438000000000002</v>
      </c>
      <c r="O14">
        <f t="shared" si="1"/>
        <v>81.814999999999998</v>
      </c>
      <c r="P14">
        <f t="shared" si="1"/>
        <v>87.871000000000009</v>
      </c>
      <c r="Q14">
        <f t="shared" si="1"/>
        <v>82.189000000000007</v>
      </c>
      <c r="R14">
        <f t="shared" si="1"/>
        <v>78.055000000000007</v>
      </c>
      <c r="S14">
        <f t="shared" si="1"/>
        <v>86.02300000000001</v>
      </c>
      <c r="T14">
        <f t="shared" si="1"/>
        <v>82.061000000000007</v>
      </c>
      <c r="U14">
        <f t="shared" si="1"/>
        <v>78.659000000000006</v>
      </c>
      <c r="V14">
        <f t="shared" si="1"/>
        <v>75.914000000000001</v>
      </c>
      <c r="W14">
        <f t="shared" si="1"/>
        <v>78.638000000000005</v>
      </c>
      <c r="X14">
        <f t="shared" si="1"/>
        <v>74.13</v>
      </c>
      <c r="Y14">
        <f t="shared" si="1"/>
        <v>69.741</v>
      </c>
      <c r="Z14">
        <f t="shared" si="1"/>
        <v>72.251000000000005</v>
      </c>
      <c r="AA14">
        <f t="shared" si="1"/>
        <v>66.987000000000009</v>
      </c>
      <c r="AB14">
        <f t="shared" si="1"/>
        <v>65.2</v>
      </c>
      <c r="AC14">
        <f t="shared" si="1"/>
        <v>68.114000000000004</v>
      </c>
      <c r="AD14">
        <f t="shared" si="1"/>
        <v>67.966999999999999</v>
      </c>
      <c r="AE14">
        <f t="shared" si="1"/>
        <v>66.819000000000003</v>
      </c>
      <c r="AF14">
        <f t="shared" si="1"/>
        <v>62.755000000000003</v>
      </c>
      <c r="AG14">
        <f t="shared" si="1"/>
        <v>59.351999999999997</v>
      </c>
      <c r="AH14">
        <f t="shared" si="1"/>
        <v>63.463000000000001</v>
      </c>
      <c r="AI14">
        <f t="shared" si="1"/>
        <v>60.051999999999992</v>
      </c>
      <c r="AJ14">
        <f t="shared" si="1"/>
        <v>57.994999999999997</v>
      </c>
    </row>
    <row r="15" spans="1:36" x14ac:dyDescent="0.25">
      <c r="C15">
        <f>C8-C4</f>
        <v>4097</v>
      </c>
      <c r="D15">
        <f t="shared" ref="D15:AJ15" si="2">D8-D4</f>
        <v>4442</v>
      </c>
      <c r="E15">
        <f t="shared" si="2"/>
        <v>4660</v>
      </c>
      <c r="F15">
        <f t="shared" si="2"/>
        <v>4841</v>
      </c>
      <c r="G15">
        <f t="shared" si="2"/>
        <v>4779</v>
      </c>
      <c r="H15">
        <f t="shared" si="2"/>
        <v>4999</v>
      </c>
      <c r="I15">
        <f t="shared" si="2"/>
        <v>5330</v>
      </c>
      <c r="J15">
        <f t="shared" si="2"/>
        <v>5511</v>
      </c>
      <c r="K15">
        <f t="shared" si="2"/>
        <v>5473</v>
      </c>
      <c r="L15">
        <f t="shared" si="2"/>
        <v>5744</v>
      </c>
      <c r="M15">
        <f t="shared" si="2"/>
        <v>6012</v>
      </c>
      <c r="N15">
        <f t="shared" si="2"/>
        <v>6662</v>
      </c>
      <c r="O15">
        <f t="shared" si="2"/>
        <v>7107</v>
      </c>
      <c r="P15">
        <f t="shared" si="2"/>
        <v>8096</v>
      </c>
      <c r="Q15">
        <f t="shared" si="2"/>
        <v>8766</v>
      </c>
      <c r="R15">
        <f t="shared" si="2"/>
        <v>9442</v>
      </c>
      <c r="S15">
        <f t="shared" si="2"/>
        <v>9739</v>
      </c>
      <c r="T15">
        <f t="shared" si="2"/>
        <v>10655</v>
      </c>
      <c r="U15">
        <f t="shared" si="2"/>
        <v>10846</v>
      </c>
      <c r="V15">
        <f t="shared" si="2"/>
        <v>11148</v>
      </c>
      <c r="W15">
        <f t="shared" si="2"/>
        <v>13284</v>
      </c>
      <c r="X15">
        <f t="shared" si="2"/>
        <v>12964</v>
      </c>
      <c r="Y15">
        <f t="shared" si="2"/>
        <v>13310</v>
      </c>
      <c r="Z15">
        <f t="shared" si="2"/>
        <v>13390</v>
      </c>
      <c r="AA15">
        <f t="shared" si="2"/>
        <v>13409</v>
      </c>
      <c r="AB15">
        <f t="shared" si="2"/>
        <v>14143</v>
      </c>
      <c r="AC15">
        <f t="shared" si="2"/>
        <v>15229</v>
      </c>
      <c r="AD15">
        <f t="shared" si="2"/>
        <v>16766</v>
      </c>
      <c r="AE15">
        <f t="shared" si="2"/>
        <v>16576</v>
      </c>
      <c r="AF15">
        <f t="shared" si="2"/>
        <v>16707</v>
      </c>
      <c r="AG15">
        <f t="shared" si="2"/>
        <v>17037</v>
      </c>
      <c r="AH15">
        <f t="shared" si="2"/>
        <v>20082</v>
      </c>
      <c r="AI15">
        <f t="shared" si="2"/>
        <v>17801</v>
      </c>
      <c r="AJ15">
        <f t="shared" si="2"/>
        <v>17878</v>
      </c>
    </row>
    <row r="25" spans="1:1" ht="135" x14ac:dyDescent="0.25">
      <c r="A25" s="55" t="s">
        <v>286</v>
      </c>
    </row>
  </sheetData>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245CE-9507-48E6-B138-8FBA2A79F875}">
  <sheetPr codeName="Sheet13"/>
  <dimension ref="A1:AJ19"/>
  <sheetViews>
    <sheetView topLeftCell="A25" workbookViewId="0">
      <selection activeCell="S27" sqref="S27"/>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s="12" t="str">
        <f>NAIO1!C101</f>
        <v>Byggeri, slutudledninger</v>
      </c>
      <c r="B3" s="12">
        <f>NAIO1!D101</f>
        <v>7.2969429999999988</v>
      </c>
      <c r="C3" s="12">
        <f>NAIO1!E101</f>
        <v>7.1471170000000006</v>
      </c>
      <c r="D3" s="12">
        <f>NAIO1!F101</f>
        <v>7.0394720000000008</v>
      </c>
      <c r="E3" s="12">
        <f>NAIO1!G101</f>
        <v>6.613531</v>
      </c>
      <c r="F3" s="12">
        <f>NAIO1!H101</f>
        <v>6.5365889999999993</v>
      </c>
      <c r="G3" s="12">
        <f>NAIO1!I101</f>
        <v>7.4908999999999999</v>
      </c>
      <c r="H3" s="12">
        <f>NAIO1!J101</f>
        <v>8.3630340000000007</v>
      </c>
      <c r="I3" s="12">
        <f>NAIO1!K101</f>
        <v>8.3251059999999999</v>
      </c>
      <c r="J3" s="12">
        <f>NAIO1!L101</f>
        <v>8.7892679999999999</v>
      </c>
      <c r="K3" s="12">
        <f>NAIO1!M101</f>
        <v>7.7962379999999998</v>
      </c>
      <c r="L3" s="12">
        <f>NAIO1!N101</f>
        <v>8.0545970000000011</v>
      </c>
      <c r="M3" s="12">
        <f>NAIO1!O101</f>
        <v>8.1491740000000004</v>
      </c>
      <c r="N3" s="12">
        <f>NAIO1!P101</f>
        <v>7.8118819999999998</v>
      </c>
      <c r="O3" s="12">
        <f>NAIO1!Q101</f>
        <v>8.757750999999999</v>
      </c>
      <c r="P3" s="12">
        <f>NAIO1!R101</f>
        <v>9.1141619999999985</v>
      </c>
      <c r="Q3" s="12">
        <f>NAIO1!S101</f>
        <v>9.1179520000000007</v>
      </c>
      <c r="R3" s="12">
        <f>NAIO1!T101</f>
        <v>10.413104000000001</v>
      </c>
      <c r="S3" s="12">
        <f>NAIO1!U101</f>
        <v>10.307072</v>
      </c>
      <c r="T3" s="12">
        <f>NAIO1!V101</f>
        <v>9.0498830000000012</v>
      </c>
      <c r="U3" s="12">
        <f>NAIO1!W101</f>
        <v>6.6945619999999995</v>
      </c>
      <c r="V3" s="12">
        <f>NAIO1!X101</f>
        <v>6.1947840000000003</v>
      </c>
      <c r="W3" s="12">
        <f>NAIO1!Y101</f>
        <v>7.0450689999999998</v>
      </c>
      <c r="X3" s="12">
        <f>NAIO1!Z101</f>
        <v>6.6057969999999999</v>
      </c>
      <c r="Y3" s="12">
        <f>NAIO1!AA101</f>
        <v>6.518643</v>
      </c>
      <c r="Z3" s="12">
        <f>NAIO1!AB101</f>
        <v>6.6760619999999999</v>
      </c>
      <c r="AA3" s="12">
        <f>NAIO1!AC101</f>
        <v>6.4315989999999994</v>
      </c>
      <c r="AB3" s="12">
        <f>NAIO1!AD101</f>
        <v>6.7141759999999993</v>
      </c>
      <c r="AC3" s="12">
        <f>NAIO1!AE101</f>
        <v>6.7434439999999993</v>
      </c>
      <c r="AD3" s="12">
        <f>NAIO1!AF101</f>
        <v>7.0428269999999999</v>
      </c>
      <c r="AE3" s="12">
        <f>NAIO1!AG101</f>
        <v>7.2319320000000005</v>
      </c>
      <c r="AF3" s="12">
        <f>NAIO1!AH101</f>
        <v>7.4800889999999987</v>
      </c>
      <c r="AG3" s="12">
        <f>NAIO1!AI101</f>
        <v>8.2984049999999989</v>
      </c>
      <c r="AH3" s="12">
        <f>NAIO1!AJ101</f>
        <v>8.4293429999999994</v>
      </c>
      <c r="AI3" s="12">
        <f>NAIO1!AK101</f>
        <v>8.0127369999999996</v>
      </c>
      <c r="AJ3" s="12">
        <f>NAIO1!AL101</f>
        <v>8.1786700000000003</v>
      </c>
    </row>
    <row r="4" spans="1:36" x14ac:dyDescent="0.25">
      <c r="A4" s="12" t="str">
        <f>NAIO1!C102</f>
        <v>Byggeri, inputudledninger</v>
      </c>
      <c r="B4" s="12">
        <f>NAIO1!D102</f>
        <v>2.2279174505353936</v>
      </c>
      <c r="C4" s="12">
        <f>NAIO1!E102</f>
        <v>2.3319001322610484</v>
      </c>
      <c r="D4" s="12">
        <f>NAIO1!F102</f>
        <v>2.3851089364336659</v>
      </c>
      <c r="E4" s="12">
        <f>NAIO1!G102</f>
        <v>2.4819501012762517</v>
      </c>
      <c r="F4" s="12">
        <f>NAIO1!H102</f>
        <v>2.6932281979680601</v>
      </c>
      <c r="G4" s="12">
        <f>NAIO1!I102</f>
        <v>2.8810940952392059</v>
      </c>
      <c r="H4" s="12">
        <f>NAIO1!J102</f>
        <v>3.1218841531829975</v>
      </c>
      <c r="I4" s="12">
        <f>NAIO1!K102</f>
        <v>3.0387605094854813</v>
      </c>
      <c r="J4" s="12">
        <f>NAIO1!L102</f>
        <v>3.1020217803419285</v>
      </c>
      <c r="K4" s="12">
        <f>NAIO1!M102</f>
        <v>3.2111744866068106</v>
      </c>
      <c r="L4" s="12">
        <f>NAIO1!N102</f>
        <v>2.8947036284739656</v>
      </c>
      <c r="M4" s="12">
        <f>NAIO1!O102</f>
        <v>3.111702432299253</v>
      </c>
      <c r="N4" s="12">
        <f>NAIO1!P102</f>
        <v>3.2668068122751679</v>
      </c>
      <c r="O4" s="12">
        <f>NAIO1!Q102</f>
        <v>3.6091096910911817</v>
      </c>
      <c r="P4" s="12">
        <f>NAIO1!R102</f>
        <v>3.7592533969162143</v>
      </c>
      <c r="Q4" s="12">
        <f>NAIO1!S102</f>
        <v>3.6481335220563977</v>
      </c>
      <c r="R4" s="12">
        <f>NAIO1!T102</f>
        <v>3.7673443311216475</v>
      </c>
      <c r="S4" s="12">
        <f>NAIO1!U102</f>
        <v>3.8346754092383897</v>
      </c>
      <c r="T4" s="12">
        <f>NAIO1!V102</f>
        <v>3.4313519627421503</v>
      </c>
      <c r="U4" s="12">
        <f>NAIO1!W102</f>
        <v>3.2389911281641703</v>
      </c>
      <c r="V4" s="12">
        <f>NAIO1!X102</f>
        <v>3.3497059158149893</v>
      </c>
      <c r="W4" s="12">
        <f>NAIO1!Y102</f>
        <v>3.3765075201787331</v>
      </c>
      <c r="X4" s="12">
        <f>NAIO1!Z102</f>
        <v>3.2437769862254697</v>
      </c>
      <c r="Y4" s="12">
        <f>NAIO1!AA102</f>
        <v>3.2313434941009089</v>
      </c>
      <c r="Z4" s="12">
        <f>NAIO1!AB102</f>
        <v>3.1608124469391119</v>
      </c>
      <c r="AA4" s="12">
        <f>NAIO1!AC102</f>
        <v>2.8542552098015963</v>
      </c>
      <c r="AB4" s="12">
        <f>NAIO1!AD102</f>
        <v>2.9925744546130484</v>
      </c>
      <c r="AC4" s="12">
        <f>NAIO1!AE102</f>
        <v>3.0249142808337344</v>
      </c>
      <c r="AD4" s="12">
        <f>NAIO1!AF102</f>
        <v>3.2718941144858054</v>
      </c>
      <c r="AE4" s="12">
        <f>NAIO1!AG102</f>
        <v>3.3029023953475058</v>
      </c>
      <c r="AF4" s="12">
        <f>NAIO1!AH102</f>
        <v>3.2067517868284625</v>
      </c>
      <c r="AG4" s="12">
        <f>NAIO1!AI102</f>
        <v>3.381793743404149</v>
      </c>
      <c r="AH4" s="12">
        <f>NAIO1!AJ102</f>
        <v>3.4289851679864825</v>
      </c>
      <c r="AI4" s="12">
        <f>NAIO1!AK102</f>
        <v>3.3669824192717526</v>
      </c>
      <c r="AJ4" s="12">
        <f>NAIO1!AL102</f>
        <v>3.5460685235645606</v>
      </c>
    </row>
    <row r="5" spans="1:36" x14ac:dyDescent="0.25">
      <c r="A5" s="12" t="str">
        <f>NAIO1!C103</f>
        <v>Husholdninger ex. Byggeri</v>
      </c>
      <c r="B5" s="12">
        <f>NAIO1!D103</f>
        <v>54.158198433266421</v>
      </c>
      <c r="C5" s="12">
        <f>NAIO1!E103</f>
        <v>59.670987703252898</v>
      </c>
      <c r="D5" s="12">
        <f>NAIO1!F103</f>
        <v>57.167858221306368</v>
      </c>
      <c r="E5" s="12">
        <f>NAIO1!G103</f>
        <v>58.168218046346425</v>
      </c>
      <c r="F5" s="12">
        <f>NAIO1!H103</f>
        <v>60.346473229030352</v>
      </c>
      <c r="G5" s="12">
        <f>NAIO1!I103</f>
        <v>58.956394849949788</v>
      </c>
      <c r="H5" s="12">
        <f>NAIO1!J103</f>
        <v>62.771457097249453</v>
      </c>
      <c r="I5" s="12">
        <f>NAIO1!K103</f>
        <v>58.643770846302047</v>
      </c>
      <c r="J5" s="12">
        <f>NAIO1!L103</f>
        <v>58.069892060714636</v>
      </c>
      <c r="K5" s="12">
        <f>NAIO1!M103</f>
        <v>55.521492067229616</v>
      </c>
      <c r="L5" s="12">
        <f>NAIO1!N103</f>
        <v>51.240091757576003</v>
      </c>
      <c r="M5" s="12">
        <f>NAIO1!O103</f>
        <v>50.889872114773098</v>
      </c>
      <c r="N5" s="12">
        <f>NAIO1!P103</f>
        <v>50.250000501489389</v>
      </c>
      <c r="O5" s="12">
        <f>NAIO1!Q103</f>
        <v>54.187866768675207</v>
      </c>
      <c r="P5" s="12">
        <f>NAIO1!R103</f>
        <v>54.035713609226761</v>
      </c>
      <c r="Q5" s="12">
        <f>NAIO1!S103</f>
        <v>54.310337352116811</v>
      </c>
      <c r="R5" s="12">
        <f>NAIO1!T103</f>
        <v>57.373932647036675</v>
      </c>
      <c r="S5" s="12">
        <f>NAIO1!U103</f>
        <v>55.200593159219885</v>
      </c>
      <c r="T5" s="12">
        <f>NAIO1!V103</f>
        <v>54.20684036938308</v>
      </c>
      <c r="U5" s="12">
        <f>NAIO1!W103</f>
        <v>52.358300949497206</v>
      </c>
      <c r="V5" s="12">
        <f>NAIO1!X103</f>
        <v>52.432800419375525</v>
      </c>
      <c r="W5" s="12">
        <f>NAIO1!Y103</f>
        <v>49.743639060196067</v>
      </c>
      <c r="X5" s="12">
        <f>NAIO1!Z103</f>
        <v>45.373208858427752</v>
      </c>
      <c r="Y5" s="12">
        <f>NAIO1!AA103</f>
        <v>47.770357974265515</v>
      </c>
      <c r="Z5" s="12">
        <f>NAIO1!AB103</f>
        <v>44.339703197174416</v>
      </c>
      <c r="AA5" s="12">
        <f>NAIO1!AC103</f>
        <v>41.919274978595887</v>
      </c>
      <c r="AB5" s="12">
        <f>NAIO1!AD103</f>
        <v>44.504874709910069</v>
      </c>
      <c r="AC5" s="12">
        <f>NAIO1!AE103</f>
        <v>42.428131830111937</v>
      </c>
      <c r="AD5" s="12">
        <f>NAIO1!AF103</f>
        <v>43.97603680226689</v>
      </c>
      <c r="AE5" s="12">
        <f>NAIO1!AG103</f>
        <v>41.826713243503917</v>
      </c>
      <c r="AF5" s="12">
        <f>NAIO1!AH103</f>
        <v>36.110979383188187</v>
      </c>
      <c r="AG5" s="12">
        <f>NAIO1!AI103</f>
        <v>38.926232596268541</v>
      </c>
      <c r="AH5" s="12">
        <f>NAIO1!AJ103</f>
        <v>36.183209697871746</v>
      </c>
      <c r="AI5" s="12">
        <f>NAIO1!AK103</f>
        <v>34.48301675747328</v>
      </c>
      <c r="AJ5" s="12">
        <f>NAIO1!AL103</f>
        <v>34.552733280967836</v>
      </c>
    </row>
    <row r="6" spans="1:36" x14ac:dyDescent="0.25">
      <c r="A6" s="12" t="str">
        <f>NAIO1!C104</f>
        <v>Investeringer ex. Byggeri</v>
      </c>
      <c r="B6" s="12">
        <f>NAIO1!D104</f>
        <v>6.0367929092987929</v>
      </c>
      <c r="C6" s="12">
        <f>NAIO1!E104</f>
        <v>6.0528634391924099</v>
      </c>
      <c r="D6" s="12">
        <f>NAIO1!F104</f>
        <v>5.3740279866103098</v>
      </c>
      <c r="E6" s="12">
        <f>NAIO1!G104</f>
        <v>3.9581067486363941</v>
      </c>
      <c r="F6" s="12">
        <f>NAIO1!H104</f>
        <v>5.9206212265274649</v>
      </c>
      <c r="G6" s="12">
        <f>NAIO1!I104</f>
        <v>9.0766102893396283</v>
      </c>
      <c r="H6" s="12">
        <f>NAIO1!J104</f>
        <v>7.3494659124591681</v>
      </c>
      <c r="I6" s="12">
        <f>NAIO1!K104</f>
        <v>8.6442697055793278</v>
      </c>
      <c r="J6" s="12">
        <f>NAIO1!L104</f>
        <v>8.8542190650955455</v>
      </c>
      <c r="K6" s="12">
        <f>NAIO1!M104</f>
        <v>5.3524435067900153</v>
      </c>
      <c r="L6" s="12">
        <f>NAIO1!N104</f>
        <v>8.3819416724433129</v>
      </c>
      <c r="M6" s="12">
        <f>NAIO1!O104</f>
        <v>8.1048114429505613</v>
      </c>
      <c r="N6" s="12">
        <f>NAIO1!P104</f>
        <v>6.995825704191013</v>
      </c>
      <c r="O6" s="12">
        <f>NAIO1!Q104</f>
        <v>6.2371565416233619</v>
      </c>
      <c r="P6" s="12">
        <f>NAIO1!R104</f>
        <v>7.9487961851418376</v>
      </c>
      <c r="Q6" s="12">
        <f>NAIO1!S104</f>
        <v>9.0829591219314878</v>
      </c>
      <c r="R6" s="12">
        <f>NAIO1!T104</f>
        <v>9.3969198197773522</v>
      </c>
      <c r="S6" s="12">
        <f>NAIO1!U104</f>
        <v>11.521649764175256</v>
      </c>
      <c r="T6" s="12">
        <f>NAIO1!V104</f>
        <v>9.1176874753299781</v>
      </c>
      <c r="U6" s="12">
        <f>NAIO1!W104</f>
        <v>6.1318795745801129</v>
      </c>
      <c r="V6" s="12">
        <f>NAIO1!X104</f>
        <v>5.4273167149791641</v>
      </c>
      <c r="W6" s="12">
        <f>NAIO1!Y104</f>
        <v>5.7897714379588692</v>
      </c>
      <c r="X6" s="12">
        <f>NAIO1!Z104</f>
        <v>5.5869148315739015</v>
      </c>
      <c r="Y6" s="12">
        <f>NAIO1!AA104</f>
        <v>5.3652621214645162</v>
      </c>
      <c r="Z6" s="12">
        <f>NAIO1!AB104</f>
        <v>7.5360202733718209</v>
      </c>
      <c r="AA6" s="12">
        <f>NAIO1!AC104</f>
        <v>6.1682790176091995</v>
      </c>
      <c r="AB6" s="12">
        <f>NAIO1!AD104</f>
        <v>6.6418499378096216</v>
      </c>
      <c r="AC6" s="12">
        <f>NAIO1!AE104</f>
        <v>6.4713341061541811</v>
      </c>
      <c r="AD6" s="12">
        <f>NAIO1!AF104</f>
        <v>5.8041900448460328</v>
      </c>
      <c r="AE6" s="12">
        <f>NAIO1!AG104</f>
        <v>4.4697393079301815</v>
      </c>
      <c r="AF6" s="12">
        <f>NAIO1!AH104</f>
        <v>5.9894852723475509</v>
      </c>
      <c r="AG6" s="12">
        <f>NAIO1!AI104</f>
        <v>6.5337439582659487</v>
      </c>
      <c r="AH6" s="12">
        <f>NAIO1!AJ104</f>
        <v>8.4361030178342258</v>
      </c>
      <c r="AI6" s="12">
        <f>NAIO1!AK104</f>
        <v>4.9934610575028522</v>
      </c>
      <c r="AJ6" s="12">
        <f>NAIO1!AL104</f>
        <v>5.167645803428389</v>
      </c>
    </row>
    <row r="7" spans="1:36" x14ac:dyDescent="0.25">
      <c r="A7" s="12" t="str">
        <f>NAIO1!C105</f>
        <v>Offentlig forbrug ex. Byggeri</v>
      </c>
      <c r="B7" s="12">
        <f>NAIO1!D105</f>
        <v>7.2442712854976854</v>
      </c>
      <c r="C7" s="12">
        <f>NAIO1!E105</f>
        <v>8.4991807252936393</v>
      </c>
      <c r="D7" s="12">
        <f>NAIO1!F105</f>
        <v>7.609420855649657</v>
      </c>
      <c r="E7" s="12">
        <f>NAIO1!G105</f>
        <v>8.0685851037409311</v>
      </c>
      <c r="F7" s="12">
        <f>NAIO1!H105</f>
        <v>8.3735033464741129</v>
      </c>
      <c r="G7" s="12">
        <f>NAIO1!I105</f>
        <v>8.4517917654713681</v>
      </c>
      <c r="H7" s="12">
        <f>NAIO1!J105</f>
        <v>9.3473638371083823</v>
      </c>
      <c r="I7" s="12">
        <f>NAIO1!K105</f>
        <v>8.4989049022570917</v>
      </c>
      <c r="J7" s="12">
        <f>NAIO1!L105</f>
        <v>8.3478240938479029</v>
      </c>
      <c r="K7" s="12">
        <f>NAIO1!M105</f>
        <v>8.0856160259326373</v>
      </c>
      <c r="L7" s="12">
        <f>NAIO1!N105</f>
        <v>7.4978998343701475</v>
      </c>
      <c r="M7" s="12">
        <f>NAIO1!O105</f>
        <v>8.01285907803023</v>
      </c>
      <c r="N7" s="12">
        <f>NAIO1!P105</f>
        <v>8.0075439820444387</v>
      </c>
      <c r="O7" s="12">
        <f>NAIO1!Q105</f>
        <v>8.9389830663083654</v>
      </c>
      <c r="P7" s="12">
        <f>NAIO1!R105</f>
        <v>8.6926537275622131</v>
      </c>
      <c r="Q7" s="12">
        <f>NAIO1!S105</f>
        <v>8.6791271756545552</v>
      </c>
      <c r="R7" s="12">
        <f>NAIO1!T105</f>
        <v>8.9441082946755284</v>
      </c>
      <c r="S7" s="12">
        <f>NAIO1!U105</f>
        <v>8.6548596369128408</v>
      </c>
      <c r="T7" s="12">
        <f>NAIO1!V105</f>
        <v>8.8430462155766758</v>
      </c>
      <c r="U7" s="12">
        <f>NAIO1!W105</f>
        <v>9.4135402758994253</v>
      </c>
      <c r="V7" s="12">
        <f>NAIO1!X105</f>
        <v>9.3134980999666617</v>
      </c>
      <c r="W7" s="12">
        <f>NAIO1!Y105</f>
        <v>8.9060179020537458</v>
      </c>
      <c r="X7" s="12">
        <f>NAIO1!Z105</f>
        <v>8.185269173148221</v>
      </c>
      <c r="Y7" s="12">
        <f>NAIO1!AA105</f>
        <v>8.3047643445435906</v>
      </c>
      <c r="Z7" s="12">
        <f>NAIO1!AB105</f>
        <v>8.1097142330849685</v>
      </c>
      <c r="AA7" s="12">
        <f>NAIO1!AC105</f>
        <v>7.6786807240144812</v>
      </c>
      <c r="AB7" s="12">
        <f>NAIO1!AD105</f>
        <v>7.7804248627091672</v>
      </c>
      <c r="AC7" s="12">
        <f>NAIO1!AE105</f>
        <v>7.7410778163586134</v>
      </c>
      <c r="AD7" s="12">
        <f>NAIO1!AF105</f>
        <v>7.6153770722163516</v>
      </c>
      <c r="AE7" s="12">
        <f>NAIO1!AG105</f>
        <v>7.0627070532183929</v>
      </c>
      <c r="AF7" s="12">
        <f>NAIO1!AH105</f>
        <v>6.7351715576357991</v>
      </c>
      <c r="AG7" s="12">
        <f>NAIO1!AI105</f>
        <v>7.5128586460938029</v>
      </c>
      <c r="AH7" s="12">
        <f>NAIO1!AJ105</f>
        <v>6.4491391401187643</v>
      </c>
      <c r="AI7" s="12">
        <f>NAIO1!AK105</f>
        <v>6.2569197669280054</v>
      </c>
      <c r="AJ7" s="12">
        <f>NAIO1!AL105</f>
        <v>6.5505493933601473</v>
      </c>
    </row>
    <row r="8" spans="1:36" x14ac:dyDescent="0.25">
      <c r="A8" t="s">
        <v>287</v>
      </c>
      <c r="B8" s="56">
        <f>(B3+B4)/SUM(B3:B7)</f>
        <v>0.12375714903953745</v>
      </c>
      <c r="C8" s="56">
        <f t="shared" ref="C8:AF8" si="0">(C3+C4)/SUM(C3:C7)</f>
        <v>0.11324713367842464</v>
      </c>
      <c r="D8" s="56">
        <f t="shared" si="0"/>
        <v>0.11843513372334176</v>
      </c>
      <c r="E8" s="56">
        <f t="shared" si="0"/>
        <v>0.11471101335944039</v>
      </c>
      <c r="F8" s="56">
        <f t="shared" si="0"/>
        <v>0.11004854569955404</v>
      </c>
      <c r="G8" s="56">
        <f t="shared" si="0"/>
        <v>0.1194148894499131</v>
      </c>
      <c r="H8" s="56">
        <f t="shared" si="0"/>
        <v>0.12627282516523744</v>
      </c>
      <c r="I8" s="56">
        <f t="shared" si="0"/>
        <v>0.130393122604855</v>
      </c>
      <c r="J8" s="56">
        <f t="shared" si="0"/>
        <v>0.13642553703516505</v>
      </c>
      <c r="K8" s="56">
        <f t="shared" si="0"/>
        <v>0.13764949829397047</v>
      </c>
      <c r="L8" s="56">
        <f t="shared" si="0"/>
        <v>0.14025116018814779</v>
      </c>
      <c r="M8" s="56">
        <f t="shared" si="0"/>
        <v>0.14387509759853589</v>
      </c>
      <c r="N8" s="56">
        <f t="shared" si="0"/>
        <v>0.14513808427826067</v>
      </c>
      <c r="O8" s="56">
        <f t="shared" si="0"/>
        <v>0.15131199673738494</v>
      </c>
      <c r="P8" s="56">
        <f t="shared" si="0"/>
        <v>0.15407930816877052</v>
      </c>
      <c r="Q8" s="56">
        <f t="shared" si="0"/>
        <v>0.15047512794232279</v>
      </c>
      <c r="R8" s="56">
        <f t="shared" si="0"/>
        <v>0.15774385448886272</v>
      </c>
      <c r="S8" s="56">
        <f t="shared" si="0"/>
        <v>0.1579750791486855</v>
      </c>
      <c r="T8" s="56">
        <f t="shared" si="0"/>
        <v>0.14744726011852291</v>
      </c>
      <c r="U8" s="56">
        <f t="shared" si="0"/>
        <v>0.12761948905526663</v>
      </c>
      <c r="V8" s="56">
        <f t="shared" si="0"/>
        <v>0.12440987557156871</v>
      </c>
      <c r="W8" s="56">
        <f t="shared" si="0"/>
        <v>0.1392123513605219</v>
      </c>
      <c r="X8" s="56">
        <f t="shared" si="0"/>
        <v>0.14275786243550667</v>
      </c>
      <c r="Y8" s="56">
        <f t="shared" si="0"/>
        <v>0.13695653451628656</v>
      </c>
      <c r="Z8" s="56">
        <f t="shared" si="0"/>
        <v>0.14088439846744266</v>
      </c>
      <c r="AA8" s="56">
        <f t="shared" si="0"/>
        <v>0.1427449043149209</v>
      </c>
      <c r="AB8" s="56">
        <f t="shared" si="0"/>
        <v>0.14142793079742078</v>
      </c>
      <c r="AC8" s="56">
        <f t="shared" si="0"/>
        <v>0.14709410909868967</v>
      </c>
      <c r="AD8" s="56">
        <f t="shared" si="0"/>
        <v>0.15233601536153535</v>
      </c>
      <c r="AE8" s="56">
        <f t="shared" si="0"/>
        <v>0.16487988519464766</v>
      </c>
      <c r="AF8" s="56">
        <f t="shared" si="0"/>
        <v>0.17954294453889177</v>
      </c>
      <c r="AG8" s="56">
        <f t="shared" ref="AG8:AJ8" si="1">(AG3+AG4)/SUM(AG3:AG7)</f>
        <v>0.1806597158845667</v>
      </c>
      <c r="AH8" s="56">
        <f t="shared" si="1"/>
        <v>0.18844644781600681</v>
      </c>
      <c r="AI8" s="56">
        <f t="shared" si="1"/>
        <v>0.1992487893637018</v>
      </c>
      <c r="AJ8" s="56">
        <f t="shared" si="1"/>
        <v>0.20216576737185407</v>
      </c>
    </row>
    <row r="19" spans="17:17" x14ac:dyDescent="0.25">
      <c r="Q19" s="53" t="s">
        <v>269</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36003-7EAA-46E5-A409-6C82DD8AF46D}">
  <sheetPr codeName="Sheet15"/>
  <dimension ref="A1:AJ19"/>
  <sheetViews>
    <sheetView topLeftCell="A13" workbookViewId="0">
      <selection activeCell="B6" sqref="B6"/>
    </sheetView>
  </sheetViews>
  <sheetFormatPr defaultRowHeight="15" x14ac:dyDescent="0.25"/>
  <cols>
    <col min="1" max="1" width="26.42578125" customWidth="1"/>
  </cols>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s="12" t="str">
        <f>NAIO1!C101</f>
        <v>Byggeri, slutudledninger</v>
      </c>
      <c r="B3" s="12">
        <f>NAIO1!D101</f>
        <v>7.2969429999999988</v>
      </c>
      <c r="C3" s="12">
        <f>NAIO1!E101</f>
        <v>7.1471170000000006</v>
      </c>
      <c r="D3" s="12">
        <f>NAIO1!F101</f>
        <v>7.0394720000000008</v>
      </c>
      <c r="E3" s="12">
        <f>NAIO1!G101</f>
        <v>6.613531</v>
      </c>
      <c r="F3" s="12">
        <f>NAIO1!H101</f>
        <v>6.5365889999999993</v>
      </c>
      <c r="G3" s="12">
        <f>NAIO1!I101</f>
        <v>7.4908999999999999</v>
      </c>
      <c r="H3" s="12">
        <f>NAIO1!J101</f>
        <v>8.3630340000000007</v>
      </c>
      <c r="I3" s="12">
        <f>NAIO1!K101</f>
        <v>8.3251059999999999</v>
      </c>
      <c r="J3" s="12">
        <f>NAIO1!L101</f>
        <v>8.7892679999999999</v>
      </c>
      <c r="K3" s="12">
        <f>NAIO1!M101</f>
        <v>7.7962379999999998</v>
      </c>
      <c r="L3" s="12">
        <f>NAIO1!N101</f>
        <v>8.0545970000000011</v>
      </c>
      <c r="M3" s="12">
        <f>NAIO1!O101</f>
        <v>8.1491740000000004</v>
      </c>
      <c r="N3" s="12">
        <f>NAIO1!P101</f>
        <v>7.8118819999999998</v>
      </c>
      <c r="O3" s="12">
        <f>NAIO1!Q101</f>
        <v>8.757750999999999</v>
      </c>
      <c r="P3" s="12">
        <f>NAIO1!R101</f>
        <v>9.1141619999999985</v>
      </c>
      <c r="Q3" s="12">
        <f>NAIO1!S101</f>
        <v>9.1179520000000007</v>
      </c>
      <c r="R3" s="12">
        <f>NAIO1!T101</f>
        <v>10.413104000000001</v>
      </c>
      <c r="S3" s="12">
        <f>NAIO1!U101</f>
        <v>10.307072</v>
      </c>
      <c r="T3" s="12">
        <f>NAIO1!V101</f>
        <v>9.0498830000000012</v>
      </c>
      <c r="U3" s="12">
        <f>NAIO1!W101</f>
        <v>6.6945619999999995</v>
      </c>
      <c r="V3" s="12">
        <f>NAIO1!X101</f>
        <v>6.1947840000000003</v>
      </c>
      <c r="W3" s="12">
        <f>NAIO1!Y101</f>
        <v>7.0450689999999998</v>
      </c>
      <c r="X3" s="12">
        <f>NAIO1!Z101</f>
        <v>6.6057969999999999</v>
      </c>
      <c r="Y3" s="12">
        <f>NAIO1!AA101</f>
        <v>6.518643</v>
      </c>
      <c r="Z3" s="12">
        <f>NAIO1!AB101</f>
        <v>6.6760619999999999</v>
      </c>
      <c r="AA3" s="12">
        <f>NAIO1!AC101</f>
        <v>6.4315989999999994</v>
      </c>
      <c r="AB3" s="12">
        <f>NAIO1!AD101</f>
        <v>6.7141759999999993</v>
      </c>
      <c r="AC3" s="12">
        <f>NAIO1!AE101</f>
        <v>6.7434439999999993</v>
      </c>
      <c r="AD3" s="12">
        <f>NAIO1!AF101</f>
        <v>7.0428269999999999</v>
      </c>
      <c r="AE3" s="12">
        <f>NAIO1!AG101</f>
        <v>7.2319320000000005</v>
      </c>
      <c r="AF3" s="12">
        <f>NAIO1!AH101</f>
        <v>7.4800889999999987</v>
      </c>
      <c r="AG3" s="12">
        <f>NAIO1!AI101</f>
        <v>8.2984049999999989</v>
      </c>
      <c r="AH3" s="12">
        <f>NAIO1!AJ101</f>
        <v>8.4293429999999994</v>
      </c>
      <c r="AI3" s="12">
        <f>NAIO1!AK101</f>
        <v>8.0127369999999996</v>
      </c>
      <c r="AJ3" s="12">
        <f>NAIO1!AL101</f>
        <v>8.1786700000000003</v>
      </c>
    </row>
    <row r="4" spans="1:36" x14ac:dyDescent="0.25">
      <c r="A4" s="12" t="s">
        <v>270</v>
      </c>
      <c r="B4" s="12">
        <f>NAIO1!D102</f>
        <v>2.2279174505353936</v>
      </c>
      <c r="C4" s="12">
        <f>NAIO1!E102</f>
        <v>2.3319001322610484</v>
      </c>
      <c r="D4" s="12">
        <f>NAIO1!F102</f>
        <v>2.3851089364336659</v>
      </c>
      <c r="E4" s="12">
        <f>NAIO1!G102</f>
        <v>2.4819501012762517</v>
      </c>
      <c r="F4" s="12">
        <f>NAIO1!H102</f>
        <v>2.6932281979680601</v>
      </c>
      <c r="G4" s="12">
        <f>NAIO1!I102</f>
        <v>2.8810940952392059</v>
      </c>
      <c r="H4" s="12">
        <f>NAIO1!J102</f>
        <v>3.1218841531829975</v>
      </c>
      <c r="I4" s="12">
        <f>NAIO1!K102</f>
        <v>3.0387605094854813</v>
      </c>
      <c r="J4" s="12">
        <f>NAIO1!L102</f>
        <v>3.1020217803419285</v>
      </c>
      <c r="K4" s="12">
        <f>NAIO1!M102</f>
        <v>3.2111744866068106</v>
      </c>
      <c r="L4" s="12">
        <f>NAIO1!N102</f>
        <v>2.8947036284739656</v>
      </c>
      <c r="M4" s="12">
        <f>NAIO1!O102</f>
        <v>3.111702432299253</v>
      </c>
      <c r="N4" s="12">
        <f>NAIO1!P102</f>
        <v>3.2668068122751679</v>
      </c>
      <c r="O4" s="12">
        <f>NAIO1!Q102</f>
        <v>3.6091096910911817</v>
      </c>
      <c r="P4" s="12">
        <f>NAIO1!R102</f>
        <v>3.7592533969162143</v>
      </c>
      <c r="Q4" s="12">
        <f>NAIO1!S102</f>
        <v>3.6481335220563977</v>
      </c>
      <c r="R4" s="12">
        <f>NAIO1!T102</f>
        <v>3.7673443311216475</v>
      </c>
      <c r="S4" s="12">
        <f>NAIO1!U102</f>
        <v>3.8346754092383897</v>
      </c>
      <c r="T4" s="12">
        <f>NAIO1!V102</f>
        <v>3.4313519627421503</v>
      </c>
      <c r="U4" s="12">
        <f>NAIO1!W102</f>
        <v>3.2389911281641703</v>
      </c>
      <c r="V4" s="12">
        <f>NAIO1!X102</f>
        <v>3.3497059158149893</v>
      </c>
      <c r="W4" s="12">
        <f>NAIO1!Y102</f>
        <v>3.3765075201787331</v>
      </c>
      <c r="X4" s="12">
        <f>NAIO1!Z102</f>
        <v>3.2437769862254697</v>
      </c>
      <c r="Y4" s="12">
        <f>NAIO1!AA102</f>
        <v>3.2313434941009089</v>
      </c>
      <c r="Z4" s="12">
        <f>NAIO1!AB102</f>
        <v>3.1608124469391119</v>
      </c>
      <c r="AA4" s="12">
        <f>NAIO1!AC102</f>
        <v>2.8542552098015963</v>
      </c>
      <c r="AB4" s="12">
        <f>NAIO1!AD102</f>
        <v>2.9925744546130484</v>
      </c>
      <c r="AC4" s="12">
        <f>NAIO1!AE102</f>
        <v>3.0249142808337344</v>
      </c>
      <c r="AD4" s="12">
        <f>NAIO1!AF102</f>
        <v>3.2718941144858054</v>
      </c>
      <c r="AE4" s="12">
        <f>NAIO1!AG102</f>
        <v>3.3029023953475058</v>
      </c>
      <c r="AF4" s="12">
        <f>NAIO1!AH102</f>
        <v>3.2067517868284625</v>
      </c>
      <c r="AG4" s="12">
        <f>NAIO1!AI102</f>
        <v>3.381793743404149</v>
      </c>
      <c r="AH4" s="12">
        <f>NAIO1!AJ102</f>
        <v>3.4289851679864825</v>
      </c>
      <c r="AI4" s="12">
        <f>NAIO1!AK102</f>
        <v>3.3669824192717526</v>
      </c>
      <c r="AJ4" s="12">
        <f>NAIO1!AL102</f>
        <v>3.5460685235645606</v>
      </c>
    </row>
    <row r="5" spans="1:36" x14ac:dyDescent="0.25">
      <c r="A5" s="12" t="str">
        <f>NAIO1!C103</f>
        <v>Husholdninger ex. Byggeri</v>
      </c>
      <c r="B5" s="12">
        <f>NAIO1!D103</f>
        <v>54.158198433266421</v>
      </c>
      <c r="C5" s="12">
        <f>NAIO1!E103</f>
        <v>59.670987703252898</v>
      </c>
      <c r="D5" s="12">
        <f>NAIO1!F103</f>
        <v>57.167858221306368</v>
      </c>
      <c r="E5" s="12">
        <f>NAIO1!G103</f>
        <v>58.168218046346425</v>
      </c>
      <c r="F5" s="12">
        <f>NAIO1!H103</f>
        <v>60.346473229030352</v>
      </c>
      <c r="G5" s="12">
        <f>NAIO1!I103</f>
        <v>58.956394849949788</v>
      </c>
      <c r="H5" s="12">
        <f>NAIO1!J103</f>
        <v>62.771457097249453</v>
      </c>
      <c r="I5" s="12">
        <f>NAIO1!K103</f>
        <v>58.643770846302047</v>
      </c>
      <c r="J5" s="12">
        <f>NAIO1!L103</f>
        <v>58.069892060714636</v>
      </c>
      <c r="K5" s="12">
        <f>NAIO1!M103</f>
        <v>55.521492067229616</v>
      </c>
      <c r="L5" s="12">
        <f>NAIO1!N103</f>
        <v>51.240091757576003</v>
      </c>
      <c r="M5" s="12">
        <f>NAIO1!O103</f>
        <v>50.889872114773098</v>
      </c>
      <c r="N5" s="12">
        <f>NAIO1!P103</f>
        <v>50.250000501489389</v>
      </c>
      <c r="O5" s="12">
        <f>NAIO1!Q103</f>
        <v>54.187866768675207</v>
      </c>
      <c r="P5" s="12">
        <f>NAIO1!R103</f>
        <v>54.035713609226761</v>
      </c>
      <c r="Q5" s="12">
        <f>NAIO1!S103</f>
        <v>54.310337352116811</v>
      </c>
      <c r="R5" s="12">
        <f>NAIO1!T103</f>
        <v>57.373932647036675</v>
      </c>
      <c r="S5" s="12">
        <f>NAIO1!U103</f>
        <v>55.200593159219885</v>
      </c>
      <c r="T5" s="12">
        <f>NAIO1!V103</f>
        <v>54.20684036938308</v>
      </c>
      <c r="U5" s="12">
        <f>NAIO1!W103</f>
        <v>52.358300949497206</v>
      </c>
      <c r="V5" s="12">
        <f>NAIO1!X103</f>
        <v>52.432800419375525</v>
      </c>
      <c r="W5" s="12">
        <f>NAIO1!Y103</f>
        <v>49.743639060196067</v>
      </c>
      <c r="X5" s="12">
        <f>NAIO1!Z103</f>
        <v>45.373208858427752</v>
      </c>
      <c r="Y5" s="12">
        <f>NAIO1!AA103</f>
        <v>47.770357974265515</v>
      </c>
      <c r="Z5" s="12">
        <f>NAIO1!AB103</f>
        <v>44.339703197174416</v>
      </c>
      <c r="AA5" s="12">
        <f>NAIO1!AC103</f>
        <v>41.919274978595887</v>
      </c>
      <c r="AB5" s="12">
        <f>NAIO1!AD103</f>
        <v>44.504874709910069</v>
      </c>
      <c r="AC5" s="12">
        <f>NAIO1!AE103</f>
        <v>42.428131830111937</v>
      </c>
      <c r="AD5" s="12">
        <f>NAIO1!AF103</f>
        <v>43.97603680226689</v>
      </c>
      <c r="AE5" s="12">
        <f>NAIO1!AG103</f>
        <v>41.826713243503917</v>
      </c>
      <c r="AF5" s="12">
        <f>NAIO1!AH103</f>
        <v>36.110979383188187</v>
      </c>
      <c r="AG5" s="12">
        <f>NAIO1!AI103</f>
        <v>38.926232596268541</v>
      </c>
      <c r="AH5" s="12">
        <f>NAIO1!AJ103</f>
        <v>36.183209697871746</v>
      </c>
      <c r="AI5" s="12">
        <f>NAIO1!AK103</f>
        <v>34.48301675747328</v>
      </c>
      <c r="AJ5" s="12">
        <f>NAIO1!AL103</f>
        <v>34.552733280967836</v>
      </c>
    </row>
    <row r="6" spans="1:36" x14ac:dyDescent="0.25">
      <c r="A6" s="12" t="str">
        <f>NAIO1!C104</f>
        <v>Investeringer ex. Byggeri</v>
      </c>
      <c r="B6" s="12">
        <f>NAIO1!D104</f>
        <v>6.0367929092987929</v>
      </c>
      <c r="C6" s="12">
        <f>NAIO1!E104</f>
        <v>6.0528634391924099</v>
      </c>
      <c r="D6" s="12">
        <f>NAIO1!F104</f>
        <v>5.3740279866103098</v>
      </c>
      <c r="E6" s="12">
        <f>NAIO1!G104</f>
        <v>3.9581067486363941</v>
      </c>
      <c r="F6" s="12">
        <f>NAIO1!H104</f>
        <v>5.9206212265274649</v>
      </c>
      <c r="G6" s="12">
        <f>NAIO1!I104</f>
        <v>9.0766102893396283</v>
      </c>
      <c r="H6" s="12">
        <f>NAIO1!J104</f>
        <v>7.3494659124591681</v>
      </c>
      <c r="I6" s="12">
        <f>NAIO1!K104</f>
        <v>8.6442697055793278</v>
      </c>
      <c r="J6" s="12">
        <f>NAIO1!L104</f>
        <v>8.8542190650955455</v>
      </c>
      <c r="K6" s="12">
        <f>NAIO1!M104</f>
        <v>5.3524435067900153</v>
      </c>
      <c r="L6" s="12">
        <f>NAIO1!N104</f>
        <v>8.3819416724433129</v>
      </c>
      <c r="M6" s="12">
        <f>NAIO1!O104</f>
        <v>8.1048114429505613</v>
      </c>
      <c r="N6" s="12">
        <f>NAIO1!P104</f>
        <v>6.995825704191013</v>
      </c>
      <c r="O6" s="12">
        <f>NAIO1!Q104</f>
        <v>6.2371565416233619</v>
      </c>
      <c r="P6" s="12">
        <f>NAIO1!R104</f>
        <v>7.9487961851418376</v>
      </c>
      <c r="Q6" s="12">
        <f>NAIO1!S104</f>
        <v>9.0829591219314878</v>
      </c>
      <c r="R6" s="12">
        <f>NAIO1!T104</f>
        <v>9.3969198197773522</v>
      </c>
      <c r="S6" s="12">
        <f>NAIO1!U104</f>
        <v>11.521649764175256</v>
      </c>
      <c r="T6" s="12">
        <f>NAIO1!V104</f>
        <v>9.1176874753299781</v>
      </c>
      <c r="U6" s="12">
        <f>NAIO1!W104</f>
        <v>6.1318795745801129</v>
      </c>
      <c r="V6" s="12">
        <f>NAIO1!X104</f>
        <v>5.4273167149791641</v>
      </c>
      <c r="W6" s="12">
        <f>NAIO1!Y104</f>
        <v>5.7897714379588692</v>
      </c>
      <c r="X6" s="12">
        <f>NAIO1!Z104</f>
        <v>5.5869148315739015</v>
      </c>
      <c r="Y6" s="12">
        <f>NAIO1!AA104</f>
        <v>5.3652621214645162</v>
      </c>
      <c r="Z6" s="12">
        <f>NAIO1!AB104</f>
        <v>7.5360202733718209</v>
      </c>
      <c r="AA6" s="12">
        <f>NAIO1!AC104</f>
        <v>6.1682790176091995</v>
      </c>
      <c r="AB6" s="12">
        <f>NAIO1!AD104</f>
        <v>6.6418499378096216</v>
      </c>
      <c r="AC6" s="12">
        <f>NAIO1!AE104</f>
        <v>6.4713341061541811</v>
      </c>
      <c r="AD6" s="12">
        <f>NAIO1!AF104</f>
        <v>5.8041900448460328</v>
      </c>
      <c r="AE6" s="12">
        <f>NAIO1!AG104</f>
        <v>4.4697393079301815</v>
      </c>
      <c r="AF6" s="12">
        <f>NAIO1!AH104</f>
        <v>5.9894852723475509</v>
      </c>
      <c r="AG6" s="12">
        <f>NAIO1!AI104</f>
        <v>6.5337439582659487</v>
      </c>
      <c r="AH6" s="12">
        <f>NAIO1!AJ104</f>
        <v>8.4361030178342258</v>
      </c>
      <c r="AI6" s="12">
        <f>NAIO1!AK104</f>
        <v>4.9934610575028522</v>
      </c>
      <c r="AJ6" s="12">
        <f>NAIO1!AL104</f>
        <v>5.167645803428389</v>
      </c>
    </row>
    <row r="7" spans="1:36" x14ac:dyDescent="0.25">
      <c r="A7" s="12" t="str">
        <f>NAIO1!C105</f>
        <v>Offentlig forbrug ex. Byggeri</v>
      </c>
      <c r="B7" s="12">
        <f>NAIO1!D105</f>
        <v>7.2442712854976854</v>
      </c>
      <c r="C7" s="12">
        <f>NAIO1!E105</f>
        <v>8.4991807252936393</v>
      </c>
      <c r="D7" s="12">
        <f>NAIO1!F105</f>
        <v>7.609420855649657</v>
      </c>
      <c r="E7" s="12">
        <f>NAIO1!G105</f>
        <v>8.0685851037409311</v>
      </c>
      <c r="F7" s="12">
        <f>NAIO1!H105</f>
        <v>8.3735033464741129</v>
      </c>
      <c r="G7" s="12">
        <f>NAIO1!I105</f>
        <v>8.4517917654713681</v>
      </c>
      <c r="H7" s="12">
        <f>NAIO1!J105</f>
        <v>9.3473638371083823</v>
      </c>
      <c r="I7" s="12">
        <f>NAIO1!K105</f>
        <v>8.4989049022570917</v>
      </c>
      <c r="J7" s="12">
        <f>NAIO1!L105</f>
        <v>8.3478240938479029</v>
      </c>
      <c r="K7" s="12">
        <f>NAIO1!M105</f>
        <v>8.0856160259326373</v>
      </c>
      <c r="L7" s="12">
        <f>NAIO1!N105</f>
        <v>7.4978998343701475</v>
      </c>
      <c r="M7" s="12">
        <f>NAIO1!O105</f>
        <v>8.01285907803023</v>
      </c>
      <c r="N7" s="12">
        <f>NAIO1!P105</f>
        <v>8.0075439820444387</v>
      </c>
      <c r="O7" s="12">
        <f>NAIO1!Q105</f>
        <v>8.9389830663083654</v>
      </c>
      <c r="P7" s="12">
        <f>NAIO1!R105</f>
        <v>8.6926537275622131</v>
      </c>
      <c r="Q7" s="12">
        <f>NAIO1!S105</f>
        <v>8.6791271756545552</v>
      </c>
      <c r="R7" s="12">
        <f>NAIO1!T105</f>
        <v>8.9441082946755284</v>
      </c>
      <c r="S7" s="12">
        <f>NAIO1!U105</f>
        <v>8.6548596369128408</v>
      </c>
      <c r="T7" s="12">
        <f>NAIO1!V105</f>
        <v>8.8430462155766758</v>
      </c>
      <c r="U7" s="12">
        <f>NAIO1!W105</f>
        <v>9.4135402758994253</v>
      </c>
      <c r="V7" s="12">
        <f>NAIO1!X105</f>
        <v>9.3134980999666617</v>
      </c>
      <c r="W7" s="12">
        <f>NAIO1!Y105</f>
        <v>8.9060179020537458</v>
      </c>
      <c r="X7" s="12">
        <f>NAIO1!Z105</f>
        <v>8.185269173148221</v>
      </c>
      <c r="Y7" s="12">
        <f>NAIO1!AA105</f>
        <v>8.3047643445435906</v>
      </c>
      <c r="Z7" s="12">
        <f>NAIO1!AB105</f>
        <v>8.1097142330849685</v>
      </c>
      <c r="AA7" s="12">
        <f>NAIO1!AC105</f>
        <v>7.6786807240144812</v>
      </c>
      <c r="AB7" s="12">
        <f>NAIO1!AD105</f>
        <v>7.7804248627091672</v>
      </c>
      <c r="AC7" s="12">
        <f>NAIO1!AE105</f>
        <v>7.7410778163586134</v>
      </c>
      <c r="AD7" s="12">
        <f>NAIO1!AF105</f>
        <v>7.6153770722163516</v>
      </c>
      <c r="AE7" s="12">
        <f>NAIO1!AG105</f>
        <v>7.0627070532183929</v>
      </c>
      <c r="AF7" s="12">
        <f>NAIO1!AH105</f>
        <v>6.7351715576357991</v>
      </c>
      <c r="AG7" s="12">
        <f>NAIO1!AI105</f>
        <v>7.5128586460938029</v>
      </c>
      <c r="AH7" s="12">
        <f>NAIO1!AJ105</f>
        <v>6.4491391401187643</v>
      </c>
      <c r="AI7" s="12">
        <f>NAIO1!AK105</f>
        <v>6.2569197669280054</v>
      </c>
      <c r="AJ7" s="12">
        <f>NAIO1!AL105</f>
        <v>6.5505493933601473</v>
      </c>
    </row>
    <row r="8" spans="1:36" x14ac:dyDescent="0.25">
      <c r="A8" t="s">
        <v>287</v>
      </c>
      <c r="B8" s="56">
        <f>(B3+B4)/SUM(B3:B7)</f>
        <v>0.12375714903953745</v>
      </c>
      <c r="C8" s="56">
        <f t="shared" ref="C8:AF8" si="0">(C3+C4)/SUM(C3:C7)</f>
        <v>0.11324713367842464</v>
      </c>
      <c r="D8" s="56">
        <f t="shared" si="0"/>
        <v>0.11843513372334176</v>
      </c>
      <c r="E8" s="56">
        <f t="shared" si="0"/>
        <v>0.11471101335944039</v>
      </c>
      <c r="F8" s="56">
        <f t="shared" si="0"/>
        <v>0.11004854569955404</v>
      </c>
      <c r="G8" s="56">
        <f t="shared" si="0"/>
        <v>0.1194148894499131</v>
      </c>
      <c r="H8" s="56">
        <f t="shared" si="0"/>
        <v>0.12627282516523744</v>
      </c>
      <c r="I8" s="56">
        <f t="shared" si="0"/>
        <v>0.130393122604855</v>
      </c>
      <c r="J8" s="56">
        <f t="shared" si="0"/>
        <v>0.13642553703516505</v>
      </c>
      <c r="K8" s="56">
        <f t="shared" si="0"/>
        <v>0.13764949829397047</v>
      </c>
      <c r="L8" s="56">
        <f t="shared" si="0"/>
        <v>0.14025116018814779</v>
      </c>
      <c r="M8" s="56">
        <f t="shared" si="0"/>
        <v>0.14387509759853589</v>
      </c>
      <c r="N8" s="56">
        <f t="shared" si="0"/>
        <v>0.14513808427826067</v>
      </c>
      <c r="O8" s="56">
        <f t="shared" si="0"/>
        <v>0.15131199673738494</v>
      </c>
      <c r="P8" s="56">
        <f t="shared" si="0"/>
        <v>0.15407930816877052</v>
      </c>
      <c r="Q8" s="56">
        <f t="shared" si="0"/>
        <v>0.15047512794232279</v>
      </c>
      <c r="R8" s="56">
        <f t="shared" si="0"/>
        <v>0.15774385448886272</v>
      </c>
      <c r="S8" s="56">
        <f t="shared" si="0"/>
        <v>0.1579750791486855</v>
      </c>
      <c r="T8" s="56">
        <f t="shared" si="0"/>
        <v>0.14744726011852291</v>
      </c>
      <c r="U8" s="56">
        <f t="shared" si="0"/>
        <v>0.12761948905526663</v>
      </c>
      <c r="V8" s="56">
        <f t="shared" si="0"/>
        <v>0.12440987557156871</v>
      </c>
      <c r="W8" s="56">
        <f t="shared" si="0"/>
        <v>0.1392123513605219</v>
      </c>
      <c r="X8" s="56">
        <f t="shared" si="0"/>
        <v>0.14275786243550667</v>
      </c>
      <c r="Y8" s="56">
        <f t="shared" si="0"/>
        <v>0.13695653451628656</v>
      </c>
      <c r="Z8" s="56">
        <f t="shared" si="0"/>
        <v>0.14088439846744266</v>
      </c>
      <c r="AA8" s="56">
        <f t="shared" si="0"/>
        <v>0.1427449043149209</v>
      </c>
      <c r="AB8" s="56">
        <f t="shared" si="0"/>
        <v>0.14142793079742078</v>
      </c>
      <c r="AC8" s="56">
        <f t="shared" si="0"/>
        <v>0.14709410909868967</v>
      </c>
      <c r="AD8" s="56">
        <f t="shared" si="0"/>
        <v>0.15233601536153535</v>
      </c>
      <c r="AE8" s="56">
        <f t="shared" si="0"/>
        <v>0.16487988519464766</v>
      </c>
      <c r="AF8" s="56">
        <f t="shared" si="0"/>
        <v>0.17954294453889177</v>
      </c>
      <c r="AG8" s="56">
        <f t="shared" ref="AG8:AJ8" si="1">(AG3+AG4)/SUM(AG3:AG7)</f>
        <v>0.1806597158845667</v>
      </c>
      <c r="AH8" s="56">
        <f t="shared" si="1"/>
        <v>0.18844644781600681</v>
      </c>
      <c r="AI8" s="56">
        <f t="shared" si="1"/>
        <v>0.1992487893637018</v>
      </c>
      <c r="AJ8" s="56">
        <f t="shared" si="1"/>
        <v>0.20216576737185407</v>
      </c>
    </row>
    <row r="9" spans="1:36" x14ac:dyDescent="0.25">
      <c r="B9">
        <f>B2</f>
        <v>1990</v>
      </c>
      <c r="C9">
        <f t="shared" ref="C9:AF9" si="2">C2</f>
        <v>1991</v>
      </c>
      <c r="D9">
        <f t="shared" si="2"/>
        <v>1992</v>
      </c>
      <c r="E9">
        <f t="shared" si="2"/>
        <v>1993</v>
      </c>
      <c r="F9">
        <f t="shared" si="2"/>
        <v>1994</v>
      </c>
      <c r="G9">
        <f t="shared" si="2"/>
        <v>1995</v>
      </c>
      <c r="H9">
        <f t="shared" si="2"/>
        <v>1996</v>
      </c>
      <c r="I9">
        <f t="shared" si="2"/>
        <v>1997</v>
      </c>
      <c r="J9">
        <f t="shared" si="2"/>
        <v>1998</v>
      </c>
      <c r="K9">
        <f t="shared" si="2"/>
        <v>1999</v>
      </c>
      <c r="L9">
        <f t="shared" si="2"/>
        <v>2000</v>
      </c>
      <c r="M9">
        <f t="shared" si="2"/>
        <v>2001</v>
      </c>
      <c r="N9">
        <f t="shared" si="2"/>
        <v>2002</v>
      </c>
      <c r="O9">
        <f t="shared" si="2"/>
        <v>2003</v>
      </c>
      <c r="P9">
        <f t="shared" si="2"/>
        <v>2004</v>
      </c>
      <c r="Q9">
        <f t="shared" si="2"/>
        <v>2005</v>
      </c>
      <c r="R9">
        <f t="shared" si="2"/>
        <v>2006</v>
      </c>
      <c r="S9">
        <f t="shared" si="2"/>
        <v>2007</v>
      </c>
      <c r="T9">
        <f t="shared" si="2"/>
        <v>2008</v>
      </c>
      <c r="U9">
        <f t="shared" si="2"/>
        <v>2009</v>
      </c>
      <c r="V9">
        <f t="shared" si="2"/>
        <v>2010</v>
      </c>
      <c r="W9">
        <f t="shared" si="2"/>
        <v>2011</v>
      </c>
      <c r="X9">
        <f t="shared" si="2"/>
        <v>2012</v>
      </c>
      <c r="Y9">
        <f t="shared" si="2"/>
        <v>2013</v>
      </c>
      <c r="Z9">
        <f t="shared" si="2"/>
        <v>2014</v>
      </c>
      <c r="AA9">
        <f t="shared" si="2"/>
        <v>2015</v>
      </c>
      <c r="AB9">
        <f t="shared" si="2"/>
        <v>2016</v>
      </c>
      <c r="AC9">
        <f t="shared" si="2"/>
        <v>2017</v>
      </c>
      <c r="AD9">
        <f t="shared" si="2"/>
        <v>2018</v>
      </c>
      <c r="AE9">
        <f t="shared" si="2"/>
        <v>2019</v>
      </c>
      <c r="AF9">
        <f t="shared" si="2"/>
        <v>2020</v>
      </c>
      <c r="AG9">
        <f t="shared" ref="AG9:AJ9" si="3">AG2</f>
        <v>2021</v>
      </c>
      <c r="AH9">
        <f t="shared" si="3"/>
        <v>2022</v>
      </c>
      <c r="AI9">
        <f t="shared" si="3"/>
        <v>2023</v>
      </c>
      <c r="AJ9">
        <f t="shared" si="3"/>
        <v>2024</v>
      </c>
    </row>
    <row r="10" spans="1:36" x14ac:dyDescent="0.25">
      <c r="A10" t="s">
        <v>299</v>
      </c>
      <c r="B10" s="12">
        <f>B3+B4</f>
        <v>9.5248604505353924</v>
      </c>
      <c r="C10" s="12">
        <f t="shared" ref="C10:AF10" si="4">C3+C4</f>
        <v>9.479017132261049</v>
      </c>
      <c r="D10" s="12">
        <f t="shared" si="4"/>
        <v>9.4245809364336672</v>
      </c>
      <c r="E10" s="12">
        <f t="shared" si="4"/>
        <v>9.0954811012762526</v>
      </c>
      <c r="F10" s="12">
        <f t="shared" si="4"/>
        <v>9.2298171979680603</v>
      </c>
      <c r="G10" s="12">
        <f t="shared" si="4"/>
        <v>10.371994095239206</v>
      </c>
      <c r="H10" s="12">
        <f t="shared" si="4"/>
        <v>11.484918153182999</v>
      </c>
      <c r="I10" s="12">
        <f t="shared" si="4"/>
        <v>11.363866509485481</v>
      </c>
      <c r="J10" s="12">
        <f t="shared" si="4"/>
        <v>11.891289780341928</v>
      </c>
      <c r="K10" s="12">
        <f t="shared" si="4"/>
        <v>11.00741248660681</v>
      </c>
      <c r="L10" s="12">
        <f t="shared" si="4"/>
        <v>10.949300628473967</v>
      </c>
      <c r="M10" s="12">
        <f t="shared" si="4"/>
        <v>11.260876432299254</v>
      </c>
      <c r="N10" s="12">
        <f t="shared" si="4"/>
        <v>11.078688812275168</v>
      </c>
      <c r="O10" s="12">
        <f t="shared" si="4"/>
        <v>12.36686069109118</v>
      </c>
      <c r="P10" s="12">
        <f t="shared" si="4"/>
        <v>12.873415396916213</v>
      </c>
      <c r="Q10" s="12">
        <f t="shared" si="4"/>
        <v>12.766085522056398</v>
      </c>
      <c r="R10" s="12">
        <f t="shared" si="4"/>
        <v>14.180448331121648</v>
      </c>
      <c r="S10" s="12">
        <f t="shared" si="4"/>
        <v>14.141747409238389</v>
      </c>
      <c r="T10" s="12">
        <f t="shared" si="4"/>
        <v>12.481234962742151</v>
      </c>
      <c r="U10" s="12">
        <f t="shared" si="4"/>
        <v>9.9335531281641707</v>
      </c>
      <c r="V10" s="12">
        <f t="shared" si="4"/>
        <v>9.5444899158149887</v>
      </c>
      <c r="W10" s="12">
        <f t="shared" si="4"/>
        <v>10.421576520178732</v>
      </c>
      <c r="X10" s="12">
        <f t="shared" si="4"/>
        <v>9.8495739862254688</v>
      </c>
      <c r="Y10" s="12">
        <f t="shared" si="4"/>
        <v>9.7499864941009093</v>
      </c>
      <c r="Z10" s="12">
        <f t="shared" si="4"/>
        <v>9.8368744469391114</v>
      </c>
      <c r="AA10" s="12">
        <f t="shared" si="4"/>
        <v>9.2858542098015953</v>
      </c>
      <c r="AB10" s="12">
        <f t="shared" si="4"/>
        <v>9.7067504546130472</v>
      </c>
      <c r="AC10" s="12">
        <f t="shared" si="4"/>
        <v>9.7683582808337341</v>
      </c>
      <c r="AD10" s="12">
        <f t="shared" si="4"/>
        <v>10.314721114485806</v>
      </c>
      <c r="AE10" s="12">
        <f t="shared" si="4"/>
        <v>10.534834395347506</v>
      </c>
      <c r="AF10" s="12">
        <f t="shared" si="4"/>
        <v>10.686840786828462</v>
      </c>
      <c r="AG10" s="12">
        <f t="shared" ref="AG10:AJ10" si="5">AG3+AG4</f>
        <v>11.680198743404148</v>
      </c>
      <c r="AH10" s="12">
        <f t="shared" si="5"/>
        <v>11.858328167986482</v>
      </c>
      <c r="AI10" s="12">
        <f t="shared" si="5"/>
        <v>11.379719419271751</v>
      </c>
      <c r="AJ10" s="12">
        <f t="shared" si="5"/>
        <v>11.724738523564561</v>
      </c>
    </row>
    <row r="11" spans="1:36" x14ac:dyDescent="0.25">
      <c r="A11" s="12" t="str">
        <f>A5</f>
        <v>Husholdninger ex. Byggeri</v>
      </c>
      <c r="B11" s="12">
        <f>B5</f>
        <v>54.158198433266421</v>
      </c>
      <c r="C11" s="12">
        <f t="shared" ref="C11:AF11" si="6">C5</f>
        <v>59.670987703252898</v>
      </c>
      <c r="D11" s="12">
        <f t="shared" si="6"/>
        <v>57.167858221306368</v>
      </c>
      <c r="E11" s="12">
        <f t="shared" si="6"/>
        <v>58.168218046346425</v>
      </c>
      <c r="F11" s="12">
        <f t="shared" si="6"/>
        <v>60.346473229030352</v>
      </c>
      <c r="G11" s="12">
        <f t="shared" si="6"/>
        <v>58.956394849949788</v>
      </c>
      <c r="H11" s="12">
        <f t="shared" si="6"/>
        <v>62.771457097249453</v>
      </c>
      <c r="I11" s="12">
        <f t="shared" si="6"/>
        <v>58.643770846302047</v>
      </c>
      <c r="J11" s="12">
        <f t="shared" si="6"/>
        <v>58.069892060714636</v>
      </c>
      <c r="K11" s="12">
        <f t="shared" si="6"/>
        <v>55.521492067229616</v>
      </c>
      <c r="L11" s="12">
        <f t="shared" si="6"/>
        <v>51.240091757576003</v>
      </c>
      <c r="M11" s="12">
        <f t="shared" si="6"/>
        <v>50.889872114773098</v>
      </c>
      <c r="N11" s="12">
        <f t="shared" si="6"/>
        <v>50.250000501489389</v>
      </c>
      <c r="O11" s="12">
        <f t="shared" si="6"/>
        <v>54.187866768675207</v>
      </c>
      <c r="P11" s="12">
        <f t="shared" si="6"/>
        <v>54.035713609226761</v>
      </c>
      <c r="Q11" s="12">
        <f t="shared" si="6"/>
        <v>54.310337352116811</v>
      </c>
      <c r="R11" s="12">
        <f t="shared" si="6"/>
        <v>57.373932647036675</v>
      </c>
      <c r="S11" s="12">
        <f t="shared" si="6"/>
        <v>55.200593159219885</v>
      </c>
      <c r="T11" s="12">
        <f t="shared" si="6"/>
        <v>54.20684036938308</v>
      </c>
      <c r="U11" s="12">
        <f t="shared" si="6"/>
        <v>52.358300949497206</v>
      </c>
      <c r="V11" s="12">
        <f t="shared" si="6"/>
        <v>52.432800419375525</v>
      </c>
      <c r="W11" s="12">
        <f t="shared" si="6"/>
        <v>49.743639060196067</v>
      </c>
      <c r="X11" s="12">
        <f t="shared" si="6"/>
        <v>45.373208858427752</v>
      </c>
      <c r="Y11" s="12">
        <f t="shared" si="6"/>
        <v>47.770357974265515</v>
      </c>
      <c r="Z11" s="12">
        <f t="shared" si="6"/>
        <v>44.339703197174416</v>
      </c>
      <c r="AA11" s="12">
        <f t="shared" si="6"/>
        <v>41.919274978595887</v>
      </c>
      <c r="AB11" s="12">
        <f t="shared" si="6"/>
        <v>44.504874709910069</v>
      </c>
      <c r="AC11" s="12">
        <f t="shared" si="6"/>
        <v>42.428131830111937</v>
      </c>
      <c r="AD11" s="12">
        <f t="shared" si="6"/>
        <v>43.97603680226689</v>
      </c>
      <c r="AE11" s="12">
        <f t="shared" si="6"/>
        <v>41.826713243503917</v>
      </c>
      <c r="AF11" s="12">
        <f t="shared" si="6"/>
        <v>36.110979383188187</v>
      </c>
      <c r="AG11" s="12">
        <f t="shared" ref="AG11:AJ11" si="7">AG5</f>
        <v>38.926232596268541</v>
      </c>
      <c r="AH11" s="12">
        <f t="shared" si="7"/>
        <v>36.183209697871746</v>
      </c>
      <c r="AI11" s="12">
        <f t="shared" si="7"/>
        <v>34.48301675747328</v>
      </c>
      <c r="AJ11" s="12">
        <f t="shared" si="7"/>
        <v>34.552733280967836</v>
      </c>
    </row>
    <row r="12" spans="1:36" x14ac:dyDescent="0.25">
      <c r="A12" s="12" t="str">
        <f t="shared" ref="A12:A13" si="8">A6</f>
        <v>Investeringer ex. Byggeri</v>
      </c>
      <c r="B12" s="12">
        <f>B6</f>
        <v>6.0367929092987929</v>
      </c>
      <c r="C12" s="12">
        <f t="shared" ref="C12:AF12" si="9">C6</f>
        <v>6.0528634391924099</v>
      </c>
      <c r="D12" s="12">
        <f t="shared" si="9"/>
        <v>5.3740279866103098</v>
      </c>
      <c r="E12" s="12">
        <f t="shared" si="9"/>
        <v>3.9581067486363941</v>
      </c>
      <c r="F12" s="12">
        <f t="shared" si="9"/>
        <v>5.9206212265274649</v>
      </c>
      <c r="G12" s="12">
        <f t="shared" si="9"/>
        <v>9.0766102893396283</v>
      </c>
      <c r="H12" s="12">
        <f t="shared" si="9"/>
        <v>7.3494659124591681</v>
      </c>
      <c r="I12" s="12">
        <f t="shared" si="9"/>
        <v>8.6442697055793278</v>
      </c>
      <c r="J12" s="12">
        <f t="shared" si="9"/>
        <v>8.8542190650955455</v>
      </c>
      <c r="K12" s="12">
        <f t="shared" si="9"/>
        <v>5.3524435067900153</v>
      </c>
      <c r="L12" s="12">
        <f t="shared" si="9"/>
        <v>8.3819416724433129</v>
      </c>
      <c r="M12" s="12">
        <f t="shared" si="9"/>
        <v>8.1048114429505613</v>
      </c>
      <c r="N12" s="12">
        <f t="shared" si="9"/>
        <v>6.995825704191013</v>
      </c>
      <c r="O12" s="12">
        <f t="shared" si="9"/>
        <v>6.2371565416233619</v>
      </c>
      <c r="P12" s="12">
        <f t="shared" si="9"/>
        <v>7.9487961851418376</v>
      </c>
      <c r="Q12" s="12">
        <f t="shared" si="9"/>
        <v>9.0829591219314878</v>
      </c>
      <c r="R12" s="12">
        <f t="shared" si="9"/>
        <v>9.3969198197773522</v>
      </c>
      <c r="S12" s="12">
        <f t="shared" si="9"/>
        <v>11.521649764175256</v>
      </c>
      <c r="T12" s="12">
        <f t="shared" si="9"/>
        <v>9.1176874753299781</v>
      </c>
      <c r="U12" s="12">
        <f t="shared" si="9"/>
        <v>6.1318795745801129</v>
      </c>
      <c r="V12" s="12">
        <f t="shared" si="9"/>
        <v>5.4273167149791641</v>
      </c>
      <c r="W12" s="12">
        <f t="shared" si="9"/>
        <v>5.7897714379588692</v>
      </c>
      <c r="X12" s="12">
        <f t="shared" si="9"/>
        <v>5.5869148315739015</v>
      </c>
      <c r="Y12" s="12">
        <f t="shared" si="9"/>
        <v>5.3652621214645162</v>
      </c>
      <c r="Z12" s="12">
        <f t="shared" si="9"/>
        <v>7.5360202733718209</v>
      </c>
      <c r="AA12" s="12">
        <f t="shared" si="9"/>
        <v>6.1682790176091995</v>
      </c>
      <c r="AB12" s="12">
        <f t="shared" si="9"/>
        <v>6.6418499378096216</v>
      </c>
      <c r="AC12" s="12">
        <f t="shared" si="9"/>
        <v>6.4713341061541811</v>
      </c>
      <c r="AD12" s="12">
        <f t="shared" si="9"/>
        <v>5.8041900448460328</v>
      </c>
      <c r="AE12" s="12">
        <f t="shared" si="9"/>
        <v>4.4697393079301815</v>
      </c>
      <c r="AF12" s="12">
        <f t="shared" si="9"/>
        <v>5.9894852723475509</v>
      </c>
      <c r="AG12" s="12">
        <f t="shared" ref="AG12:AJ12" si="10">AG6</f>
        <v>6.5337439582659487</v>
      </c>
      <c r="AH12" s="12">
        <f t="shared" si="10"/>
        <v>8.4361030178342258</v>
      </c>
      <c r="AI12" s="12">
        <f t="shared" si="10"/>
        <v>4.9934610575028522</v>
      </c>
      <c r="AJ12" s="12">
        <f t="shared" si="10"/>
        <v>5.167645803428389</v>
      </c>
    </row>
    <row r="13" spans="1:36" x14ac:dyDescent="0.25">
      <c r="A13" s="12" t="str">
        <f t="shared" si="8"/>
        <v>Offentlig forbrug ex. Byggeri</v>
      </c>
      <c r="B13" s="12">
        <f>B7</f>
        <v>7.2442712854976854</v>
      </c>
      <c r="C13" s="12">
        <f t="shared" ref="C13:AF13" si="11">C7</f>
        <v>8.4991807252936393</v>
      </c>
      <c r="D13" s="12">
        <f t="shared" si="11"/>
        <v>7.609420855649657</v>
      </c>
      <c r="E13" s="12">
        <f t="shared" si="11"/>
        <v>8.0685851037409311</v>
      </c>
      <c r="F13" s="12">
        <f t="shared" si="11"/>
        <v>8.3735033464741129</v>
      </c>
      <c r="G13" s="12">
        <f t="shared" si="11"/>
        <v>8.4517917654713681</v>
      </c>
      <c r="H13" s="12">
        <f t="shared" si="11"/>
        <v>9.3473638371083823</v>
      </c>
      <c r="I13" s="12">
        <f t="shared" si="11"/>
        <v>8.4989049022570917</v>
      </c>
      <c r="J13" s="12">
        <f t="shared" si="11"/>
        <v>8.3478240938479029</v>
      </c>
      <c r="K13" s="12">
        <f t="shared" si="11"/>
        <v>8.0856160259326373</v>
      </c>
      <c r="L13" s="12">
        <f t="shared" si="11"/>
        <v>7.4978998343701475</v>
      </c>
      <c r="M13" s="12">
        <f t="shared" si="11"/>
        <v>8.01285907803023</v>
      </c>
      <c r="N13" s="12">
        <f t="shared" si="11"/>
        <v>8.0075439820444387</v>
      </c>
      <c r="O13" s="12">
        <f t="shared" si="11"/>
        <v>8.9389830663083654</v>
      </c>
      <c r="P13" s="12">
        <f t="shared" si="11"/>
        <v>8.6926537275622131</v>
      </c>
      <c r="Q13" s="12">
        <f t="shared" si="11"/>
        <v>8.6791271756545552</v>
      </c>
      <c r="R13" s="12">
        <f t="shared" si="11"/>
        <v>8.9441082946755284</v>
      </c>
      <c r="S13" s="12">
        <f t="shared" si="11"/>
        <v>8.6548596369128408</v>
      </c>
      <c r="T13" s="12">
        <f t="shared" si="11"/>
        <v>8.8430462155766758</v>
      </c>
      <c r="U13" s="12">
        <f t="shared" si="11"/>
        <v>9.4135402758994253</v>
      </c>
      <c r="V13" s="12">
        <f t="shared" si="11"/>
        <v>9.3134980999666617</v>
      </c>
      <c r="W13" s="12">
        <f t="shared" si="11"/>
        <v>8.9060179020537458</v>
      </c>
      <c r="X13" s="12">
        <f t="shared" si="11"/>
        <v>8.185269173148221</v>
      </c>
      <c r="Y13" s="12">
        <f t="shared" si="11"/>
        <v>8.3047643445435906</v>
      </c>
      <c r="Z13" s="12">
        <f t="shared" si="11"/>
        <v>8.1097142330849685</v>
      </c>
      <c r="AA13" s="12">
        <f t="shared" si="11"/>
        <v>7.6786807240144812</v>
      </c>
      <c r="AB13" s="12">
        <f t="shared" si="11"/>
        <v>7.7804248627091672</v>
      </c>
      <c r="AC13" s="12">
        <f t="shared" si="11"/>
        <v>7.7410778163586134</v>
      </c>
      <c r="AD13" s="12">
        <f t="shared" si="11"/>
        <v>7.6153770722163516</v>
      </c>
      <c r="AE13" s="12">
        <f t="shared" si="11"/>
        <v>7.0627070532183929</v>
      </c>
      <c r="AF13" s="12">
        <f t="shared" si="11"/>
        <v>6.7351715576357991</v>
      </c>
      <c r="AG13" s="12">
        <f t="shared" ref="AG13:AJ13" si="12">AG7</f>
        <v>7.5128586460938029</v>
      </c>
      <c r="AH13" s="12">
        <f t="shared" si="12"/>
        <v>6.4491391401187643</v>
      </c>
      <c r="AI13" s="12">
        <f t="shared" si="12"/>
        <v>6.2569197669280054</v>
      </c>
      <c r="AJ13" s="12">
        <f t="shared" si="12"/>
        <v>6.5505493933601473</v>
      </c>
    </row>
    <row r="14" spans="1:36" x14ac:dyDescent="0.25">
      <c r="A14" t="s">
        <v>58</v>
      </c>
      <c r="B14" s="12">
        <f>SUM(B10:B13)</f>
        <v>76.964123078598291</v>
      </c>
      <c r="C14" s="12">
        <f t="shared" ref="C14:AF14" si="13">SUM(C10:C13)</f>
        <v>83.702049000000002</v>
      </c>
      <c r="D14" s="12">
        <f t="shared" si="13"/>
        <v>79.575888000000006</v>
      </c>
      <c r="E14" s="12">
        <f t="shared" si="13"/>
        <v>79.290391</v>
      </c>
      <c r="F14" s="12">
        <f t="shared" si="13"/>
        <v>83.87041499999998</v>
      </c>
      <c r="G14" s="12">
        <f t="shared" si="13"/>
        <v>86.856790999999987</v>
      </c>
      <c r="H14" s="12">
        <f t="shared" si="13"/>
        <v>90.953204999999997</v>
      </c>
      <c r="I14" s="12">
        <f t="shared" si="13"/>
        <v>87.150811963623951</v>
      </c>
      <c r="J14" s="12">
        <f t="shared" si="13"/>
        <v>87.163225000000025</v>
      </c>
      <c r="K14" s="12">
        <f t="shared" si="13"/>
        <v>79.966964086559074</v>
      </c>
      <c r="L14" s="12">
        <f t="shared" si="13"/>
        <v>78.069233892863437</v>
      </c>
      <c r="M14" s="12">
        <f t="shared" si="13"/>
        <v>78.268419068053149</v>
      </c>
      <c r="N14" s="12">
        <f t="shared" si="13"/>
        <v>76.332059000000015</v>
      </c>
      <c r="O14" s="12">
        <f t="shared" si="13"/>
        <v>81.730867067698114</v>
      </c>
      <c r="P14" s="12">
        <f t="shared" si="13"/>
        <v>83.550578918847023</v>
      </c>
      <c r="Q14" s="12">
        <f t="shared" si="13"/>
        <v>84.838509171759242</v>
      </c>
      <c r="R14" s="12">
        <f t="shared" si="13"/>
        <v>89.895409092611203</v>
      </c>
      <c r="S14" s="12">
        <f t="shared" si="13"/>
        <v>89.518849969546366</v>
      </c>
      <c r="T14" s="12">
        <f t="shared" si="13"/>
        <v>84.648809023031887</v>
      </c>
      <c r="U14" s="12">
        <f t="shared" si="13"/>
        <v>77.837273928140917</v>
      </c>
      <c r="V14" s="12">
        <f t="shared" si="13"/>
        <v>76.718105150136353</v>
      </c>
      <c r="W14" s="12">
        <f t="shared" si="13"/>
        <v>74.861004920387415</v>
      </c>
      <c r="X14" s="12">
        <f t="shared" si="13"/>
        <v>68.994966849375345</v>
      </c>
      <c r="Y14" s="12">
        <f t="shared" si="13"/>
        <v>71.190370934374528</v>
      </c>
      <c r="Z14" s="12">
        <f t="shared" si="13"/>
        <v>69.822312150570312</v>
      </c>
      <c r="AA14" s="12">
        <f t="shared" si="13"/>
        <v>65.052088930021156</v>
      </c>
      <c r="AB14" s="12">
        <f t="shared" si="13"/>
        <v>68.633899965041905</v>
      </c>
      <c r="AC14" s="12">
        <f t="shared" si="13"/>
        <v>66.408902033458475</v>
      </c>
      <c r="AD14" s="12">
        <f t="shared" si="13"/>
        <v>67.710325033815081</v>
      </c>
      <c r="AE14" s="12">
        <f t="shared" si="13"/>
        <v>63.893993999999992</v>
      </c>
      <c r="AF14" s="12">
        <f t="shared" si="13"/>
        <v>59.522477000000002</v>
      </c>
      <c r="AG14" s="12">
        <f t="shared" ref="AG14:AJ14" si="14">SUM(AG10:AG13)</f>
        <v>64.653033944032444</v>
      </c>
      <c r="AH14" s="12">
        <f t="shared" si="14"/>
        <v>62.926780023811226</v>
      </c>
      <c r="AI14" s="12">
        <f t="shared" si="14"/>
        <v>57.113117001175894</v>
      </c>
      <c r="AJ14" s="12">
        <f t="shared" si="14"/>
        <v>57.995667001320932</v>
      </c>
    </row>
    <row r="19" spans="17:17" x14ac:dyDescent="0.25">
      <c r="Q19" s="53" t="s">
        <v>269</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A4E0D-6C3D-4708-A5A2-6E4ACBD02874}">
  <sheetPr codeName="Sheet12"/>
  <dimension ref="A1:AJ20"/>
  <sheetViews>
    <sheetView topLeftCell="B1" workbookViewId="0">
      <selection activeCell="S11" sqref="S11:U11"/>
    </sheetView>
  </sheetViews>
  <sheetFormatPr defaultRowHeight="15" x14ac:dyDescent="0.25"/>
  <cols>
    <col min="1" max="1" width="35" customWidth="1"/>
  </cols>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s="12" t="str">
        <f>NAIO1!C107</f>
        <v>Husholdninger energi og forsyning</v>
      </c>
      <c r="B3" s="12">
        <f>NAIO1!D107</f>
        <v>20.252566000000002</v>
      </c>
      <c r="C3" s="12">
        <f>NAIO1!E107</f>
        <v>23.801924</v>
      </c>
      <c r="D3" s="12">
        <f>NAIO1!F107</f>
        <v>20.985409000000001</v>
      </c>
      <c r="E3" s="12">
        <f>NAIO1!G107</f>
        <v>23.065294999999999</v>
      </c>
      <c r="F3" s="12">
        <f>NAIO1!H107</f>
        <v>23.448611</v>
      </c>
      <c r="G3" s="12">
        <f>NAIO1!I107</f>
        <v>21.728387000000001</v>
      </c>
      <c r="H3" s="12">
        <f>NAIO1!J107</f>
        <v>24.780851999999999</v>
      </c>
      <c r="I3" s="12">
        <f>NAIO1!K107</f>
        <v>21.850028999999999</v>
      </c>
      <c r="J3" s="12">
        <f>NAIO1!L107</f>
        <v>20.659034999999999</v>
      </c>
      <c r="K3" s="12">
        <f>NAIO1!M107</f>
        <v>19.169741999999999</v>
      </c>
      <c r="L3" s="12">
        <f>NAIO1!N107</f>
        <v>16.947088000000001</v>
      </c>
      <c r="M3" s="12">
        <f>NAIO1!O107</f>
        <v>17.152837000000002</v>
      </c>
      <c r="N3" s="12">
        <f>NAIO1!P107</f>
        <v>16.004249000000002</v>
      </c>
      <c r="O3" s="12">
        <f>NAIO1!Q107</f>
        <v>17.206054000000002</v>
      </c>
      <c r="P3" s="12">
        <f>NAIO1!R107</f>
        <v>15.797819</v>
      </c>
      <c r="Q3" s="12">
        <f>NAIO1!S107</f>
        <v>16.571038999999999</v>
      </c>
      <c r="R3" s="12">
        <f>NAIO1!T107</f>
        <v>18.350425999999999</v>
      </c>
      <c r="S3" s="12">
        <f>NAIO1!U107</f>
        <v>16.567041</v>
      </c>
      <c r="T3" s="12">
        <f>NAIO1!V107</f>
        <v>15.775645000000001</v>
      </c>
      <c r="U3" s="12">
        <f>NAIO1!W107</f>
        <v>16.404858999999998</v>
      </c>
      <c r="V3" s="12">
        <f>NAIO1!X107</f>
        <v>16.853466000000001</v>
      </c>
      <c r="W3" s="12">
        <f>NAIO1!Y107</f>
        <v>14.286630000000001</v>
      </c>
      <c r="X3" s="12">
        <f>NAIO1!Z107</f>
        <v>12.547164</v>
      </c>
      <c r="Y3" s="12">
        <f>NAIO1!AA107</f>
        <v>13.892450999999999</v>
      </c>
      <c r="Z3" s="12">
        <f>NAIO1!AB107</f>
        <v>11.185616</v>
      </c>
      <c r="AA3" s="12">
        <f>NAIO1!AC107</f>
        <v>9.6420089999999998</v>
      </c>
      <c r="AB3" s="12">
        <f>NAIO1!AD107</f>
        <v>10.522066000000001</v>
      </c>
      <c r="AC3" s="12">
        <f>NAIO1!AE107</f>
        <v>9.0636600000000005</v>
      </c>
      <c r="AD3" s="12">
        <f>NAIO1!AF107</f>
        <v>9.2068770000000004</v>
      </c>
      <c r="AE3" s="12">
        <f>NAIO1!AG107</f>
        <v>7.7469540000000006</v>
      </c>
      <c r="AF3" s="12">
        <f>NAIO1!AH107</f>
        <v>6.5107030000000004</v>
      </c>
      <c r="AG3" s="12">
        <f>NAIO1!AI107</f>
        <v>6.7528229999999994</v>
      </c>
      <c r="AH3" s="12">
        <f>NAIO1!AJ107</f>
        <v>6.0141819999999999</v>
      </c>
      <c r="AI3" s="12">
        <f>NAIO1!AK107</f>
        <v>5.4247529999999999</v>
      </c>
      <c r="AJ3" s="12">
        <f>NAIO1!AL107</f>
        <v>5.4398880000000007</v>
      </c>
    </row>
    <row r="4" spans="1:36" x14ac:dyDescent="0.25">
      <c r="A4" s="12" t="str">
        <f>NAIO1!C108</f>
        <v>Husholdning ex byggeri, energi og forsyning</v>
      </c>
      <c r="B4" s="12">
        <f>NAIO1!D108</f>
        <v>33.905632433266419</v>
      </c>
      <c r="C4" s="12">
        <f>NAIO1!E108</f>
        <v>35.869063703252898</v>
      </c>
      <c r="D4" s="12">
        <f>NAIO1!F108</f>
        <v>36.182449221306371</v>
      </c>
      <c r="E4" s="12">
        <f>NAIO1!G108</f>
        <v>35.102923046346426</v>
      </c>
      <c r="F4" s="12">
        <f>NAIO1!H108</f>
        <v>36.897862229030352</v>
      </c>
      <c r="G4" s="12">
        <f>NAIO1!I108</f>
        <v>37.22800784994979</v>
      </c>
      <c r="H4" s="12">
        <f>NAIO1!J108</f>
        <v>37.990605097249457</v>
      </c>
      <c r="I4" s="12">
        <f>NAIO1!K108</f>
        <v>36.793741846302048</v>
      </c>
      <c r="J4" s="12">
        <f>NAIO1!L108</f>
        <v>37.410857060714633</v>
      </c>
      <c r="K4" s="12">
        <f>NAIO1!M108</f>
        <v>36.351750067229617</v>
      </c>
      <c r="L4" s="12">
        <f>NAIO1!N108</f>
        <v>34.293003757576002</v>
      </c>
      <c r="M4" s="12">
        <f>NAIO1!O108</f>
        <v>33.737035114773093</v>
      </c>
      <c r="N4" s="12">
        <f>NAIO1!P108</f>
        <v>34.245751501489387</v>
      </c>
      <c r="O4" s="12">
        <f>NAIO1!Q108</f>
        <v>36.981812768675205</v>
      </c>
      <c r="P4" s="12">
        <f>NAIO1!R108</f>
        <v>38.237894609226757</v>
      </c>
      <c r="Q4" s="12">
        <f>NAIO1!S108</f>
        <v>37.739298352116812</v>
      </c>
      <c r="R4" s="12">
        <f>NAIO1!T108</f>
        <v>39.023506647036676</v>
      </c>
      <c r="S4" s="12">
        <f>NAIO1!U108</f>
        <v>38.633552159219889</v>
      </c>
      <c r="T4" s="12">
        <f>NAIO1!V108</f>
        <v>38.431195369383076</v>
      </c>
      <c r="U4" s="12">
        <f>NAIO1!W108</f>
        <v>35.953441949497204</v>
      </c>
      <c r="V4" s="12">
        <f>NAIO1!X108</f>
        <v>35.579334419375527</v>
      </c>
      <c r="W4" s="12">
        <f>NAIO1!Y108</f>
        <v>35.457009060196064</v>
      </c>
      <c r="X4" s="12">
        <f>NAIO1!Z108</f>
        <v>32.82604485842775</v>
      </c>
      <c r="Y4" s="12">
        <f>NAIO1!AA108</f>
        <v>33.877906974265514</v>
      </c>
      <c r="Z4" s="12">
        <f>NAIO1!AB108</f>
        <v>33.15408719717442</v>
      </c>
      <c r="AA4" s="12">
        <f>NAIO1!AC108</f>
        <v>32.277265978595885</v>
      </c>
      <c r="AB4" s="12">
        <f>NAIO1!AD108</f>
        <v>33.982808709910067</v>
      </c>
      <c r="AC4" s="12">
        <f>NAIO1!AE108</f>
        <v>33.364471830111938</v>
      </c>
      <c r="AD4" s="12">
        <f>NAIO1!AF108</f>
        <v>34.769159802266891</v>
      </c>
      <c r="AE4" s="12">
        <f>NAIO1!AG108</f>
        <v>34.079759243503915</v>
      </c>
      <c r="AF4" s="12">
        <f>NAIO1!AH108</f>
        <v>29.600276383188188</v>
      </c>
      <c r="AG4" s="12">
        <f>NAIO1!AI108</f>
        <v>32.173409596268542</v>
      </c>
      <c r="AH4" s="12">
        <f>NAIO1!AJ108</f>
        <v>30.169027697871748</v>
      </c>
      <c r="AI4" s="12">
        <f>NAIO1!AK108</f>
        <v>29.058263757473281</v>
      </c>
      <c r="AJ4" s="12">
        <f>NAIO1!AL108</f>
        <v>29.112845280967836</v>
      </c>
    </row>
    <row r="5" spans="1:36" x14ac:dyDescent="0.25">
      <c r="A5" s="12" t="str">
        <f>NAIO1!C109</f>
        <v>Byggeri, slutudledninger</v>
      </c>
      <c r="B5" s="12">
        <f>NAIO1!D109</f>
        <v>7.2969429999999988</v>
      </c>
      <c r="C5" s="12">
        <f>NAIO1!E109</f>
        <v>7.1471170000000006</v>
      </c>
      <c r="D5" s="12">
        <f>NAIO1!F109</f>
        <v>7.0394720000000008</v>
      </c>
      <c r="E5" s="12">
        <f>NAIO1!G109</f>
        <v>6.613531</v>
      </c>
      <c r="F5" s="12">
        <f>NAIO1!H109</f>
        <v>6.5365889999999993</v>
      </c>
      <c r="G5" s="12">
        <f>NAIO1!I109</f>
        <v>7.4908999999999999</v>
      </c>
      <c r="H5" s="12">
        <f>NAIO1!J109</f>
        <v>8.3630340000000007</v>
      </c>
      <c r="I5" s="12">
        <f>NAIO1!K109</f>
        <v>8.3251059999999999</v>
      </c>
      <c r="J5" s="12">
        <f>NAIO1!L109</f>
        <v>8.7892679999999999</v>
      </c>
      <c r="K5" s="12">
        <f>NAIO1!M109</f>
        <v>7.7962379999999998</v>
      </c>
      <c r="L5" s="12">
        <f>NAIO1!N109</f>
        <v>8.0545970000000011</v>
      </c>
      <c r="M5" s="12">
        <f>NAIO1!O109</f>
        <v>8.1491740000000004</v>
      </c>
      <c r="N5" s="12">
        <f>NAIO1!P109</f>
        <v>7.8118819999999998</v>
      </c>
      <c r="O5" s="12">
        <f>NAIO1!Q109</f>
        <v>8.757750999999999</v>
      </c>
      <c r="P5" s="12">
        <f>NAIO1!R109</f>
        <v>9.1141619999999985</v>
      </c>
      <c r="Q5" s="12">
        <f>NAIO1!S109</f>
        <v>9.1179520000000007</v>
      </c>
      <c r="R5" s="12">
        <f>NAIO1!T109</f>
        <v>10.413104000000001</v>
      </c>
      <c r="S5" s="12">
        <f>NAIO1!U109</f>
        <v>10.307072</v>
      </c>
      <c r="T5" s="12">
        <f>NAIO1!V109</f>
        <v>9.0498830000000012</v>
      </c>
      <c r="U5" s="12">
        <f>NAIO1!W109</f>
        <v>6.6945619999999995</v>
      </c>
      <c r="V5" s="12">
        <f>NAIO1!X109</f>
        <v>6.1947840000000003</v>
      </c>
      <c r="W5" s="12">
        <f>NAIO1!Y109</f>
        <v>7.0450689999999998</v>
      </c>
      <c r="X5" s="12">
        <f>NAIO1!Z109</f>
        <v>6.6057969999999999</v>
      </c>
      <c r="Y5" s="12">
        <f>NAIO1!AA109</f>
        <v>6.518643</v>
      </c>
      <c r="Z5" s="12">
        <f>NAIO1!AB109</f>
        <v>6.6760619999999999</v>
      </c>
      <c r="AA5" s="12">
        <f>NAIO1!AC109</f>
        <v>6.4315989999999994</v>
      </c>
      <c r="AB5" s="12">
        <f>NAIO1!AD109</f>
        <v>6.7141759999999993</v>
      </c>
      <c r="AC5" s="12">
        <f>NAIO1!AE109</f>
        <v>6.7434439999999993</v>
      </c>
      <c r="AD5" s="12">
        <f>NAIO1!AF109</f>
        <v>7.0428269999999999</v>
      </c>
      <c r="AE5" s="12">
        <f>NAIO1!AG109</f>
        <v>7.2319320000000005</v>
      </c>
      <c r="AF5" s="12">
        <f>NAIO1!AH109</f>
        <v>7.4800889999999987</v>
      </c>
      <c r="AG5" s="12">
        <f>NAIO1!AI109</f>
        <v>8.2984049999999989</v>
      </c>
      <c r="AH5" s="12">
        <f>NAIO1!AJ109</f>
        <v>8.4293429999999994</v>
      </c>
      <c r="AI5" s="12">
        <f>NAIO1!AK109</f>
        <v>8.0127369999999996</v>
      </c>
      <c r="AJ5" s="12">
        <f>NAIO1!AL109</f>
        <v>8.1786700000000003</v>
      </c>
    </row>
    <row r="6" spans="1:36" x14ac:dyDescent="0.25">
      <c r="A6" s="12" t="str">
        <f>NAIO1!C110</f>
        <v>Byggeri, inputudledninger</v>
      </c>
      <c r="B6" s="12">
        <f>NAIO1!D110</f>
        <v>2.2279174505353936</v>
      </c>
      <c r="C6" s="12">
        <f>NAIO1!E110</f>
        <v>2.3319001322610484</v>
      </c>
      <c r="D6" s="12">
        <f>NAIO1!F110</f>
        <v>2.3851089364336659</v>
      </c>
      <c r="E6" s="12">
        <f>NAIO1!G110</f>
        <v>2.4819501012762517</v>
      </c>
      <c r="F6" s="12">
        <f>NAIO1!H110</f>
        <v>2.6932281979680601</v>
      </c>
      <c r="G6" s="12">
        <f>NAIO1!I110</f>
        <v>2.8810940952392059</v>
      </c>
      <c r="H6" s="12">
        <f>NAIO1!J110</f>
        <v>3.1218841531829975</v>
      </c>
      <c r="I6" s="12">
        <f>NAIO1!K110</f>
        <v>3.0387605094854813</v>
      </c>
      <c r="J6" s="12">
        <f>NAIO1!L110</f>
        <v>3.1020217803419285</v>
      </c>
      <c r="K6" s="12">
        <f>NAIO1!M110</f>
        <v>3.2111744866068106</v>
      </c>
      <c r="L6" s="12">
        <f>NAIO1!N110</f>
        <v>2.8947036284739656</v>
      </c>
      <c r="M6" s="12">
        <f>NAIO1!O110</f>
        <v>3.111702432299253</v>
      </c>
      <c r="N6" s="12">
        <f>NAIO1!P110</f>
        <v>3.2668068122751679</v>
      </c>
      <c r="O6" s="12">
        <f>NAIO1!Q110</f>
        <v>3.6091096910911817</v>
      </c>
      <c r="P6" s="12">
        <f>NAIO1!R110</f>
        <v>3.7592533969162143</v>
      </c>
      <c r="Q6" s="12">
        <f>NAIO1!S110</f>
        <v>3.6481335220563977</v>
      </c>
      <c r="R6" s="12">
        <f>NAIO1!T110</f>
        <v>3.7673443311216475</v>
      </c>
      <c r="S6" s="12">
        <f>NAIO1!U110</f>
        <v>3.8346754092383897</v>
      </c>
      <c r="T6" s="12">
        <f>NAIO1!V110</f>
        <v>3.4313519627421503</v>
      </c>
      <c r="U6" s="12">
        <f>NAIO1!W110</f>
        <v>3.2389911281641703</v>
      </c>
      <c r="V6" s="12">
        <f>NAIO1!X110</f>
        <v>3.3497059158149893</v>
      </c>
      <c r="W6" s="12">
        <f>NAIO1!Y110</f>
        <v>3.3765075201787331</v>
      </c>
      <c r="X6" s="12">
        <f>NAIO1!Z110</f>
        <v>3.2437769862254697</v>
      </c>
      <c r="Y6" s="12">
        <f>NAIO1!AA110</f>
        <v>3.2313434941009089</v>
      </c>
      <c r="Z6" s="12">
        <f>NAIO1!AB110</f>
        <v>3.1608124469391119</v>
      </c>
      <c r="AA6" s="12">
        <f>NAIO1!AC110</f>
        <v>2.8542552098015963</v>
      </c>
      <c r="AB6" s="12">
        <f>NAIO1!AD110</f>
        <v>2.9925744546130484</v>
      </c>
      <c r="AC6" s="12">
        <f>NAIO1!AE110</f>
        <v>3.0249142808337344</v>
      </c>
      <c r="AD6" s="12">
        <f>NAIO1!AF110</f>
        <v>3.2718941144858054</v>
      </c>
      <c r="AE6" s="12">
        <f>NAIO1!AG110</f>
        <v>3.3029023953475058</v>
      </c>
      <c r="AF6" s="12">
        <f>NAIO1!AH110</f>
        <v>3.2067517868284625</v>
      </c>
      <c r="AG6" s="12">
        <f>NAIO1!AI110</f>
        <v>3.381793743404149</v>
      </c>
      <c r="AH6" s="12">
        <f>NAIO1!AJ110</f>
        <v>3.4289851679864825</v>
      </c>
      <c r="AI6" s="12">
        <f>NAIO1!AK110</f>
        <v>3.3669824192717526</v>
      </c>
      <c r="AJ6" s="12">
        <f>NAIO1!AL110</f>
        <v>3.5460685235645606</v>
      </c>
    </row>
    <row r="7" spans="1:36" x14ac:dyDescent="0.25">
      <c r="A7" s="12" t="str">
        <f>NAIO1!C111</f>
        <v>Investeringer ex. Byggeri</v>
      </c>
      <c r="B7" s="12">
        <f>NAIO1!D111</f>
        <v>6.0367929092987929</v>
      </c>
      <c r="C7" s="12">
        <f>NAIO1!E111</f>
        <v>6.0528634391924099</v>
      </c>
      <c r="D7" s="12">
        <f>NAIO1!F111</f>
        <v>5.3740279866103098</v>
      </c>
      <c r="E7" s="12">
        <f>NAIO1!G111</f>
        <v>3.9581067486363941</v>
      </c>
      <c r="F7" s="12">
        <f>NAIO1!H111</f>
        <v>5.9206212265274649</v>
      </c>
      <c r="G7" s="12">
        <f>NAIO1!I111</f>
        <v>9.0766102893396283</v>
      </c>
      <c r="H7" s="12">
        <f>NAIO1!J111</f>
        <v>7.3494659124591681</v>
      </c>
      <c r="I7" s="12">
        <f>NAIO1!K111</f>
        <v>8.6442697055793278</v>
      </c>
      <c r="J7" s="12">
        <f>NAIO1!L111</f>
        <v>8.8542190650955455</v>
      </c>
      <c r="K7" s="12">
        <f>NAIO1!M111</f>
        <v>5.3524435067900153</v>
      </c>
      <c r="L7" s="12">
        <f>NAIO1!N111</f>
        <v>8.3819416724433129</v>
      </c>
      <c r="M7" s="12">
        <f>NAIO1!O111</f>
        <v>8.1048114429505613</v>
      </c>
      <c r="N7" s="12">
        <f>NAIO1!P111</f>
        <v>6.995825704191013</v>
      </c>
      <c r="O7" s="12">
        <f>NAIO1!Q111</f>
        <v>6.2371565416233619</v>
      </c>
      <c r="P7" s="12">
        <f>NAIO1!R111</f>
        <v>7.9487961851418376</v>
      </c>
      <c r="Q7" s="12">
        <f>NAIO1!S111</f>
        <v>9.0829591219314878</v>
      </c>
      <c r="R7" s="12">
        <f>NAIO1!T111</f>
        <v>9.3969198197773522</v>
      </c>
      <c r="S7" s="12">
        <f>NAIO1!U111</f>
        <v>11.521649764175256</v>
      </c>
      <c r="T7" s="12">
        <f>NAIO1!V111</f>
        <v>9.1176874753299781</v>
      </c>
      <c r="U7" s="12">
        <f>NAIO1!W111</f>
        <v>6.1318795745801129</v>
      </c>
      <c r="V7" s="12">
        <f>NAIO1!X111</f>
        <v>5.4273167149791641</v>
      </c>
      <c r="W7" s="12">
        <f>NAIO1!Y111</f>
        <v>5.7897714379588692</v>
      </c>
      <c r="X7" s="12">
        <f>NAIO1!Z111</f>
        <v>5.5869148315739015</v>
      </c>
      <c r="Y7" s="12">
        <f>NAIO1!AA111</f>
        <v>5.3652621214645162</v>
      </c>
      <c r="Z7" s="12">
        <f>NAIO1!AB111</f>
        <v>7.5360202733718209</v>
      </c>
      <c r="AA7" s="12">
        <f>NAIO1!AC111</f>
        <v>6.1682790176091995</v>
      </c>
      <c r="AB7" s="12">
        <f>NAIO1!AD111</f>
        <v>6.6418499378096216</v>
      </c>
      <c r="AC7" s="12">
        <f>NAIO1!AE111</f>
        <v>6.4713341061541811</v>
      </c>
      <c r="AD7" s="12">
        <f>NAIO1!AF111</f>
        <v>5.8041900448460328</v>
      </c>
      <c r="AE7" s="12">
        <f>NAIO1!AG111</f>
        <v>4.4697393079301815</v>
      </c>
      <c r="AF7" s="12">
        <f>NAIO1!AH111</f>
        <v>5.9894852723475509</v>
      </c>
      <c r="AG7" s="12">
        <f>NAIO1!AI111</f>
        <v>6.5337439582659487</v>
      </c>
      <c r="AH7" s="12">
        <f>NAIO1!AJ111</f>
        <v>8.4361030178342258</v>
      </c>
      <c r="AI7" s="12">
        <f>NAIO1!AK111</f>
        <v>4.9934610575028522</v>
      </c>
      <c r="AJ7" s="12">
        <f>NAIO1!AL111</f>
        <v>5.167645803428389</v>
      </c>
    </row>
    <row r="8" spans="1:36" x14ac:dyDescent="0.25">
      <c r="A8" s="12" t="str">
        <f>NAIO1!C112</f>
        <v>Offentlig forbrug ex. Byggeri</v>
      </c>
      <c r="B8" s="12">
        <f>NAIO1!D112</f>
        <v>7.2442712854976854</v>
      </c>
      <c r="C8" s="12">
        <f>NAIO1!E112</f>
        <v>8.4991807252936393</v>
      </c>
      <c r="D8" s="12">
        <f>NAIO1!F112</f>
        <v>7.609420855649657</v>
      </c>
      <c r="E8" s="12">
        <f>NAIO1!G112</f>
        <v>8.0685851037409311</v>
      </c>
      <c r="F8" s="12">
        <f>NAIO1!H112</f>
        <v>8.3735033464741129</v>
      </c>
      <c r="G8" s="12">
        <f>NAIO1!I112</f>
        <v>8.4517917654713681</v>
      </c>
      <c r="H8" s="12">
        <f>NAIO1!J112</f>
        <v>9.3473638371083823</v>
      </c>
      <c r="I8" s="12">
        <f>NAIO1!K112</f>
        <v>8.4989049022570917</v>
      </c>
      <c r="J8" s="12">
        <f>NAIO1!L112</f>
        <v>8.3478240938479029</v>
      </c>
      <c r="K8" s="12">
        <f>NAIO1!M112</f>
        <v>8.0856160259326373</v>
      </c>
      <c r="L8" s="12">
        <f>NAIO1!N112</f>
        <v>7.4978998343701475</v>
      </c>
      <c r="M8" s="12">
        <f>NAIO1!O112</f>
        <v>8.01285907803023</v>
      </c>
      <c r="N8" s="12">
        <f>NAIO1!P112</f>
        <v>8.0075439820444387</v>
      </c>
      <c r="O8" s="12">
        <f>NAIO1!Q112</f>
        <v>8.9389830663083654</v>
      </c>
      <c r="P8" s="12">
        <f>NAIO1!R112</f>
        <v>8.6926537275622131</v>
      </c>
      <c r="Q8" s="12">
        <f>NAIO1!S112</f>
        <v>8.6791271756545552</v>
      </c>
      <c r="R8" s="12">
        <f>NAIO1!T112</f>
        <v>8.9441082946755284</v>
      </c>
      <c r="S8" s="12">
        <f>NAIO1!U112</f>
        <v>8.6548596369128408</v>
      </c>
      <c r="T8" s="12">
        <f>NAIO1!V112</f>
        <v>8.8430462155766758</v>
      </c>
      <c r="U8" s="12">
        <f>NAIO1!W112</f>
        <v>9.4135402758994253</v>
      </c>
      <c r="V8" s="12">
        <f>NAIO1!X112</f>
        <v>9.3134980999666617</v>
      </c>
      <c r="W8" s="12">
        <f>NAIO1!Y112</f>
        <v>8.9060179020537458</v>
      </c>
      <c r="X8" s="12">
        <f>NAIO1!Z112</f>
        <v>8.185269173148221</v>
      </c>
      <c r="Y8" s="12">
        <f>NAIO1!AA112</f>
        <v>8.3047643445435906</v>
      </c>
      <c r="Z8" s="12">
        <f>NAIO1!AB112</f>
        <v>8.1097142330849685</v>
      </c>
      <c r="AA8" s="12">
        <f>NAIO1!AC112</f>
        <v>7.6786807240144812</v>
      </c>
      <c r="AB8" s="12">
        <f>NAIO1!AD112</f>
        <v>7.7804248627091672</v>
      </c>
      <c r="AC8" s="12">
        <f>NAIO1!AE112</f>
        <v>7.7410778163586134</v>
      </c>
      <c r="AD8" s="12">
        <f>NAIO1!AF112</f>
        <v>7.6153770722163516</v>
      </c>
      <c r="AE8" s="12">
        <f>NAIO1!AG112</f>
        <v>7.0627070532183929</v>
      </c>
      <c r="AF8" s="12">
        <f>NAIO1!AH112</f>
        <v>6.7351715576357991</v>
      </c>
      <c r="AG8" s="12">
        <f>NAIO1!AI112</f>
        <v>7.5128586460938029</v>
      </c>
      <c r="AH8" s="12">
        <f>NAIO1!AJ112</f>
        <v>6.4491391401187643</v>
      </c>
      <c r="AI8" s="12">
        <f>NAIO1!AK112</f>
        <v>6.2569197669280054</v>
      </c>
      <c r="AJ8" s="12">
        <f>NAIO1!AL112</f>
        <v>6.5505493933601473</v>
      </c>
    </row>
    <row r="11" spans="1:36" x14ac:dyDescent="0.25">
      <c r="S11" s="12">
        <f>SUM(B3:B8)</f>
        <v>76.964123078598291</v>
      </c>
      <c r="T11" s="12">
        <f>SUM(AJ3:AJ8)</f>
        <v>57.995667001320932</v>
      </c>
      <c r="U11" s="12">
        <f>S11-T11</f>
        <v>18.968456077277359</v>
      </c>
    </row>
    <row r="20" spans="17:17" x14ac:dyDescent="0.25">
      <c r="Q20" s="53" t="s">
        <v>269</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437A0-A248-4FD2-A503-E1EFB83FB6F6}">
  <sheetPr codeName="Sheet16"/>
  <dimension ref="A1:AJ20"/>
  <sheetViews>
    <sheetView workbookViewId="0">
      <selection activeCell="P13" sqref="P13"/>
    </sheetView>
  </sheetViews>
  <sheetFormatPr defaultRowHeight="15" x14ac:dyDescent="0.25"/>
  <cols>
    <col min="1" max="1" width="10.7109375" customWidth="1"/>
  </cols>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s="12" t="str">
        <f>NAIO1!C107</f>
        <v>Husholdninger energi og forsyning</v>
      </c>
      <c r="B3" s="12">
        <f>NAIO1!D107</f>
        <v>20.252566000000002</v>
      </c>
      <c r="C3" s="12">
        <f>NAIO1!E107</f>
        <v>23.801924</v>
      </c>
      <c r="D3" s="12">
        <f>NAIO1!F107</f>
        <v>20.985409000000001</v>
      </c>
      <c r="E3" s="12">
        <f>NAIO1!G107</f>
        <v>23.065294999999999</v>
      </c>
      <c r="F3" s="12">
        <f>NAIO1!H107</f>
        <v>23.448611</v>
      </c>
      <c r="G3" s="12">
        <f>NAIO1!I107</f>
        <v>21.728387000000001</v>
      </c>
      <c r="H3" s="12">
        <f>NAIO1!J107</f>
        <v>24.780851999999999</v>
      </c>
      <c r="I3" s="12">
        <f>NAIO1!K107</f>
        <v>21.850028999999999</v>
      </c>
      <c r="J3" s="12">
        <f>NAIO1!L107</f>
        <v>20.659034999999999</v>
      </c>
      <c r="K3" s="12">
        <f>NAIO1!M107</f>
        <v>19.169741999999999</v>
      </c>
      <c r="L3" s="12">
        <f>NAIO1!N107</f>
        <v>16.947088000000001</v>
      </c>
      <c r="M3" s="12">
        <f>NAIO1!O107</f>
        <v>17.152837000000002</v>
      </c>
      <c r="N3" s="12">
        <f>NAIO1!P107</f>
        <v>16.004249000000002</v>
      </c>
      <c r="O3" s="12">
        <f>NAIO1!Q107</f>
        <v>17.206054000000002</v>
      </c>
      <c r="P3" s="12">
        <f>NAIO1!R107</f>
        <v>15.797819</v>
      </c>
      <c r="Q3" s="12">
        <f>NAIO1!S107</f>
        <v>16.571038999999999</v>
      </c>
      <c r="R3" s="12">
        <f>NAIO1!T107</f>
        <v>18.350425999999999</v>
      </c>
      <c r="S3" s="12">
        <f>NAIO1!U107</f>
        <v>16.567041</v>
      </c>
      <c r="T3" s="12">
        <f>NAIO1!V107</f>
        <v>15.775645000000001</v>
      </c>
      <c r="U3" s="12">
        <f>NAIO1!W107</f>
        <v>16.404858999999998</v>
      </c>
      <c r="V3" s="12">
        <f>NAIO1!X107</f>
        <v>16.853466000000001</v>
      </c>
      <c r="W3" s="12">
        <f>NAIO1!Y107</f>
        <v>14.286630000000001</v>
      </c>
      <c r="X3" s="12">
        <f>NAIO1!Z107</f>
        <v>12.547164</v>
      </c>
      <c r="Y3" s="12">
        <f>NAIO1!AA107</f>
        <v>13.892450999999999</v>
      </c>
      <c r="Z3" s="12">
        <f>NAIO1!AB107</f>
        <v>11.185616</v>
      </c>
      <c r="AA3" s="12">
        <f>NAIO1!AC107</f>
        <v>9.6420089999999998</v>
      </c>
      <c r="AB3" s="12">
        <f>NAIO1!AD107</f>
        <v>10.522066000000001</v>
      </c>
      <c r="AC3" s="12">
        <f>NAIO1!AE107</f>
        <v>9.0636600000000005</v>
      </c>
      <c r="AD3" s="12">
        <f>NAIO1!AF107</f>
        <v>9.2068770000000004</v>
      </c>
      <c r="AE3" s="12">
        <f>NAIO1!AG107</f>
        <v>7.7469540000000006</v>
      </c>
      <c r="AF3" s="12">
        <f>NAIO1!AH107</f>
        <v>6.5107030000000004</v>
      </c>
      <c r="AG3" s="12">
        <f>NAIO1!AI107</f>
        <v>6.7528229999999994</v>
      </c>
      <c r="AH3" s="12">
        <f>NAIO1!AJ107</f>
        <v>6.0141819999999999</v>
      </c>
      <c r="AI3" s="12">
        <f>NAIO1!AK107</f>
        <v>5.4247529999999999</v>
      </c>
      <c r="AJ3" s="12">
        <f>NAIO1!AL107</f>
        <v>5.4398880000000007</v>
      </c>
    </row>
    <row r="4" spans="1:36" x14ac:dyDescent="0.25">
      <c r="A4" s="12" t="str">
        <f>NAIO1!C108</f>
        <v>Husholdning ex byggeri, energi og forsyning</v>
      </c>
      <c r="B4" s="12">
        <f>NAIO1!D108</f>
        <v>33.905632433266419</v>
      </c>
      <c r="C4" s="12">
        <f>NAIO1!E108</f>
        <v>35.869063703252898</v>
      </c>
      <c r="D4" s="12">
        <f>NAIO1!F108</f>
        <v>36.182449221306371</v>
      </c>
      <c r="E4" s="12">
        <f>NAIO1!G108</f>
        <v>35.102923046346426</v>
      </c>
      <c r="F4" s="12">
        <f>NAIO1!H108</f>
        <v>36.897862229030352</v>
      </c>
      <c r="G4" s="12">
        <f>NAIO1!I108</f>
        <v>37.22800784994979</v>
      </c>
      <c r="H4" s="12">
        <f>NAIO1!J108</f>
        <v>37.990605097249457</v>
      </c>
      <c r="I4" s="12">
        <f>NAIO1!K108</f>
        <v>36.793741846302048</v>
      </c>
      <c r="J4" s="12">
        <f>NAIO1!L108</f>
        <v>37.410857060714633</v>
      </c>
      <c r="K4" s="12">
        <f>NAIO1!M108</f>
        <v>36.351750067229617</v>
      </c>
      <c r="L4" s="12">
        <f>NAIO1!N108</f>
        <v>34.293003757576002</v>
      </c>
      <c r="M4" s="12">
        <f>NAIO1!O108</f>
        <v>33.737035114773093</v>
      </c>
      <c r="N4" s="12">
        <f>NAIO1!P108</f>
        <v>34.245751501489387</v>
      </c>
      <c r="O4" s="12">
        <f>NAIO1!Q108</f>
        <v>36.981812768675205</v>
      </c>
      <c r="P4" s="12">
        <f>NAIO1!R108</f>
        <v>38.237894609226757</v>
      </c>
      <c r="Q4" s="12">
        <f>NAIO1!S108</f>
        <v>37.739298352116812</v>
      </c>
      <c r="R4" s="12">
        <f>NAIO1!T108</f>
        <v>39.023506647036676</v>
      </c>
      <c r="S4" s="12">
        <f>NAIO1!U108</f>
        <v>38.633552159219889</v>
      </c>
      <c r="T4" s="12">
        <f>NAIO1!V108</f>
        <v>38.431195369383076</v>
      </c>
      <c r="U4" s="12">
        <f>NAIO1!W108</f>
        <v>35.953441949497204</v>
      </c>
      <c r="V4" s="12">
        <f>NAIO1!X108</f>
        <v>35.579334419375527</v>
      </c>
      <c r="W4" s="12">
        <f>NAIO1!Y108</f>
        <v>35.457009060196064</v>
      </c>
      <c r="X4" s="12">
        <f>NAIO1!Z108</f>
        <v>32.82604485842775</v>
      </c>
      <c r="Y4" s="12">
        <f>NAIO1!AA108</f>
        <v>33.877906974265514</v>
      </c>
      <c r="Z4" s="12">
        <f>NAIO1!AB108</f>
        <v>33.15408719717442</v>
      </c>
      <c r="AA4" s="12">
        <f>NAIO1!AC108</f>
        <v>32.277265978595885</v>
      </c>
      <c r="AB4" s="12">
        <f>NAIO1!AD108</f>
        <v>33.982808709910067</v>
      </c>
      <c r="AC4" s="12">
        <f>NAIO1!AE108</f>
        <v>33.364471830111938</v>
      </c>
      <c r="AD4" s="12">
        <f>NAIO1!AF108</f>
        <v>34.769159802266891</v>
      </c>
      <c r="AE4" s="12">
        <f>NAIO1!AG108</f>
        <v>34.079759243503915</v>
      </c>
      <c r="AF4" s="12">
        <f>NAIO1!AH108</f>
        <v>29.600276383188188</v>
      </c>
      <c r="AG4" s="12">
        <f>NAIO1!AI108</f>
        <v>32.173409596268542</v>
      </c>
      <c r="AH4" s="12">
        <f>NAIO1!AJ108</f>
        <v>30.169027697871748</v>
      </c>
      <c r="AI4" s="12">
        <f>NAIO1!AK108</f>
        <v>29.058263757473281</v>
      </c>
      <c r="AJ4" s="12">
        <f>NAIO1!AL108</f>
        <v>29.112845280967836</v>
      </c>
    </row>
    <row r="5" spans="1:36" x14ac:dyDescent="0.25">
      <c r="A5" s="12" t="str">
        <f>NAIO1!C109</f>
        <v>Byggeri, slutudledninger</v>
      </c>
      <c r="B5" s="12">
        <f>NAIO1!D109</f>
        <v>7.2969429999999988</v>
      </c>
      <c r="C5" s="12">
        <f>NAIO1!E109</f>
        <v>7.1471170000000006</v>
      </c>
      <c r="D5" s="12">
        <f>NAIO1!F109</f>
        <v>7.0394720000000008</v>
      </c>
      <c r="E5" s="12">
        <f>NAIO1!G109</f>
        <v>6.613531</v>
      </c>
      <c r="F5" s="12">
        <f>NAIO1!H109</f>
        <v>6.5365889999999993</v>
      </c>
      <c r="G5" s="12">
        <f>NAIO1!I109</f>
        <v>7.4908999999999999</v>
      </c>
      <c r="H5" s="12">
        <f>NAIO1!J109</f>
        <v>8.3630340000000007</v>
      </c>
      <c r="I5" s="12">
        <f>NAIO1!K109</f>
        <v>8.3251059999999999</v>
      </c>
      <c r="J5" s="12">
        <f>NAIO1!L109</f>
        <v>8.7892679999999999</v>
      </c>
      <c r="K5" s="12">
        <f>NAIO1!M109</f>
        <v>7.7962379999999998</v>
      </c>
      <c r="L5" s="12">
        <f>NAIO1!N109</f>
        <v>8.0545970000000011</v>
      </c>
      <c r="M5" s="12">
        <f>NAIO1!O109</f>
        <v>8.1491740000000004</v>
      </c>
      <c r="N5" s="12">
        <f>NAIO1!P109</f>
        <v>7.8118819999999998</v>
      </c>
      <c r="O5" s="12">
        <f>NAIO1!Q109</f>
        <v>8.757750999999999</v>
      </c>
      <c r="P5" s="12">
        <f>NAIO1!R109</f>
        <v>9.1141619999999985</v>
      </c>
      <c r="Q5" s="12">
        <f>NAIO1!S109</f>
        <v>9.1179520000000007</v>
      </c>
      <c r="R5" s="12">
        <f>NAIO1!T109</f>
        <v>10.413104000000001</v>
      </c>
      <c r="S5" s="12">
        <f>NAIO1!U109</f>
        <v>10.307072</v>
      </c>
      <c r="T5" s="12">
        <f>NAIO1!V109</f>
        <v>9.0498830000000012</v>
      </c>
      <c r="U5" s="12">
        <f>NAIO1!W109</f>
        <v>6.6945619999999995</v>
      </c>
      <c r="V5" s="12">
        <f>NAIO1!X109</f>
        <v>6.1947840000000003</v>
      </c>
      <c r="W5" s="12">
        <f>NAIO1!Y109</f>
        <v>7.0450689999999998</v>
      </c>
      <c r="X5" s="12">
        <f>NAIO1!Z109</f>
        <v>6.6057969999999999</v>
      </c>
      <c r="Y5" s="12">
        <f>NAIO1!AA109</f>
        <v>6.518643</v>
      </c>
      <c r="Z5" s="12">
        <f>NAIO1!AB109</f>
        <v>6.6760619999999999</v>
      </c>
      <c r="AA5" s="12">
        <f>NAIO1!AC109</f>
        <v>6.4315989999999994</v>
      </c>
      <c r="AB5" s="12">
        <f>NAIO1!AD109</f>
        <v>6.7141759999999993</v>
      </c>
      <c r="AC5" s="12">
        <f>NAIO1!AE109</f>
        <v>6.7434439999999993</v>
      </c>
      <c r="AD5" s="12">
        <f>NAIO1!AF109</f>
        <v>7.0428269999999999</v>
      </c>
      <c r="AE5" s="12">
        <f>NAIO1!AG109</f>
        <v>7.2319320000000005</v>
      </c>
      <c r="AF5" s="12">
        <f>NAIO1!AH109</f>
        <v>7.4800889999999987</v>
      </c>
      <c r="AG5" s="12">
        <f>NAIO1!AI109</f>
        <v>8.2984049999999989</v>
      </c>
      <c r="AH5" s="12">
        <f>NAIO1!AJ109</f>
        <v>8.4293429999999994</v>
      </c>
      <c r="AI5" s="12">
        <f>NAIO1!AK109</f>
        <v>8.0127369999999996</v>
      </c>
      <c r="AJ5" s="12">
        <f>NAIO1!AL109</f>
        <v>8.1786700000000003</v>
      </c>
    </row>
    <row r="6" spans="1:36" x14ac:dyDescent="0.25">
      <c r="A6" s="12" t="str">
        <f>NAIO1!C110</f>
        <v>Byggeri, inputudledninger</v>
      </c>
      <c r="B6" s="12">
        <f>NAIO1!D110</f>
        <v>2.2279174505353936</v>
      </c>
      <c r="C6" s="12">
        <f>NAIO1!E110</f>
        <v>2.3319001322610484</v>
      </c>
      <c r="D6" s="12">
        <f>NAIO1!F110</f>
        <v>2.3851089364336659</v>
      </c>
      <c r="E6" s="12">
        <f>NAIO1!G110</f>
        <v>2.4819501012762517</v>
      </c>
      <c r="F6" s="12">
        <f>NAIO1!H110</f>
        <v>2.6932281979680601</v>
      </c>
      <c r="G6" s="12">
        <f>NAIO1!I110</f>
        <v>2.8810940952392059</v>
      </c>
      <c r="H6" s="12">
        <f>NAIO1!J110</f>
        <v>3.1218841531829975</v>
      </c>
      <c r="I6" s="12">
        <f>NAIO1!K110</f>
        <v>3.0387605094854813</v>
      </c>
      <c r="J6" s="12">
        <f>NAIO1!L110</f>
        <v>3.1020217803419285</v>
      </c>
      <c r="K6" s="12">
        <f>NAIO1!M110</f>
        <v>3.2111744866068106</v>
      </c>
      <c r="L6" s="12">
        <f>NAIO1!N110</f>
        <v>2.8947036284739656</v>
      </c>
      <c r="M6" s="12">
        <f>NAIO1!O110</f>
        <v>3.111702432299253</v>
      </c>
      <c r="N6" s="12">
        <f>NAIO1!P110</f>
        <v>3.2668068122751679</v>
      </c>
      <c r="O6" s="12">
        <f>NAIO1!Q110</f>
        <v>3.6091096910911817</v>
      </c>
      <c r="P6" s="12">
        <f>NAIO1!R110</f>
        <v>3.7592533969162143</v>
      </c>
      <c r="Q6" s="12">
        <f>NAIO1!S110</f>
        <v>3.6481335220563977</v>
      </c>
      <c r="R6" s="12">
        <f>NAIO1!T110</f>
        <v>3.7673443311216475</v>
      </c>
      <c r="S6" s="12">
        <f>NAIO1!U110</f>
        <v>3.8346754092383897</v>
      </c>
      <c r="T6" s="12">
        <f>NAIO1!V110</f>
        <v>3.4313519627421503</v>
      </c>
      <c r="U6" s="12">
        <f>NAIO1!W110</f>
        <v>3.2389911281641703</v>
      </c>
      <c r="V6" s="12">
        <f>NAIO1!X110</f>
        <v>3.3497059158149893</v>
      </c>
      <c r="W6" s="12">
        <f>NAIO1!Y110</f>
        <v>3.3765075201787331</v>
      </c>
      <c r="X6" s="12">
        <f>NAIO1!Z110</f>
        <v>3.2437769862254697</v>
      </c>
      <c r="Y6" s="12">
        <f>NAIO1!AA110</f>
        <v>3.2313434941009089</v>
      </c>
      <c r="Z6" s="12">
        <f>NAIO1!AB110</f>
        <v>3.1608124469391119</v>
      </c>
      <c r="AA6" s="12">
        <f>NAIO1!AC110</f>
        <v>2.8542552098015963</v>
      </c>
      <c r="AB6" s="12">
        <f>NAIO1!AD110</f>
        <v>2.9925744546130484</v>
      </c>
      <c r="AC6" s="12">
        <f>NAIO1!AE110</f>
        <v>3.0249142808337344</v>
      </c>
      <c r="AD6" s="12">
        <f>NAIO1!AF110</f>
        <v>3.2718941144858054</v>
      </c>
      <c r="AE6" s="12">
        <f>NAIO1!AG110</f>
        <v>3.3029023953475058</v>
      </c>
      <c r="AF6" s="12">
        <f>NAIO1!AH110</f>
        <v>3.2067517868284625</v>
      </c>
      <c r="AG6" s="12">
        <f>NAIO1!AI110</f>
        <v>3.381793743404149</v>
      </c>
      <c r="AH6" s="12">
        <f>NAIO1!AJ110</f>
        <v>3.4289851679864825</v>
      </c>
      <c r="AI6" s="12">
        <f>NAIO1!AK110</f>
        <v>3.3669824192717526</v>
      </c>
      <c r="AJ6" s="12">
        <f>NAIO1!AL110</f>
        <v>3.5460685235645606</v>
      </c>
    </row>
    <row r="7" spans="1:36" x14ac:dyDescent="0.25">
      <c r="A7" s="12" t="str">
        <f>NAIO1!C111</f>
        <v>Investeringer ex. Byggeri</v>
      </c>
      <c r="B7" s="12">
        <f>NAIO1!D111</f>
        <v>6.0367929092987929</v>
      </c>
      <c r="C7" s="12">
        <f>NAIO1!E111</f>
        <v>6.0528634391924099</v>
      </c>
      <c r="D7" s="12">
        <f>NAIO1!F111</f>
        <v>5.3740279866103098</v>
      </c>
      <c r="E7" s="12">
        <f>NAIO1!G111</f>
        <v>3.9581067486363941</v>
      </c>
      <c r="F7" s="12">
        <f>NAIO1!H111</f>
        <v>5.9206212265274649</v>
      </c>
      <c r="G7" s="12">
        <f>NAIO1!I111</f>
        <v>9.0766102893396283</v>
      </c>
      <c r="H7" s="12">
        <f>NAIO1!J111</f>
        <v>7.3494659124591681</v>
      </c>
      <c r="I7" s="12">
        <f>NAIO1!K111</f>
        <v>8.6442697055793278</v>
      </c>
      <c r="J7" s="12">
        <f>NAIO1!L111</f>
        <v>8.8542190650955455</v>
      </c>
      <c r="K7" s="12">
        <f>NAIO1!M111</f>
        <v>5.3524435067900153</v>
      </c>
      <c r="L7" s="12">
        <f>NAIO1!N111</f>
        <v>8.3819416724433129</v>
      </c>
      <c r="M7" s="12">
        <f>NAIO1!O111</f>
        <v>8.1048114429505613</v>
      </c>
      <c r="N7" s="12">
        <f>NAIO1!P111</f>
        <v>6.995825704191013</v>
      </c>
      <c r="O7" s="12">
        <f>NAIO1!Q111</f>
        <v>6.2371565416233619</v>
      </c>
      <c r="P7" s="12">
        <f>NAIO1!R111</f>
        <v>7.9487961851418376</v>
      </c>
      <c r="Q7" s="12">
        <f>NAIO1!S111</f>
        <v>9.0829591219314878</v>
      </c>
      <c r="R7" s="12">
        <f>NAIO1!T111</f>
        <v>9.3969198197773522</v>
      </c>
      <c r="S7" s="12">
        <f>NAIO1!U111</f>
        <v>11.521649764175256</v>
      </c>
      <c r="T7" s="12">
        <f>NAIO1!V111</f>
        <v>9.1176874753299781</v>
      </c>
      <c r="U7" s="12">
        <f>NAIO1!W111</f>
        <v>6.1318795745801129</v>
      </c>
      <c r="V7" s="12">
        <f>NAIO1!X111</f>
        <v>5.4273167149791641</v>
      </c>
      <c r="W7" s="12">
        <f>NAIO1!Y111</f>
        <v>5.7897714379588692</v>
      </c>
      <c r="X7" s="12">
        <f>NAIO1!Z111</f>
        <v>5.5869148315739015</v>
      </c>
      <c r="Y7" s="12">
        <f>NAIO1!AA111</f>
        <v>5.3652621214645162</v>
      </c>
      <c r="Z7" s="12">
        <f>NAIO1!AB111</f>
        <v>7.5360202733718209</v>
      </c>
      <c r="AA7" s="12">
        <f>NAIO1!AC111</f>
        <v>6.1682790176091995</v>
      </c>
      <c r="AB7" s="12">
        <f>NAIO1!AD111</f>
        <v>6.6418499378096216</v>
      </c>
      <c r="AC7" s="12">
        <f>NAIO1!AE111</f>
        <v>6.4713341061541811</v>
      </c>
      <c r="AD7" s="12">
        <f>NAIO1!AF111</f>
        <v>5.8041900448460328</v>
      </c>
      <c r="AE7" s="12">
        <f>NAIO1!AG111</f>
        <v>4.4697393079301815</v>
      </c>
      <c r="AF7" s="12">
        <f>NAIO1!AH111</f>
        <v>5.9894852723475509</v>
      </c>
      <c r="AG7" s="12">
        <f>NAIO1!AI111</f>
        <v>6.5337439582659487</v>
      </c>
      <c r="AH7" s="12">
        <f>NAIO1!AJ111</f>
        <v>8.4361030178342258</v>
      </c>
      <c r="AI7" s="12">
        <f>NAIO1!AK111</f>
        <v>4.9934610575028522</v>
      </c>
      <c r="AJ7" s="12">
        <f>NAIO1!AL111</f>
        <v>5.167645803428389</v>
      </c>
    </row>
    <row r="8" spans="1:36" x14ac:dyDescent="0.25">
      <c r="A8" s="12" t="str">
        <f>NAIO1!C112</f>
        <v>Offentlig forbrug ex. Byggeri</v>
      </c>
      <c r="B8" s="12">
        <f>NAIO1!D112</f>
        <v>7.2442712854976854</v>
      </c>
      <c r="C8" s="12">
        <f>NAIO1!E112</f>
        <v>8.4991807252936393</v>
      </c>
      <c r="D8" s="12">
        <f>NAIO1!F112</f>
        <v>7.609420855649657</v>
      </c>
      <c r="E8" s="12">
        <f>NAIO1!G112</f>
        <v>8.0685851037409311</v>
      </c>
      <c r="F8" s="12">
        <f>NAIO1!H112</f>
        <v>8.3735033464741129</v>
      </c>
      <c r="G8" s="12">
        <f>NAIO1!I112</f>
        <v>8.4517917654713681</v>
      </c>
      <c r="H8" s="12">
        <f>NAIO1!J112</f>
        <v>9.3473638371083823</v>
      </c>
      <c r="I8" s="12">
        <f>NAIO1!K112</f>
        <v>8.4989049022570917</v>
      </c>
      <c r="J8" s="12">
        <f>NAIO1!L112</f>
        <v>8.3478240938479029</v>
      </c>
      <c r="K8" s="12">
        <f>NAIO1!M112</f>
        <v>8.0856160259326373</v>
      </c>
      <c r="L8" s="12">
        <f>NAIO1!N112</f>
        <v>7.4978998343701475</v>
      </c>
      <c r="M8" s="12">
        <f>NAIO1!O112</f>
        <v>8.01285907803023</v>
      </c>
      <c r="N8" s="12">
        <f>NAIO1!P112</f>
        <v>8.0075439820444387</v>
      </c>
      <c r="O8" s="12">
        <f>NAIO1!Q112</f>
        <v>8.9389830663083654</v>
      </c>
      <c r="P8" s="12">
        <f>NAIO1!R112</f>
        <v>8.6926537275622131</v>
      </c>
      <c r="Q8" s="12">
        <f>NAIO1!S112</f>
        <v>8.6791271756545552</v>
      </c>
      <c r="R8" s="12">
        <f>NAIO1!T112</f>
        <v>8.9441082946755284</v>
      </c>
      <c r="S8" s="12">
        <f>NAIO1!U112</f>
        <v>8.6548596369128408</v>
      </c>
      <c r="T8" s="12">
        <f>NAIO1!V112</f>
        <v>8.8430462155766758</v>
      </c>
      <c r="U8" s="12">
        <f>NAIO1!W112</f>
        <v>9.4135402758994253</v>
      </c>
      <c r="V8" s="12">
        <f>NAIO1!X112</f>
        <v>9.3134980999666617</v>
      </c>
      <c r="W8" s="12">
        <f>NAIO1!Y112</f>
        <v>8.9060179020537458</v>
      </c>
      <c r="X8" s="12">
        <f>NAIO1!Z112</f>
        <v>8.185269173148221</v>
      </c>
      <c r="Y8" s="12">
        <f>NAIO1!AA112</f>
        <v>8.3047643445435906</v>
      </c>
      <c r="Z8" s="12">
        <f>NAIO1!AB112</f>
        <v>8.1097142330849685</v>
      </c>
      <c r="AA8" s="12">
        <f>NAIO1!AC112</f>
        <v>7.6786807240144812</v>
      </c>
      <c r="AB8" s="12">
        <f>NAIO1!AD112</f>
        <v>7.7804248627091672</v>
      </c>
      <c r="AC8" s="12">
        <f>NAIO1!AE112</f>
        <v>7.7410778163586134</v>
      </c>
      <c r="AD8" s="12">
        <f>NAIO1!AF112</f>
        <v>7.6153770722163516</v>
      </c>
      <c r="AE8" s="12">
        <f>NAIO1!AG112</f>
        <v>7.0627070532183929</v>
      </c>
      <c r="AF8" s="12">
        <f>NAIO1!AH112</f>
        <v>6.7351715576357991</v>
      </c>
      <c r="AG8" s="12">
        <f>NAIO1!AI112</f>
        <v>7.5128586460938029</v>
      </c>
      <c r="AH8" s="12">
        <f>NAIO1!AJ112</f>
        <v>6.4491391401187643</v>
      </c>
      <c r="AI8" s="12">
        <f>NAIO1!AK112</f>
        <v>6.2569197669280054</v>
      </c>
      <c r="AJ8" s="12">
        <f>NAIO1!AL112</f>
        <v>6.5505493933601473</v>
      </c>
    </row>
    <row r="9" spans="1:36" x14ac:dyDescent="0.25">
      <c r="A9" t="s">
        <v>58</v>
      </c>
      <c r="B9" s="12">
        <f>SUM(B3:B8)</f>
        <v>76.964123078598291</v>
      </c>
      <c r="C9" s="12">
        <f t="shared" ref="C9:AF9" si="0">SUM(C3:C8)</f>
        <v>83.702049000000002</v>
      </c>
      <c r="D9" s="12">
        <f t="shared" si="0"/>
        <v>79.57588800000002</v>
      </c>
      <c r="E9" s="12">
        <f t="shared" si="0"/>
        <v>79.290391</v>
      </c>
      <c r="F9" s="12">
        <f t="shared" si="0"/>
        <v>83.870414999999966</v>
      </c>
      <c r="G9" s="12">
        <f t="shared" si="0"/>
        <v>86.856790999999987</v>
      </c>
      <c r="H9" s="12">
        <f t="shared" si="0"/>
        <v>90.953204999999997</v>
      </c>
      <c r="I9" s="12">
        <f t="shared" si="0"/>
        <v>87.150811963623966</v>
      </c>
      <c r="J9" s="12">
        <f t="shared" si="0"/>
        <v>87.163225000000011</v>
      </c>
      <c r="K9" s="12">
        <f t="shared" si="0"/>
        <v>79.966964086559074</v>
      </c>
      <c r="L9" s="12">
        <f t="shared" si="0"/>
        <v>78.069233892863423</v>
      </c>
      <c r="M9" s="12">
        <f t="shared" si="0"/>
        <v>78.268419068053149</v>
      </c>
      <c r="N9" s="12">
        <f t="shared" si="0"/>
        <v>76.332059000000015</v>
      </c>
      <c r="O9" s="12">
        <f t="shared" si="0"/>
        <v>81.730867067698114</v>
      </c>
      <c r="P9" s="12">
        <f t="shared" si="0"/>
        <v>83.550578918847023</v>
      </c>
      <c r="Q9" s="12">
        <f t="shared" si="0"/>
        <v>84.838509171759242</v>
      </c>
      <c r="R9" s="12">
        <f t="shared" si="0"/>
        <v>89.895409092611203</v>
      </c>
      <c r="S9" s="12">
        <f t="shared" si="0"/>
        <v>89.51884996954638</v>
      </c>
      <c r="T9" s="12">
        <f t="shared" si="0"/>
        <v>84.648809023031873</v>
      </c>
      <c r="U9" s="12">
        <f t="shared" si="0"/>
        <v>77.837273928140917</v>
      </c>
      <c r="V9" s="12">
        <f t="shared" si="0"/>
        <v>76.718105150136338</v>
      </c>
      <c r="W9" s="12">
        <f t="shared" si="0"/>
        <v>74.861004920387415</v>
      </c>
      <c r="X9" s="12">
        <f t="shared" si="0"/>
        <v>68.994966849375345</v>
      </c>
      <c r="Y9" s="12">
        <f t="shared" si="0"/>
        <v>71.190370934374528</v>
      </c>
      <c r="Z9" s="12">
        <f t="shared" si="0"/>
        <v>69.822312150570312</v>
      </c>
      <c r="AA9" s="12">
        <f t="shared" si="0"/>
        <v>65.052088930021156</v>
      </c>
      <c r="AB9" s="12">
        <f t="shared" si="0"/>
        <v>68.633899965041905</v>
      </c>
      <c r="AC9" s="12">
        <f t="shared" si="0"/>
        <v>66.40890203345846</v>
      </c>
      <c r="AD9" s="12">
        <f t="shared" si="0"/>
        <v>67.710325033815081</v>
      </c>
      <c r="AE9" s="12">
        <f t="shared" si="0"/>
        <v>63.893994000000006</v>
      </c>
      <c r="AF9" s="12">
        <f t="shared" si="0"/>
        <v>59.522477000000002</v>
      </c>
      <c r="AG9" s="12">
        <f t="shared" ref="AG9:AJ9" si="1">SUM(AG3:AG8)</f>
        <v>64.65303394403243</v>
      </c>
      <c r="AH9" s="12">
        <f t="shared" si="1"/>
        <v>62.926780023811226</v>
      </c>
      <c r="AI9" s="12">
        <f t="shared" si="1"/>
        <v>57.113117001175894</v>
      </c>
      <c r="AJ9" s="12">
        <f t="shared" si="1"/>
        <v>57.995667001320932</v>
      </c>
    </row>
    <row r="20" spans="17:17" x14ac:dyDescent="0.25">
      <c r="Q20" s="53" t="s">
        <v>269</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AC0EF-579B-49EF-97FC-46308414A1E5}">
  <sheetPr codeName="Sheet20"/>
  <dimension ref="B3:N17"/>
  <sheetViews>
    <sheetView zoomScaleNormal="100" workbookViewId="0">
      <selection activeCell="N15" sqref="N15"/>
    </sheetView>
  </sheetViews>
  <sheetFormatPr defaultRowHeight="15" x14ac:dyDescent="0.25"/>
  <cols>
    <col min="2" max="3" width="13.85546875" bestFit="1" customWidth="1"/>
    <col min="4" max="4" width="16.85546875" customWidth="1"/>
    <col min="5" max="10" width="11.140625" customWidth="1"/>
  </cols>
  <sheetData>
    <row r="3" spans="2:14" x14ac:dyDescent="0.25">
      <c r="D3" t="s">
        <v>352</v>
      </c>
    </row>
    <row r="4" spans="2:14" x14ac:dyDescent="0.25">
      <c r="B4" t="s">
        <v>354</v>
      </c>
      <c r="C4" t="s">
        <v>353</v>
      </c>
      <c r="D4" t="s">
        <v>355</v>
      </c>
      <c r="E4" t="s">
        <v>356</v>
      </c>
      <c r="F4" t="s">
        <v>357</v>
      </c>
      <c r="G4" t="s">
        <v>358</v>
      </c>
      <c r="H4" t="s">
        <v>359</v>
      </c>
      <c r="I4" t="s">
        <v>360</v>
      </c>
      <c r="J4" t="s">
        <v>361</v>
      </c>
    </row>
    <row r="5" spans="2:14" x14ac:dyDescent="0.25">
      <c r="B5">
        <v>35</v>
      </c>
      <c r="C5" t="s">
        <v>362</v>
      </c>
      <c r="D5">
        <v>8.89</v>
      </c>
      <c r="E5">
        <v>0.7</v>
      </c>
      <c r="F5">
        <v>8.31</v>
      </c>
      <c r="G5">
        <v>415.5</v>
      </c>
      <c r="H5">
        <v>41.55</v>
      </c>
      <c r="I5">
        <v>62.325000000000003</v>
      </c>
      <c r="J5">
        <v>83.1</v>
      </c>
    </row>
    <row r="6" spans="2:14" x14ac:dyDescent="0.25">
      <c r="B6">
        <v>22</v>
      </c>
      <c r="C6" t="s">
        <v>363</v>
      </c>
      <c r="D6">
        <v>8.19</v>
      </c>
      <c r="E6">
        <v>0.64</v>
      </c>
      <c r="F6">
        <v>7.39</v>
      </c>
      <c r="G6">
        <v>369.5</v>
      </c>
      <c r="H6">
        <v>36.950000000000003</v>
      </c>
      <c r="I6">
        <v>55.424999999999997</v>
      </c>
      <c r="J6">
        <v>73.900000000000006</v>
      </c>
    </row>
    <row r="7" spans="2:14" x14ac:dyDescent="0.25">
      <c r="B7">
        <v>45</v>
      </c>
      <c r="C7" t="s">
        <v>364</v>
      </c>
      <c r="D7">
        <v>8.4700000000000006</v>
      </c>
      <c r="E7">
        <v>0.56000000000000005</v>
      </c>
      <c r="F7">
        <v>7.94</v>
      </c>
      <c r="G7">
        <v>397</v>
      </c>
      <c r="H7">
        <v>39.700000000000003</v>
      </c>
      <c r="I7">
        <v>59.55</v>
      </c>
      <c r="J7">
        <v>79.400000000000006</v>
      </c>
    </row>
    <row r="11" spans="2:14" ht="15.75" thickBot="1" x14ac:dyDescent="0.3"/>
    <row r="12" spans="2:14" ht="15.75" thickBot="1" x14ac:dyDescent="0.3">
      <c r="C12" s="91" t="s">
        <v>369</v>
      </c>
      <c r="D12" s="92"/>
      <c r="E12" s="217" t="s">
        <v>366</v>
      </c>
      <c r="F12" s="217"/>
      <c r="G12" s="217"/>
      <c r="H12" s="217" t="s">
        <v>368</v>
      </c>
      <c r="I12" s="217"/>
      <c r="J12" s="218"/>
    </row>
    <row r="13" spans="2:14" ht="29.25" customHeight="1" x14ac:dyDescent="0.25">
      <c r="B13" t="s">
        <v>354</v>
      </c>
      <c r="C13" s="94" t="s">
        <v>353</v>
      </c>
      <c r="D13" s="97" t="s">
        <v>365</v>
      </c>
      <c r="E13" s="84">
        <v>2025</v>
      </c>
      <c r="F13" s="84">
        <v>2027</v>
      </c>
      <c r="G13" s="84">
        <v>2029</v>
      </c>
      <c r="H13" s="84">
        <v>2025</v>
      </c>
      <c r="I13" s="84">
        <v>2027</v>
      </c>
      <c r="J13" s="93">
        <v>2029</v>
      </c>
    </row>
    <row r="14" spans="2:14" x14ac:dyDescent="0.25">
      <c r="B14">
        <v>35</v>
      </c>
      <c r="C14" s="95" t="s">
        <v>362</v>
      </c>
      <c r="D14" s="85">
        <v>8.89</v>
      </c>
      <c r="E14" s="51">
        <v>6.7</v>
      </c>
      <c r="F14" s="51">
        <v>6</v>
      </c>
      <c r="G14" s="51">
        <v>5.4</v>
      </c>
      <c r="H14" s="83">
        <f>E14/$D14-1</f>
        <v>-0.24634420697412829</v>
      </c>
      <c r="I14" s="83">
        <f t="shared" ref="I14:J17" si="0">F14/$D14-1</f>
        <v>-0.32508436445444322</v>
      </c>
      <c r="J14" s="86">
        <f t="shared" si="0"/>
        <v>-0.39257592800899888</v>
      </c>
      <c r="L14" s="78">
        <v>0.40940783004775466</v>
      </c>
      <c r="N14" s="78">
        <f>J14*L14+J15*L15+J16*L16</f>
        <v>-0.33800984831497716</v>
      </c>
    </row>
    <row r="15" spans="2:14" x14ac:dyDescent="0.25">
      <c r="B15">
        <v>22</v>
      </c>
      <c r="C15" s="95" t="s">
        <v>363</v>
      </c>
      <c r="D15" s="85">
        <v>8.19</v>
      </c>
      <c r="E15" s="51">
        <v>6.7</v>
      </c>
      <c r="F15" s="51">
        <v>6</v>
      </c>
      <c r="G15" s="51">
        <v>5.4</v>
      </c>
      <c r="H15" s="83">
        <f t="shared" ref="H15:H17" si="1">E15/$D15-1</f>
        <v>-0.18192918192918184</v>
      </c>
      <c r="I15" s="83">
        <f t="shared" si="0"/>
        <v>-0.26739926739926734</v>
      </c>
      <c r="J15" s="86">
        <f t="shared" si="0"/>
        <v>-0.34065934065934056</v>
      </c>
      <c r="L15" s="78">
        <v>0.19773695068619873</v>
      </c>
    </row>
    <row r="16" spans="2:14" x14ac:dyDescent="0.25">
      <c r="B16">
        <v>45</v>
      </c>
      <c r="C16" s="95" t="s">
        <v>364</v>
      </c>
      <c r="D16" s="85">
        <v>8.4700000000000006</v>
      </c>
      <c r="E16" s="51">
        <v>7.5</v>
      </c>
      <c r="F16" s="51">
        <v>6.8</v>
      </c>
      <c r="G16" s="51">
        <v>6.1</v>
      </c>
      <c r="H16" s="83">
        <f t="shared" si="1"/>
        <v>-0.11452184179456915</v>
      </c>
      <c r="I16" s="83">
        <f t="shared" si="0"/>
        <v>-0.19716646989374276</v>
      </c>
      <c r="J16" s="86">
        <f t="shared" si="0"/>
        <v>-0.27981109799291626</v>
      </c>
      <c r="L16" s="78">
        <v>0.39285521926604661</v>
      </c>
    </row>
    <row r="17" spans="3:10" ht="15.75" thickBot="1" x14ac:dyDescent="0.3">
      <c r="C17" s="96" t="s">
        <v>367</v>
      </c>
      <c r="D17" s="87">
        <v>9.4600000000000009</v>
      </c>
      <c r="E17" s="88">
        <v>7.5</v>
      </c>
      <c r="F17" s="88">
        <v>6.8</v>
      </c>
      <c r="G17" s="88">
        <v>6.1</v>
      </c>
      <c r="H17" s="89">
        <f t="shared" si="1"/>
        <v>-0.2071881606765329</v>
      </c>
      <c r="I17" s="89">
        <f t="shared" si="0"/>
        <v>-0.28118393234672312</v>
      </c>
      <c r="J17" s="90">
        <f t="shared" si="0"/>
        <v>-0.35517970401691346</v>
      </c>
    </row>
  </sheetData>
  <mergeCells count="2">
    <mergeCell ref="E12:G12"/>
    <mergeCell ref="H12:J1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1BB8-4117-48D6-A82A-A2795850085A}">
  <sheetPr codeName="Sheet10"/>
  <dimension ref="A1:AJ20"/>
  <sheetViews>
    <sheetView topLeftCell="A16" workbookViewId="0">
      <selection activeCell="B8" sqref="B8"/>
    </sheetView>
  </sheetViews>
  <sheetFormatPr defaultRowHeight="15" x14ac:dyDescent="0.25"/>
  <sheetData>
    <row r="1" spans="1:36" x14ac:dyDescent="0.25">
      <c r="A1" t="str">
        <f>NAIO1!B18</f>
        <v>Mio. ton.</v>
      </c>
    </row>
    <row r="2" spans="1:36" x14ac:dyDescent="0.25">
      <c r="A2" t="str">
        <f>NAIO1!C17</f>
        <v>CO2e fra inputudledninger i andre brancher</v>
      </c>
      <c r="B2">
        <f>NAIO1!D2</f>
        <v>1990</v>
      </c>
      <c r="C2">
        <f>NAIO1!E2</f>
        <v>1991</v>
      </c>
      <c r="D2">
        <f>NAIO1!F2</f>
        <v>1992</v>
      </c>
      <c r="E2">
        <f>NAIO1!G2</f>
        <v>1993</v>
      </c>
      <c r="F2">
        <f>NAIO1!H2</f>
        <v>1994</v>
      </c>
      <c r="G2">
        <f>NAIO1!I2</f>
        <v>1995</v>
      </c>
      <c r="H2">
        <f>NAIO1!J2</f>
        <v>1996</v>
      </c>
      <c r="I2">
        <f>NAIO1!K2</f>
        <v>1997</v>
      </c>
      <c r="J2">
        <f>NAIO1!L2</f>
        <v>1998</v>
      </c>
      <c r="K2">
        <f>NAIO1!M2</f>
        <v>1999</v>
      </c>
      <c r="L2">
        <f>NAIO1!N2</f>
        <v>2000</v>
      </c>
      <c r="M2">
        <f>NAIO1!O2</f>
        <v>2001</v>
      </c>
      <c r="N2">
        <f>NAIO1!P2</f>
        <v>2002</v>
      </c>
      <c r="O2">
        <f>NAIO1!Q2</f>
        <v>2003</v>
      </c>
      <c r="P2">
        <f>NAIO1!R2</f>
        <v>2004</v>
      </c>
      <c r="Q2">
        <f>NAIO1!S2</f>
        <v>2005</v>
      </c>
      <c r="R2">
        <f>NAIO1!T2</f>
        <v>2006</v>
      </c>
      <c r="S2">
        <f>NAIO1!U2</f>
        <v>2007</v>
      </c>
      <c r="T2">
        <f>NAIO1!V2</f>
        <v>2008</v>
      </c>
      <c r="U2">
        <f>NAIO1!W2</f>
        <v>2009</v>
      </c>
      <c r="V2">
        <f>NAIO1!X2</f>
        <v>2010</v>
      </c>
      <c r="W2">
        <f>NAIO1!Y2</f>
        <v>2011</v>
      </c>
      <c r="X2">
        <f>NAIO1!Z2</f>
        <v>2012</v>
      </c>
      <c r="Y2">
        <f>NAIO1!AA2</f>
        <v>2013</v>
      </c>
      <c r="Z2">
        <f>NAIO1!AB2</f>
        <v>2014</v>
      </c>
      <c r="AA2">
        <f>NAIO1!AC2</f>
        <v>2015</v>
      </c>
      <c r="AB2">
        <f>NAIO1!AD2</f>
        <v>2016</v>
      </c>
      <c r="AC2">
        <f>NAIO1!AE2</f>
        <v>2017</v>
      </c>
      <c r="AD2">
        <f>NAIO1!AF2</f>
        <v>2018</v>
      </c>
      <c r="AE2">
        <f>NAIO1!AG2</f>
        <v>2019</v>
      </c>
      <c r="AF2">
        <f>NAIO1!AH2</f>
        <v>2020</v>
      </c>
      <c r="AG2">
        <f>NAIO1!AI2</f>
        <v>2021</v>
      </c>
      <c r="AH2">
        <f>NAIO1!AJ2</f>
        <v>2022</v>
      </c>
      <c r="AI2">
        <f>NAIO1!AK2</f>
        <v>2023</v>
      </c>
      <c r="AJ2">
        <f>NAIO1!AL2</f>
        <v>2024</v>
      </c>
    </row>
    <row r="3" spans="1:36" x14ac:dyDescent="0.25">
      <c r="A3" t="str">
        <f>NAIO1!C18</f>
        <v>Nybyggeri</v>
      </c>
      <c r="B3">
        <f>NAIO1!D23</f>
        <v>3.0138539999999998</v>
      </c>
      <c r="C3">
        <f>NAIO1!E23</f>
        <v>2.7037939999999998</v>
      </c>
      <c r="D3">
        <f>NAIO1!F23</f>
        <v>2.5398990000000001</v>
      </c>
      <c r="E3">
        <f>NAIO1!G23</f>
        <v>1.9781439999999999</v>
      </c>
      <c r="F3">
        <f>NAIO1!H23</f>
        <v>1.9932435525571901</v>
      </c>
      <c r="G3">
        <f>NAIO1!I23</f>
        <v>2.4978663158338335</v>
      </c>
      <c r="H3">
        <f>NAIO1!J23</f>
        <v>2.914936</v>
      </c>
      <c r="I3">
        <f>NAIO1!K23</f>
        <v>3.1846583960369212</v>
      </c>
      <c r="J3">
        <f>NAIO1!L23</f>
        <v>3.6776820705285771</v>
      </c>
      <c r="K3">
        <f>NAIO1!M23</f>
        <v>3.1731308742034381</v>
      </c>
      <c r="L3">
        <f>NAIO1!N23</f>
        <v>3.1676630782450936</v>
      </c>
      <c r="M3">
        <f>NAIO1!O23</f>
        <v>3.3860004876586802</v>
      </c>
      <c r="N3">
        <f>NAIO1!P23</f>
        <v>3.2567576136383969</v>
      </c>
      <c r="O3">
        <f>NAIO1!Q23</f>
        <v>3.6501425110084407</v>
      </c>
      <c r="P3">
        <f>NAIO1!R23</f>
        <v>3.9616275940417625</v>
      </c>
      <c r="Q3">
        <f>NAIO1!S23</f>
        <v>3.9871129999999999</v>
      </c>
      <c r="R3">
        <f>NAIO1!T23</f>
        <v>4.4930349999999999</v>
      </c>
      <c r="S3">
        <f>NAIO1!U23</f>
        <v>4.7858270000000003</v>
      </c>
      <c r="T3">
        <f>NAIO1!V23</f>
        <v>4.0129549999999998</v>
      </c>
      <c r="U3">
        <f>NAIO1!W23</f>
        <v>2.4510722820277291</v>
      </c>
      <c r="V3">
        <f>NAIO1!X23</f>
        <v>2.0255407728559351</v>
      </c>
      <c r="W3">
        <f>NAIO1!Y23</f>
        <v>2.4011508955512992</v>
      </c>
      <c r="X3">
        <f>NAIO1!Z23</f>
        <v>2.0846398629987175</v>
      </c>
      <c r="Y3">
        <f>NAIO1!AA23</f>
        <v>1.9536015688932535</v>
      </c>
      <c r="Z3">
        <f>NAIO1!AB23</f>
        <v>2.1140795276441202</v>
      </c>
      <c r="AA3">
        <f>NAIO1!AC23</f>
        <v>2.098359888718027</v>
      </c>
      <c r="AB3">
        <f>NAIO1!AD23</f>
        <v>2.3105189569725049</v>
      </c>
      <c r="AC3">
        <f>NAIO1!AE23</f>
        <v>2.6123243356390597</v>
      </c>
      <c r="AD3">
        <f>NAIO1!AF23</f>
        <v>2.8077049803308856</v>
      </c>
      <c r="AE3">
        <f>NAIO1!AG23</f>
        <v>2.8291688834456945</v>
      </c>
      <c r="AF3">
        <f>NAIO1!AH23</f>
        <v>2.9449694065847982</v>
      </c>
      <c r="AG3">
        <f>NAIO1!AI23</f>
        <v>3.0432535189527004</v>
      </c>
      <c r="AH3">
        <f>NAIO1!AJ23</f>
        <v>3.2067119736521517</v>
      </c>
      <c r="AI3">
        <f>NAIO1!AK23</f>
        <v>2.9953806748183642</v>
      </c>
      <c r="AJ3">
        <f>NAIO1!AL23</f>
        <v>3.003296810005665</v>
      </c>
    </row>
    <row r="4" spans="1:36" x14ac:dyDescent="0.25">
      <c r="A4" t="str">
        <f>NAIO1!C19</f>
        <v>Anlægsvirksomhed</v>
      </c>
      <c r="B4">
        <f>NAIO1!D24</f>
        <v>3.4606013847311448</v>
      </c>
      <c r="C4">
        <f>NAIO1!E24</f>
        <v>3.4320675820315492</v>
      </c>
      <c r="D4">
        <f>NAIO1!F24</f>
        <v>3.4293414975170644</v>
      </c>
      <c r="E4">
        <f>NAIO1!G24</f>
        <v>3.5810413747379668</v>
      </c>
      <c r="F4">
        <f>NAIO1!H24</f>
        <v>3.385632477573119</v>
      </c>
      <c r="G4">
        <f>NAIO1!I24</f>
        <v>3.6908876835933322</v>
      </c>
      <c r="H4">
        <f>NAIO1!J24</f>
        <v>4.0882846068086431</v>
      </c>
      <c r="I4">
        <f>NAIO1!K24</f>
        <v>3.7512595953686896</v>
      </c>
      <c r="J4">
        <f>NAIO1!L24</f>
        <v>3.9226025425783617</v>
      </c>
      <c r="K4">
        <f>NAIO1!M24</f>
        <v>3.0817631849514151</v>
      </c>
      <c r="L4">
        <f>NAIO1!N24</f>
        <v>2.8814170927362599</v>
      </c>
      <c r="M4">
        <f>NAIO1!O24</f>
        <v>3.2562224789483407</v>
      </c>
      <c r="N4">
        <f>NAIO1!P24</f>
        <v>3.1854814921624888</v>
      </c>
      <c r="O4">
        <f>NAIO1!Q24</f>
        <v>3.5314230801892221</v>
      </c>
      <c r="P4">
        <f>NAIO1!R24</f>
        <v>3.5230210867620149</v>
      </c>
      <c r="Q4">
        <f>NAIO1!S24</f>
        <v>3.2935437242764749</v>
      </c>
      <c r="R4">
        <f>NAIO1!T24</f>
        <v>3.3000825096061543</v>
      </c>
      <c r="S4">
        <f>NAIO1!U24</f>
        <v>3.1763410744741636</v>
      </c>
      <c r="T4">
        <f>NAIO1!V24</f>
        <v>3.1463113455253504</v>
      </c>
      <c r="U4">
        <f>NAIO1!W24</f>
        <v>2.8419148789422737</v>
      </c>
      <c r="V4">
        <f>NAIO1!X24</f>
        <v>2.9527826134892861</v>
      </c>
      <c r="W4">
        <f>NAIO1!Y24</f>
        <v>2.9693411568265851</v>
      </c>
      <c r="X4">
        <f>NAIO1!Z24</f>
        <v>2.9885223421398122</v>
      </c>
      <c r="Y4">
        <f>NAIO1!AA24</f>
        <v>3.0014062275742694</v>
      </c>
      <c r="Z4">
        <f>NAIO1!AB24</f>
        <v>2.9572638076953353</v>
      </c>
      <c r="AA4">
        <f>NAIO1!AC24</f>
        <v>2.8109029426178682</v>
      </c>
      <c r="AB4">
        <f>NAIO1!AD24</f>
        <v>2.7813077981465151</v>
      </c>
      <c r="AC4">
        <f>NAIO1!AE24</f>
        <v>2.4827385945370084</v>
      </c>
      <c r="AD4">
        <f>NAIO1!AF24</f>
        <v>2.6821430586255537</v>
      </c>
      <c r="AE4">
        <f>NAIO1!AG24</f>
        <v>3.0946431098156442</v>
      </c>
      <c r="AF4">
        <f>NAIO1!AH24</f>
        <v>3.1762972260787432</v>
      </c>
      <c r="AG4">
        <f>NAIO1!AI24</f>
        <v>3.4511819885683921</v>
      </c>
      <c r="AH4">
        <f>NAIO1!AJ24</f>
        <v>3.3065915236846655</v>
      </c>
      <c r="AI4">
        <f>NAIO1!AK24</f>
        <v>3.3244471848630162</v>
      </c>
      <c r="AJ4">
        <f>NAIO1!AL24</f>
        <v>3.5559993132490364</v>
      </c>
    </row>
    <row r="5" spans="1:36" x14ac:dyDescent="0.25">
      <c r="A5" t="str">
        <f>NAIO1!C20</f>
        <v>Prof. rep. og vedl.</v>
      </c>
      <c r="B5">
        <f>NAIO1!D25</f>
        <v>2.1501411184675616</v>
      </c>
      <c r="C5">
        <f>NAIO1!E25</f>
        <v>2.3239680094021558</v>
      </c>
      <c r="D5">
        <f>NAIO1!F25</f>
        <v>2.3468333717850149</v>
      </c>
      <c r="E5">
        <f>NAIO1!G25</f>
        <v>2.2802883262658269</v>
      </c>
      <c r="F5">
        <f>NAIO1!H25</f>
        <v>2.5044093576289526</v>
      </c>
      <c r="G5">
        <f>NAIO1!I25</f>
        <v>2.6500808306863251</v>
      </c>
      <c r="H5">
        <f>NAIO1!J25</f>
        <v>2.7520505982160399</v>
      </c>
      <c r="I5">
        <f>NAIO1!K25</f>
        <v>2.7191400068810978</v>
      </c>
      <c r="J5">
        <f>NAIO1!L25</f>
        <v>2.6094820334174575</v>
      </c>
      <c r="K5">
        <f>NAIO1!M25</f>
        <v>2.8344837733425861</v>
      </c>
      <c r="L5">
        <f>NAIO1!N25</f>
        <v>2.9343594790542431</v>
      </c>
      <c r="M5">
        <f>NAIO1!O25</f>
        <v>2.8187154546955622</v>
      </c>
      <c r="N5">
        <f>NAIO1!P25</f>
        <v>2.7444503011178334</v>
      </c>
      <c r="O5">
        <f>NAIO1!Q25</f>
        <v>3.0096290896915576</v>
      </c>
      <c r="P5">
        <f>NAIO1!R25</f>
        <v>3.1969277225488764</v>
      </c>
      <c r="Q5">
        <f>NAIO1!S25</f>
        <v>3.1847399751729775</v>
      </c>
      <c r="R5">
        <f>NAIO1!T25</f>
        <v>3.6997539331046125</v>
      </c>
      <c r="S5">
        <f>NAIO1!U25</f>
        <v>3.7419963662164326</v>
      </c>
      <c r="T5">
        <f>NAIO1!V25</f>
        <v>3.2019656560456777</v>
      </c>
      <c r="U5">
        <f>NAIO1!W25</f>
        <v>2.766707012952518</v>
      </c>
      <c r="V5">
        <f>NAIO1!X25</f>
        <v>2.7226954548234188</v>
      </c>
      <c r="W5">
        <f>NAIO1!Y25</f>
        <v>3.0023541174266759</v>
      </c>
      <c r="X5">
        <f>NAIO1!Z25</f>
        <v>2.7899614604318623</v>
      </c>
      <c r="Y5">
        <f>NAIO1!AA25</f>
        <v>2.8217515854220738</v>
      </c>
      <c r="Z5">
        <f>NAIO1!AB25</f>
        <v>2.9486263521083425</v>
      </c>
      <c r="AA5">
        <f>NAIO1!AC25</f>
        <v>2.732126868166413</v>
      </c>
      <c r="AB5">
        <f>NAIO1!AD25</f>
        <v>2.8336125954958526</v>
      </c>
      <c r="AC5">
        <f>NAIO1!AE25</f>
        <v>2.8023689974671147</v>
      </c>
      <c r="AD5">
        <f>NAIO1!AF25</f>
        <v>2.851507424002925</v>
      </c>
      <c r="AE5">
        <f>NAIO1!AG25</f>
        <v>2.6512537112583505</v>
      </c>
      <c r="AF5">
        <f>NAIO1!AH25</f>
        <v>2.666329883479893</v>
      </c>
      <c r="AG5">
        <f>NAIO1!AI25</f>
        <v>2.8701959199448637</v>
      </c>
      <c r="AH5">
        <f>NAIO1!AJ25</f>
        <v>3.035159272455342</v>
      </c>
      <c r="AI5">
        <f>NAIO1!AK25</f>
        <v>2.8981961691799887</v>
      </c>
      <c r="AJ5">
        <f>NAIO1!AL25</f>
        <v>2.9118701229893431</v>
      </c>
    </row>
    <row r="6" spans="1:36" x14ac:dyDescent="0.25">
      <c r="A6" t="str">
        <f>NAIO1!C21</f>
        <v>Gør-det-selv rep. og vedl.</v>
      </c>
      <c r="B6">
        <f>NAIO1!D26</f>
        <v>0.90026394733668735</v>
      </c>
      <c r="C6">
        <f>NAIO1!E26</f>
        <v>1.0191875408273439</v>
      </c>
      <c r="D6">
        <f>NAIO1!F26</f>
        <v>1.1085070671315871</v>
      </c>
      <c r="E6">
        <f>NAIO1!G26</f>
        <v>1.2560074002724584</v>
      </c>
      <c r="F6">
        <f>NAIO1!H26</f>
        <v>1.3465318102087984</v>
      </c>
      <c r="G6">
        <f>NAIO1!I26</f>
        <v>1.5331592651257158</v>
      </c>
      <c r="H6">
        <f>NAIO1!J26</f>
        <v>1.7296469481583143</v>
      </c>
      <c r="I6">
        <f>NAIO1!K26</f>
        <v>1.7088085111987736</v>
      </c>
      <c r="J6">
        <f>NAIO1!L26</f>
        <v>1.681523133817532</v>
      </c>
      <c r="K6">
        <f>NAIO1!M26</f>
        <v>1.9180346541093711</v>
      </c>
      <c r="L6">
        <f>NAIO1!N26</f>
        <v>1.9658609784383694</v>
      </c>
      <c r="M6">
        <f>NAIO1!O26</f>
        <v>1.7999380109966694</v>
      </c>
      <c r="N6">
        <f>NAIO1!P26</f>
        <v>1.8919994053564486</v>
      </c>
      <c r="O6">
        <f>NAIO1!Q26</f>
        <v>2.1756660102019607</v>
      </c>
      <c r="P6">
        <f>NAIO1!R26</f>
        <v>2.1918389935635614</v>
      </c>
      <c r="Q6">
        <f>NAIO1!S26</f>
        <v>2.3006888226069453</v>
      </c>
      <c r="R6">
        <f>NAIO1!T26</f>
        <v>2.6875768884108808</v>
      </c>
      <c r="S6">
        <f>NAIO1!U26</f>
        <v>2.437582968547793</v>
      </c>
      <c r="T6">
        <f>NAIO1!V26</f>
        <v>2.1200029611711222</v>
      </c>
      <c r="U6">
        <f>NAIO1!W26</f>
        <v>1.8738589542416493</v>
      </c>
      <c r="V6">
        <f>NAIO1!X26</f>
        <v>1.8434710746463492</v>
      </c>
      <c r="W6">
        <f>NAIO1!Y26</f>
        <v>2.0487303503741723</v>
      </c>
      <c r="X6">
        <f>NAIO1!Z26</f>
        <v>1.9864503206550772</v>
      </c>
      <c r="Y6">
        <f>NAIO1!AA26</f>
        <v>1.9732271122113123</v>
      </c>
      <c r="Z6">
        <f>NAIO1!AB26</f>
        <v>1.8169047594913139</v>
      </c>
      <c r="AA6">
        <f>NAIO1!AC26</f>
        <v>1.6444645102992883</v>
      </c>
      <c r="AB6">
        <f>NAIO1!AD26</f>
        <v>1.7813111039981755</v>
      </c>
      <c r="AC6">
        <f>NAIO1!AE26</f>
        <v>1.8709263531905511</v>
      </c>
      <c r="AD6">
        <f>NAIO1!AF26</f>
        <v>1.9733656515264411</v>
      </c>
      <c r="AE6">
        <f>NAIO1!AG26</f>
        <v>1.9597686908278169</v>
      </c>
      <c r="AF6">
        <f>NAIO1!AH26</f>
        <v>1.8992442706850277</v>
      </c>
      <c r="AG6">
        <f>NAIO1!AI26</f>
        <v>2.3155673159381926</v>
      </c>
      <c r="AH6">
        <f>NAIO1!AJ26</f>
        <v>2.3098653981943231</v>
      </c>
      <c r="AI6">
        <f>NAIO1!AK26</f>
        <v>2.1616953904103831</v>
      </c>
      <c r="AJ6">
        <f>NAIO1!AL26</f>
        <v>2.253572277320516</v>
      </c>
    </row>
    <row r="7" spans="1:36" x14ac:dyDescent="0.25">
      <c r="A7" t="str">
        <f>NAIO1!C22</f>
        <v>CO2e i alt fra egen udledning og ind i andre brancher</v>
      </c>
      <c r="B7">
        <f>NAIO1!D27</f>
        <v>9.5248604505353942</v>
      </c>
      <c r="C7">
        <f>NAIO1!E27</f>
        <v>9.479017132261049</v>
      </c>
      <c r="D7">
        <f>NAIO1!F27</f>
        <v>9.4245809364336672</v>
      </c>
      <c r="E7">
        <f>NAIO1!G27</f>
        <v>9.0954811012762526</v>
      </c>
      <c r="F7">
        <f>NAIO1!H27</f>
        <v>9.2298171979680603</v>
      </c>
      <c r="G7">
        <f>NAIO1!I27</f>
        <v>10.371994095239208</v>
      </c>
      <c r="H7">
        <f>NAIO1!J27</f>
        <v>11.484918153182999</v>
      </c>
      <c r="I7">
        <f>NAIO1!K27</f>
        <v>11.363866509485481</v>
      </c>
      <c r="J7">
        <f>NAIO1!L27</f>
        <v>11.891289780341928</v>
      </c>
      <c r="K7">
        <f>NAIO1!M27</f>
        <v>11.007412486606812</v>
      </c>
      <c r="L7">
        <f>NAIO1!N27</f>
        <v>10.949300628473965</v>
      </c>
      <c r="M7">
        <f>NAIO1!O27</f>
        <v>11.260876432299252</v>
      </c>
      <c r="N7">
        <f>NAIO1!P27</f>
        <v>11.078688812275168</v>
      </c>
      <c r="O7">
        <f>NAIO1!Q27</f>
        <v>12.36686069109118</v>
      </c>
      <c r="P7">
        <f>NAIO1!R27</f>
        <v>12.873415396916215</v>
      </c>
      <c r="Q7">
        <f>NAIO1!S27</f>
        <v>12.766085522056398</v>
      </c>
      <c r="R7">
        <f>NAIO1!T27</f>
        <v>14.180448331121648</v>
      </c>
      <c r="S7">
        <f>NAIO1!U27</f>
        <v>14.141747409238391</v>
      </c>
      <c r="T7">
        <f>NAIO1!V27</f>
        <v>12.481234962742151</v>
      </c>
      <c r="U7">
        <f>NAIO1!W27</f>
        <v>9.9335531281641707</v>
      </c>
      <c r="V7">
        <f>NAIO1!X27</f>
        <v>9.5444899158149887</v>
      </c>
      <c r="W7">
        <f>NAIO1!Y27</f>
        <v>10.421576520178732</v>
      </c>
      <c r="X7">
        <f>NAIO1!Z27</f>
        <v>9.8495739862254688</v>
      </c>
      <c r="Y7">
        <f>NAIO1!AA27</f>
        <v>9.7499864941009093</v>
      </c>
      <c r="Z7">
        <f>NAIO1!AB27</f>
        <v>9.8368744469391114</v>
      </c>
      <c r="AA7">
        <f>NAIO1!AC27</f>
        <v>9.285854209801597</v>
      </c>
      <c r="AB7">
        <f>NAIO1!AD27</f>
        <v>9.706750454613049</v>
      </c>
      <c r="AC7">
        <f>NAIO1!AE27</f>
        <v>9.7683582808337341</v>
      </c>
      <c r="AD7">
        <f>NAIO1!AF27</f>
        <v>10.314721114485804</v>
      </c>
      <c r="AE7">
        <f>NAIO1!AG27</f>
        <v>10.534834395347506</v>
      </c>
      <c r="AF7">
        <f>NAIO1!AH27</f>
        <v>10.686840786828462</v>
      </c>
      <c r="AG7">
        <f>NAIO1!AI27</f>
        <v>11.68019874340415</v>
      </c>
      <c r="AH7">
        <f>NAIO1!AJ27</f>
        <v>11.858328167986482</v>
      </c>
      <c r="AI7">
        <f>NAIO1!AK27</f>
        <v>11.379719419271751</v>
      </c>
      <c r="AJ7">
        <f>NAIO1!AL27</f>
        <v>11.724738523564561</v>
      </c>
    </row>
    <row r="8" spans="1:36" x14ac:dyDescent="0.25">
      <c r="A8" t="s">
        <v>371</v>
      </c>
      <c r="B8">
        <f>B3/B7</f>
        <v>0.31641975393251986</v>
      </c>
      <c r="C8">
        <f t="shared" ref="C8:AF8" si="0">C3/C7</f>
        <v>0.28523991066519555</v>
      </c>
      <c r="D8">
        <f t="shared" si="0"/>
        <v>0.26949728769172382</v>
      </c>
      <c r="E8">
        <f t="shared" si="0"/>
        <v>0.21748646146078324</v>
      </c>
      <c r="F8">
        <f t="shared" si="0"/>
        <v>0.21595699132546217</v>
      </c>
      <c r="G8">
        <f t="shared" si="0"/>
        <v>0.24082797318409249</v>
      </c>
      <c r="H8">
        <f t="shared" si="0"/>
        <v>0.25380555273631944</v>
      </c>
      <c r="I8">
        <f t="shared" si="0"/>
        <v>0.28024426311050643</v>
      </c>
      <c r="J8">
        <f t="shared" si="0"/>
        <v>0.30927528791774406</v>
      </c>
      <c r="K8">
        <f t="shared" si="0"/>
        <v>0.28827218731598564</v>
      </c>
      <c r="L8">
        <f t="shared" si="0"/>
        <v>0.28930277702006796</v>
      </c>
      <c r="M8">
        <f t="shared" si="0"/>
        <v>0.3006871186284143</v>
      </c>
      <c r="N8">
        <f t="shared" si="0"/>
        <v>0.29396597998401358</v>
      </c>
      <c r="O8">
        <f t="shared" si="0"/>
        <v>0.29515514100016704</v>
      </c>
      <c r="P8">
        <f t="shared" si="0"/>
        <v>0.30773710564725176</v>
      </c>
      <c r="Q8">
        <f t="shared" si="0"/>
        <v>0.31232071828998242</v>
      </c>
      <c r="R8">
        <f t="shared" si="0"/>
        <v>0.316847175426689</v>
      </c>
      <c r="S8">
        <f t="shared" si="0"/>
        <v>0.33841836242058454</v>
      </c>
      <c r="T8">
        <f t="shared" si="0"/>
        <v>0.32151906537927605</v>
      </c>
      <c r="U8">
        <f t="shared" si="0"/>
        <v>0.24674678339196784</v>
      </c>
      <c r="V8">
        <f t="shared" si="0"/>
        <v>0.2122209558312449</v>
      </c>
      <c r="W8">
        <f t="shared" si="0"/>
        <v>0.2304018869795833</v>
      </c>
      <c r="X8">
        <f t="shared" si="0"/>
        <v>0.21164771856265718</v>
      </c>
      <c r="Y8">
        <f t="shared" si="0"/>
        <v>0.20036966923751662</v>
      </c>
      <c r="Z8">
        <f t="shared" si="0"/>
        <v>0.21491374511768291</v>
      </c>
      <c r="AA8">
        <f t="shared" si="0"/>
        <v>0.22597381364259658</v>
      </c>
      <c r="AB8">
        <f t="shared" si="0"/>
        <v>0.23803217851082706</v>
      </c>
      <c r="AC8">
        <f t="shared" si="0"/>
        <v>0.26742716232722952</v>
      </c>
      <c r="AD8">
        <f t="shared" si="0"/>
        <v>0.2722036736783699</v>
      </c>
      <c r="AE8">
        <f t="shared" si="0"/>
        <v>0.26855371212053786</v>
      </c>
      <c r="AF8">
        <f t="shared" si="0"/>
        <v>0.27556969036298123</v>
      </c>
      <c r="AG8">
        <f t="shared" ref="AG8:AJ8" si="1">AG3/AG7</f>
        <v>0.26054809389876493</v>
      </c>
      <c r="AH8">
        <f t="shared" si="1"/>
        <v>0.27041855548484489</v>
      </c>
      <c r="AI8">
        <f t="shared" si="1"/>
        <v>0.2632209604171466</v>
      </c>
      <c r="AJ8">
        <f t="shared" si="1"/>
        <v>0.25615042962106083</v>
      </c>
    </row>
    <row r="20" spans="17:17" x14ac:dyDescent="0.25">
      <c r="Q20" s="53" t="s">
        <v>269</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2D215-7FCB-426F-96F4-C35D2D4D2AB3}">
  <dimension ref="A1:U23"/>
  <sheetViews>
    <sheetView zoomScale="85" zoomScaleNormal="85" workbookViewId="0">
      <selection activeCell="A2" sqref="A2"/>
    </sheetView>
  </sheetViews>
  <sheetFormatPr defaultColWidth="9.140625" defaultRowHeight="20.25" x14ac:dyDescent="0.5"/>
  <cols>
    <col min="1" max="1" width="20.42578125" style="136" bestFit="1" customWidth="1"/>
    <col min="2" max="2" width="16.140625" style="136" customWidth="1"/>
    <col min="3" max="3" width="20.42578125" style="136" bestFit="1" customWidth="1"/>
    <col min="4" max="7" width="16.140625" style="136" customWidth="1"/>
    <col min="8" max="9" width="9.140625" style="136"/>
    <col min="10" max="10" width="11.85546875" style="136" customWidth="1"/>
    <col min="11" max="14" width="22" style="136" customWidth="1"/>
    <col min="15" max="16384" width="9.140625" style="136"/>
  </cols>
  <sheetData>
    <row r="1" spans="1:21" ht="21" thickBot="1" x14ac:dyDescent="0.55000000000000004">
      <c r="A1" s="197" t="s">
        <v>619</v>
      </c>
      <c r="J1" s="137" t="s">
        <v>571</v>
      </c>
      <c r="K1" s="138">
        <v>1</v>
      </c>
      <c r="L1" s="139">
        <v>2</v>
      </c>
      <c r="M1" s="139">
        <v>3</v>
      </c>
      <c r="N1" s="140">
        <v>4</v>
      </c>
    </row>
    <row r="2" spans="1:21" ht="60" customHeight="1" thickBot="1" x14ac:dyDescent="0.55000000000000004">
      <c r="A2" s="141" t="s">
        <v>572</v>
      </c>
      <c r="B2" s="142" t="s">
        <v>573</v>
      </c>
      <c r="C2" s="142" t="s">
        <v>574</v>
      </c>
      <c r="D2" s="142" t="s">
        <v>575</v>
      </c>
      <c r="E2" s="143" t="s">
        <v>576</v>
      </c>
      <c r="F2" s="143" t="s">
        <v>577</v>
      </c>
      <c r="G2" s="144" t="s">
        <v>578</v>
      </c>
      <c r="J2" s="145" t="s">
        <v>579</v>
      </c>
      <c r="K2" s="146" t="s">
        <v>580</v>
      </c>
      <c r="L2" s="143" t="s">
        <v>581</v>
      </c>
      <c r="M2" s="143" t="s">
        <v>582</v>
      </c>
      <c r="N2" s="144" t="s">
        <v>583</v>
      </c>
    </row>
    <row r="3" spans="1:21" x14ac:dyDescent="0.5">
      <c r="A3" s="136" t="s">
        <v>584</v>
      </c>
      <c r="B3" s="136" t="s">
        <v>585</v>
      </c>
      <c r="C3" s="136" t="s">
        <v>585</v>
      </c>
      <c r="D3" s="136" t="s">
        <v>586</v>
      </c>
      <c r="E3" s="136" t="s">
        <v>587</v>
      </c>
      <c r="F3" s="136" t="s">
        <v>588</v>
      </c>
      <c r="G3" s="136" t="s">
        <v>589</v>
      </c>
      <c r="J3" s="147">
        <v>2018</v>
      </c>
      <c r="K3" s="148">
        <f>D5</f>
        <v>1955</v>
      </c>
      <c r="L3" s="149">
        <f t="shared" ref="L3:N10" si="0">E5</f>
        <v>1455</v>
      </c>
      <c r="M3" s="149">
        <f t="shared" si="0"/>
        <v>1234</v>
      </c>
      <c r="N3" s="150">
        <f t="shared" si="0"/>
        <v>616</v>
      </c>
    </row>
    <row r="4" spans="1:21" x14ac:dyDescent="0.5">
      <c r="A4" s="151">
        <v>42736</v>
      </c>
      <c r="B4" s="136">
        <v>3460</v>
      </c>
      <c r="C4" s="136">
        <v>2340</v>
      </c>
      <c r="D4" s="136">
        <v>918</v>
      </c>
      <c r="E4" s="136">
        <v>661</v>
      </c>
      <c r="F4" s="136">
        <v>544</v>
      </c>
      <c r="G4" s="136">
        <v>347</v>
      </c>
      <c r="J4" s="152">
        <v>2019</v>
      </c>
      <c r="K4" s="153">
        <f t="shared" ref="K4:K10" si="1">D6</f>
        <v>1990</v>
      </c>
      <c r="L4" s="154">
        <f t="shared" si="0"/>
        <v>1473</v>
      </c>
      <c r="M4" s="154">
        <f t="shared" si="0"/>
        <v>1242</v>
      </c>
      <c r="N4" s="155">
        <f t="shared" si="0"/>
        <v>680</v>
      </c>
    </row>
    <row r="5" spans="1:21" x14ac:dyDescent="0.5">
      <c r="A5" s="151">
        <v>43101</v>
      </c>
      <c r="B5" s="136">
        <v>6695</v>
      </c>
      <c r="C5" s="136">
        <v>4592</v>
      </c>
      <c r="D5" s="136">
        <v>1955</v>
      </c>
      <c r="E5" s="136">
        <v>1455</v>
      </c>
      <c r="F5" s="136">
        <v>1234</v>
      </c>
      <c r="G5" s="136">
        <v>616</v>
      </c>
      <c r="J5" s="152">
        <v>2020</v>
      </c>
      <c r="K5" s="153">
        <f t="shared" si="1"/>
        <v>2217</v>
      </c>
      <c r="L5" s="154">
        <f t="shared" si="0"/>
        <v>1621</v>
      </c>
      <c r="M5" s="154">
        <f t="shared" si="0"/>
        <v>1345</v>
      </c>
      <c r="N5" s="155">
        <f t="shared" si="0"/>
        <v>766</v>
      </c>
    </row>
    <row r="6" spans="1:21" x14ac:dyDescent="0.5">
      <c r="A6" s="151">
        <v>43466</v>
      </c>
      <c r="B6" s="136">
        <v>6745</v>
      </c>
      <c r="C6" s="136">
        <v>4598</v>
      </c>
      <c r="D6" s="136">
        <v>1990</v>
      </c>
      <c r="E6" s="136">
        <v>1473</v>
      </c>
      <c r="F6" s="136">
        <v>1242</v>
      </c>
      <c r="G6" s="136">
        <v>680</v>
      </c>
      <c r="J6" s="152">
        <v>2021</v>
      </c>
      <c r="K6" s="153">
        <f t="shared" si="1"/>
        <v>2330</v>
      </c>
      <c r="L6" s="154">
        <f t="shared" si="0"/>
        <v>1722</v>
      </c>
      <c r="M6" s="154">
        <f t="shared" si="0"/>
        <v>1473</v>
      </c>
      <c r="N6" s="155">
        <f t="shared" si="0"/>
        <v>775</v>
      </c>
    </row>
    <row r="7" spans="1:21" x14ac:dyDescent="0.5">
      <c r="A7" s="151">
        <v>43831</v>
      </c>
      <c r="B7" s="136">
        <v>7463</v>
      </c>
      <c r="C7" s="136">
        <v>5017</v>
      </c>
      <c r="D7" s="136">
        <v>2217</v>
      </c>
      <c r="E7" s="136">
        <v>1621</v>
      </c>
      <c r="F7" s="136">
        <v>1345</v>
      </c>
      <c r="G7" s="136">
        <v>766</v>
      </c>
      <c r="J7" s="152">
        <v>2022</v>
      </c>
      <c r="K7" s="153">
        <f t="shared" si="1"/>
        <v>1861</v>
      </c>
      <c r="L7" s="154">
        <f t="shared" si="0"/>
        <v>1336</v>
      </c>
      <c r="M7" s="154">
        <f t="shared" si="0"/>
        <v>1135</v>
      </c>
      <c r="N7" s="155">
        <f t="shared" si="0"/>
        <v>453</v>
      </c>
    </row>
    <row r="8" spans="1:21" x14ac:dyDescent="0.5">
      <c r="A8" s="151">
        <v>44197</v>
      </c>
      <c r="B8" s="136">
        <v>7629</v>
      </c>
      <c r="C8" s="136">
        <v>5181</v>
      </c>
      <c r="D8" s="136">
        <v>2330</v>
      </c>
      <c r="E8" s="136">
        <v>1722</v>
      </c>
      <c r="F8" s="136">
        <v>1473</v>
      </c>
      <c r="G8" s="136">
        <v>775</v>
      </c>
      <c r="J8" s="152">
        <v>2023</v>
      </c>
      <c r="K8" s="153">
        <f t="shared" si="1"/>
        <v>1762</v>
      </c>
      <c r="L8" s="154">
        <f t="shared" si="0"/>
        <v>1132</v>
      </c>
      <c r="M8" s="154">
        <f t="shared" si="0"/>
        <v>968</v>
      </c>
      <c r="N8" s="155">
        <f t="shared" si="0"/>
        <v>575</v>
      </c>
    </row>
    <row r="9" spans="1:21" x14ac:dyDescent="0.5">
      <c r="A9" s="151">
        <v>44562</v>
      </c>
      <c r="B9" s="136">
        <v>6264</v>
      </c>
      <c r="C9" s="136">
        <v>4107</v>
      </c>
      <c r="D9" s="136">
        <v>1861</v>
      </c>
      <c r="E9" s="136">
        <v>1336</v>
      </c>
      <c r="F9" s="136">
        <v>1135</v>
      </c>
      <c r="G9" s="136">
        <v>453</v>
      </c>
      <c r="J9" s="152">
        <v>2024</v>
      </c>
      <c r="K9" s="153">
        <f t="shared" si="1"/>
        <v>1981</v>
      </c>
      <c r="L9" s="154">
        <f t="shared" si="0"/>
        <v>1261</v>
      </c>
      <c r="M9" s="154">
        <f t="shared" si="0"/>
        <v>1062</v>
      </c>
      <c r="N9" s="155">
        <f t="shared" si="0"/>
        <v>608</v>
      </c>
    </row>
    <row r="10" spans="1:21" ht="21" thickBot="1" x14ac:dyDescent="0.55000000000000004">
      <c r="A10" s="151">
        <v>44927</v>
      </c>
      <c r="B10" s="136">
        <v>5900</v>
      </c>
      <c r="C10" s="136">
        <v>3598</v>
      </c>
      <c r="D10" s="136">
        <v>1762</v>
      </c>
      <c r="E10" s="136">
        <v>1132</v>
      </c>
      <c r="F10" s="136">
        <v>968</v>
      </c>
      <c r="G10" s="136">
        <v>575</v>
      </c>
      <c r="J10" s="156" t="s">
        <v>590</v>
      </c>
      <c r="K10" s="157">
        <f t="shared" si="1"/>
        <v>1933</v>
      </c>
      <c r="L10" s="158">
        <f t="shared" si="0"/>
        <v>1099</v>
      </c>
      <c r="M10" s="158">
        <f t="shared" si="0"/>
        <v>952</v>
      </c>
      <c r="N10" s="159">
        <f t="shared" si="0"/>
        <v>308</v>
      </c>
    </row>
    <row r="11" spans="1:21" ht="21" thickBot="1" x14ac:dyDescent="0.55000000000000004">
      <c r="A11" s="151">
        <v>45292</v>
      </c>
      <c r="B11" s="136">
        <v>7061</v>
      </c>
      <c r="C11" s="136">
        <v>4135</v>
      </c>
      <c r="D11" s="136">
        <v>1981</v>
      </c>
      <c r="E11" s="136">
        <v>1261</v>
      </c>
      <c r="F11" s="136">
        <v>1062</v>
      </c>
      <c r="G11" s="136">
        <v>608</v>
      </c>
      <c r="J11" s="160" t="s">
        <v>58</v>
      </c>
      <c r="K11" s="161">
        <f>SUM(K3:K10)</f>
        <v>16029</v>
      </c>
      <c r="L11" s="161">
        <f t="shared" ref="L11:N11" si="2">SUM(L3:L10)</f>
        <v>11099</v>
      </c>
      <c r="M11" s="161">
        <f t="shared" si="2"/>
        <v>9411</v>
      </c>
      <c r="N11" s="162">
        <f t="shared" si="2"/>
        <v>4781</v>
      </c>
    </row>
    <row r="12" spans="1:21" ht="81" x14ac:dyDescent="0.5">
      <c r="A12" s="151">
        <v>45658</v>
      </c>
      <c r="B12" s="136">
        <v>6400</v>
      </c>
      <c r="C12" s="136">
        <v>3498</v>
      </c>
      <c r="D12" s="136">
        <v>1933</v>
      </c>
      <c r="E12" s="136">
        <v>1099</v>
      </c>
      <c r="F12" s="136">
        <v>952</v>
      </c>
      <c r="G12" s="136">
        <v>308</v>
      </c>
      <c r="J12" s="163" t="s">
        <v>591</v>
      </c>
      <c r="K12" s="164">
        <f>AVERAGE(K3:K10)</f>
        <v>2003.625</v>
      </c>
      <c r="L12" s="164">
        <f t="shared" ref="L12:N12" si="3">AVERAGE(L3:L10)</f>
        <v>1387.375</v>
      </c>
      <c r="M12" s="164">
        <f t="shared" si="3"/>
        <v>1176.375</v>
      </c>
      <c r="N12" s="165">
        <f t="shared" si="3"/>
        <v>597.625</v>
      </c>
    </row>
    <row r="13" spans="1:21" ht="61.5" thickBot="1" x14ac:dyDescent="0.55000000000000004">
      <c r="A13" s="151" t="s">
        <v>592</v>
      </c>
      <c r="B13" s="136">
        <f>SUM(test_bvc_building_teardown_anything3[teardown_count])</f>
        <v>57617</v>
      </c>
      <c r="C13" s="136">
        <f>SUM(test_bvc_building_teardown_anything_to_anything45[teardown_count])</f>
        <v>37066</v>
      </c>
      <c r="D13" s="136">
        <f>SUM(test_bvc_building_teardown_anything_to_anything45[teardown_count2])</f>
        <v>16947</v>
      </c>
      <c r="E13" s="136">
        <f>SUM(test_bvc_building_teardown_anything_to_anything45[teardown_count3])</f>
        <v>11760</v>
      </c>
      <c r="F13" s="136">
        <f>SUM(test_bvc_building_teardown_anything_to_anything45[teardown_count4])</f>
        <v>9955</v>
      </c>
      <c r="G13" s="136">
        <f>SUM(test_bvc_building_teardown_anything_to_anything45[teardown_count5])</f>
        <v>5128</v>
      </c>
      <c r="J13" s="166" t="s">
        <v>593</v>
      </c>
      <c r="K13" s="167">
        <f>K12-L12</f>
        <v>616.25</v>
      </c>
      <c r="L13" s="167">
        <f>L12-M12</f>
        <v>211</v>
      </c>
      <c r="M13" s="167">
        <f>M12-N12</f>
        <v>578.75</v>
      </c>
      <c r="N13" s="159" t="s">
        <v>594</v>
      </c>
    </row>
    <row r="15" spans="1:21" x14ac:dyDescent="0.5">
      <c r="B15" s="136" t="s">
        <v>595</v>
      </c>
      <c r="C15" s="136" t="s">
        <v>596</v>
      </c>
      <c r="D15" s="136" t="s">
        <v>597</v>
      </c>
      <c r="E15" s="136" t="s">
        <v>598</v>
      </c>
      <c r="F15" s="136" t="s">
        <v>599</v>
      </c>
      <c r="G15" s="136" t="s">
        <v>600</v>
      </c>
      <c r="J15" s="136" t="s">
        <v>601</v>
      </c>
      <c r="K15" s="136" t="s">
        <v>602</v>
      </c>
      <c r="L15" s="136" t="s">
        <v>603</v>
      </c>
      <c r="M15" s="136" t="s">
        <v>604</v>
      </c>
      <c r="Q15" s="136" t="s">
        <v>600</v>
      </c>
      <c r="R15" s="136" t="s">
        <v>602</v>
      </c>
      <c r="S15" s="136" t="str">
        <f>L15</f>
        <v>Nedrivning uden nyopførelse</v>
      </c>
      <c r="T15" s="136" t="s">
        <v>604</v>
      </c>
    </row>
    <row r="16" spans="1:21" x14ac:dyDescent="0.5">
      <c r="A16" s="136">
        <v>2018</v>
      </c>
      <c r="B16" s="168">
        <f t="shared" ref="B16:G23" si="4">B5</f>
        <v>6695</v>
      </c>
      <c r="C16" s="168">
        <f t="shared" si="4"/>
        <v>4592</v>
      </c>
      <c r="D16" s="168">
        <f t="shared" si="4"/>
        <v>1955</v>
      </c>
      <c r="E16" s="168">
        <f t="shared" si="4"/>
        <v>1455</v>
      </c>
      <c r="F16" s="168">
        <f t="shared" si="4"/>
        <v>1234</v>
      </c>
      <c r="G16" s="168">
        <f t="shared" si="4"/>
        <v>616</v>
      </c>
      <c r="I16" s="136">
        <f>A16</f>
        <v>2018</v>
      </c>
      <c r="J16" s="169">
        <f t="shared" ref="J16:J23" si="5">G16</f>
        <v>616</v>
      </c>
      <c r="K16" s="169">
        <f t="shared" ref="K16:K23" si="6">F16-G16</f>
        <v>618</v>
      </c>
      <c r="L16" s="169">
        <f t="shared" ref="L16:M23" si="7">D16-E16</f>
        <v>500</v>
      </c>
      <c r="M16" s="169">
        <f t="shared" si="7"/>
        <v>221</v>
      </c>
      <c r="N16" s="169">
        <f>SUM(J16:M16)</f>
        <v>1955</v>
      </c>
      <c r="P16" s="136">
        <v>2018</v>
      </c>
      <c r="Q16" s="170">
        <f t="shared" ref="Q16:Q23" si="8">G16/D16</f>
        <v>0.31508951406649616</v>
      </c>
      <c r="R16" s="170">
        <f t="shared" ref="R16:R23" si="9">(F16-G16)/D16</f>
        <v>0.31611253196930944</v>
      </c>
      <c r="S16" s="170">
        <f t="shared" ref="S16:S23" si="10">(D16-E16)/D16</f>
        <v>0.25575447570332482</v>
      </c>
      <c r="T16" s="170">
        <f t="shared" ref="T16:T23" si="11">(E16-F16)/D16</f>
        <v>0.11304347826086956</v>
      </c>
      <c r="U16" s="171">
        <f t="shared" ref="U16:U23" si="12">SUM(Q16:T16)</f>
        <v>1</v>
      </c>
    </row>
    <row r="17" spans="1:21" x14ac:dyDescent="0.5">
      <c r="A17" s="136">
        <v>2019</v>
      </c>
      <c r="B17" s="168">
        <f t="shared" si="4"/>
        <v>6745</v>
      </c>
      <c r="C17" s="168">
        <f t="shared" si="4"/>
        <v>4598</v>
      </c>
      <c r="D17" s="168">
        <f t="shared" si="4"/>
        <v>1990</v>
      </c>
      <c r="E17" s="168">
        <f t="shared" si="4"/>
        <v>1473</v>
      </c>
      <c r="F17" s="168">
        <f t="shared" si="4"/>
        <v>1242</v>
      </c>
      <c r="G17" s="168">
        <f t="shared" si="4"/>
        <v>680</v>
      </c>
      <c r="I17" s="136">
        <f t="shared" ref="I17:I23" si="13">A17</f>
        <v>2019</v>
      </c>
      <c r="J17" s="169">
        <f t="shared" si="5"/>
        <v>680</v>
      </c>
      <c r="K17" s="169">
        <f t="shared" si="6"/>
        <v>562</v>
      </c>
      <c r="L17" s="169">
        <f t="shared" si="7"/>
        <v>517</v>
      </c>
      <c r="M17" s="169">
        <f t="shared" si="7"/>
        <v>231</v>
      </c>
      <c r="N17" s="169">
        <f t="shared" ref="N17:N23" si="14">SUM(J17:M17)</f>
        <v>1990</v>
      </c>
      <c r="P17" s="136">
        <v>2019</v>
      </c>
      <c r="Q17" s="170">
        <f t="shared" si="8"/>
        <v>0.34170854271356782</v>
      </c>
      <c r="R17" s="170">
        <f t="shared" si="9"/>
        <v>0.28241206030150756</v>
      </c>
      <c r="S17" s="170">
        <f t="shared" si="10"/>
        <v>0.25979899497487435</v>
      </c>
      <c r="T17" s="170">
        <f t="shared" si="11"/>
        <v>0.11608040201005025</v>
      </c>
      <c r="U17" s="171">
        <f t="shared" si="12"/>
        <v>1</v>
      </c>
    </row>
    <row r="18" spans="1:21" x14ac:dyDescent="0.5">
      <c r="A18" s="136">
        <v>2020</v>
      </c>
      <c r="B18" s="168">
        <f t="shared" si="4"/>
        <v>7463</v>
      </c>
      <c r="C18" s="168">
        <f t="shared" si="4"/>
        <v>5017</v>
      </c>
      <c r="D18" s="168">
        <f t="shared" si="4"/>
        <v>2217</v>
      </c>
      <c r="E18" s="168">
        <f t="shared" si="4"/>
        <v>1621</v>
      </c>
      <c r="F18" s="168">
        <f t="shared" si="4"/>
        <v>1345</v>
      </c>
      <c r="G18" s="168">
        <f t="shared" si="4"/>
        <v>766</v>
      </c>
      <c r="I18" s="136">
        <f t="shared" si="13"/>
        <v>2020</v>
      </c>
      <c r="J18" s="169">
        <f t="shared" si="5"/>
        <v>766</v>
      </c>
      <c r="K18" s="169">
        <f t="shared" si="6"/>
        <v>579</v>
      </c>
      <c r="L18" s="169">
        <f t="shared" si="7"/>
        <v>596</v>
      </c>
      <c r="M18" s="169">
        <f t="shared" si="7"/>
        <v>276</v>
      </c>
      <c r="N18" s="169">
        <f t="shared" si="14"/>
        <v>2217</v>
      </c>
      <c r="P18" s="136">
        <v>2020</v>
      </c>
      <c r="Q18" s="170">
        <f t="shared" si="8"/>
        <v>0.34551195308976096</v>
      </c>
      <c r="R18" s="170">
        <f t="shared" si="9"/>
        <v>0.26116373477672533</v>
      </c>
      <c r="S18" s="170">
        <f t="shared" si="10"/>
        <v>0.26883175462336489</v>
      </c>
      <c r="T18" s="170">
        <f t="shared" si="11"/>
        <v>0.12449255751014884</v>
      </c>
      <c r="U18" s="171">
        <f t="shared" si="12"/>
        <v>1</v>
      </c>
    </row>
    <row r="19" spans="1:21" x14ac:dyDescent="0.5">
      <c r="A19" s="136">
        <v>2021</v>
      </c>
      <c r="B19" s="168">
        <f t="shared" si="4"/>
        <v>7629</v>
      </c>
      <c r="C19" s="168">
        <f t="shared" si="4"/>
        <v>5181</v>
      </c>
      <c r="D19" s="168">
        <f t="shared" si="4"/>
        <v>2330</v>
      </c>
      <c r="E19" s="168">
        <f t="shared" si="4"/>
        <v>1722</v>
      </c>
      <c r="F19" s="168">
        <f t="shared" si="4"/>
        <v>1473</v>
      </c>
      <c r="G19" s="168">
        <f t="shared" si="4"/>
        <v>775</v>
      </c>
      <c r="I19" s="136">
        <f t="shared" si="13"/>
        <v>2021</v>
      </c>
      <c r="J19" s="169">
        <f t="shared" si="5"/>
        <v>775</v>
      </c>
      <c r="K19" s="169">
        <f t="shared" si="6"/>
        <v>698</v>
      </c>
      <c r="L19" s="169">
        <f t="shared" si="7"/>
        <v>608</v>
      </c>
      <c r="M19" s="169">
        <f t="shared" si="7"/>
        <v>249</v>
      </c>
      <c r="N19" s="169">
        <f t="shared" si="14"/>
        <v>2330</v>
      </c>
      <c r="P19" s="136">
        <v>2021</v>
      </c>
      <c r="Q19" s="170">
        <f t="shared" si="8"/>
        <v>0.33261802575107297</v>
      </c>
      <c r="R19" s="170">
        <f t="shared" si="9"/>
        <v>0.29957081545064379</v>
      </c>
      <c r="S19" s="170">
        <f t="shared" si="10"/>
        <v>0.2609442060085837</v>
      </c>
      <c r="T19" s="170">
        <f t="shared" si="11"/>
        <v>0.10686695278969957</v>
      </c>
      <c r="U19" s="171">
        <f t="shared" si="12"/>
        <v>1</v>
      </c>
    </row>
    <row r="20" spans="1:21" x14ac:dyDescent="0.5">
      <c r="A20" s="136">
        <v>2022</v>
      </c>
      <c r="B20" s="168">
        <f t="shared" si="4"/>
        <v>6264</v>
      </c>
      <c r="C20" s="168">
        <f t="shared" si="4"/>
        <v>4107</v>
      </c>
      <c r="D20" s="168">
        <f t="shared" si="4"/>
        <v>1861</v>
      </c>
      <c r="E20" s="168">
        <f t="shared" si="4"/>
        <v>1336</v>
      </c>
      <c r="F20" s="168">
        <f t="shared" si="4"/>
        <v>1135</v>
      </c>
      <c r="G20" s="168">
        <f t="shared" si="4"/>
        <v>453</v>
      </c>
      <c r="I20" s="136">
        <f t="shared" si="13"/>
        <v>2022</v>
      </c>
      <c r="J20" s="169">
        <f t="shared" si="5"/>
        <v>453</v>
      </c>
      <c r="K20" s="169">
        <f t="shared" si="6"/>
        <v>682</v>
      </c>
      <c r="L20" s="169">
        <f t="shared" si="7"/>
        <v>525</v>
      </c>
      <c r="M20" s="169">
        <f t="shared" si="7"/>
        <v>201</v>
      </c>
      <c r="N20" s="169">
        <f t="shared" si="14"/>
        <v>1861</v>
      </c>
      <c r="P20" s="136">
        <v>2022</v>
      </c>
      <c r="Q20" s="170">
        <f t="shared" si="8"/>
        <v>0.24341751746372917</v>
      </c>
      <c r="R20" s="170">
        <f t="shared" si="9"/>
        <v>0.36646963997850618</v>
      </c>
      <c r="S20" s="170">
        <f t="shared" si="10"/>
        <v>0.28210639441160668</v>
      </c>
      <c r="T20" s="170">
        <f t="shared" si="11"/>
        <v>0.10800644814615798</v>
      </c>
      <c r="U20" s="171">
        <f t="shared" si="12"/>
        <v>1</v>
      </c>
    </row>
    <row r="21" spans="1:21" x14ac:dyDescent="0.5">
      <c r="A21" s="136">
        <v>2023</v>
      </c>
      <c r="B21" s="168">
        <f t="shared" si="4"/>
        <v>5900</v>
      </c>
      <c r="C21" s="168">
        <f t="shared" si="4"/>
        <v>3598</v>
      </c>
      <c r="D21" s="168">
        <f t="shared" si="4"/>
        <v>1762</v>
      </c>
      <c r="E21" s="168">
        <f t="shared" si="4"/>
        <v>1132</v>
      </c>
      <c r="F21" s="168">
        <f t="shared" si="4"/>
        <v>968</v>
      </c>
      <c r="G21" s="168">
        <f t="shared" si="4"/>
        <v>575</v>
      </c>
      <c r="I21" s="136">
        <f t="shared" si="13"/>
        <v>2023</v>
      </c>
      <c r="J21" s="169">
        <f t="shared" si="5"/>
        <v>575</v>
      </c>
      <c r="K21" s="169">
        <f t="shared" si="6"/>
        <v>393</v>
      </c>
      <c r="L21" s="169">
        <f t="shared" si="7"/>
        <v>630</v>
      </c>
      <c r="M21" s="169">
        <f t="shared" si="7"/>
        <v>164</v>
      </c>
      <c r="N21" s="169">
        <f t="shared" si="14"/>
        <v>1762</v>
      </c>
      <c r="P21" s="136">
        <v>2023</v>
      </c>
      <c r="Q21" s="170">
        <f t="shared" si="8"/>
        <v>0.32633371169125991</v>
      </c>
      <c r="R21" s="170">
        <f t="shared" si="9"/>
        <v>0.22304199772985245</v>
      </c>
      <c r="S21" s="170">
        <f t="shared" si="10"/>
        <v>0.35754824063564133</v>
      </c>
      <c r="T21" s="170">
        <f t="shared" si="11"/>
        <v>9.3076049943246308E-2</v>
      </c>
      <c r="U21" s="171">
        <f t="shared" si="12"/>
        <v>1</v>
      </c>
    </row>
    <row r="22" spans="1:21" x14ac:dyDescent="0.5">
      <c r="A22" s="136">
        <v>2024</v>
      </c>
      <c r="B22" s="168">
        <f t="shared" si="4"/>
        <v>7061</v>
      </c>
      <c r="C22" s="168">
        <f t="shared" si="4"/>
        <v>4135</v>
      </c>
      <c r="D22" s="168">
        <f t="shared" si="4"/>
        <v>1981</v>
      </c>
      <c r="E22" s="168">
        <f t="shared" si="4"/>
        <v>1261</v>
      </c>
      <c r="F22" s="168">
        <f t="shared" si="4"/>
        <v>1062</v>
      </c>
      <c r="G22" s="168">
        <f t="shared" si="4"/>
        <v>608</v>
      </c>
      <c r="I22" s="136">
        <f t="shared" si="13"/>
        <v>2024</v>
      </c>
      <c r="J22" s="169">
        <f t="shared" si="5"/>
        <v>608</v>
      </c>
      <c r="K22" s="169">
        <f t="shared" si="6"/>
        <v>454</v>
      </c>
      <c r="L22" s="169">
        <f t="shared" si="7"/>
        <v>720</v>
      </c>
      <c r="M22" s="169">
        <f t="shared" si="7"/>
        <v>199</v>
      </c>
      <c r="N22" s="169">
        <f t="shared" si="14"/>
        <v>1981</v>
      </c>
      <c r="P22" s="136">
        <v>2024</v>
      </c>
      <c r="Q22" s="170">
        <f t="shared" si="8"/>
        <v>0.30691569914184758</v>
      </c>
      <c r="R22" s="170">
        <f t="shared" si="9"/>
        <v>0.22917718324078748</v>
      </c>
      <c r="S22" s="170">
        <f t="shared" si="10"/>
        <v>0.36345280161534577</v>
      </c>
      <c r="T22" s="170">
        <f t="shared" si="11"/>
        <v>0.10045431600201918</v>
      </c>
      <c r="U22" s="171">
        <f t="shared" si="12"/>
        <v>1</v>
      </c>
    </row>
    <row r="23" spans="1:21" x14ac:dyDescent="0.5">
      <c r="A23" s="136">
        <v>2025</v>
      </c>
      <c r="B23" s="168">
        <f t="shared" si="4"/>
        <v>6400</v>
      </c>
      <c r="C23" s="168">
        <f t="shared" si="4"/>
        <v>3498</v>
      </c>
      <c r="D23" s="168">
        <f t="shared" si="4"/>
        <v>1933</v>
      </c>
      <c r="E23" s="168">
        <f t="shared" si="4"/>
        <v>1099</v>
      </c>
      <c r="F23" s="168">
        <f t="shared" si="4"/>
        <v>952</v>
      </c>
      <c r="G23" s="168">
        <f t="shared" si="4"/>
        <v>308</v>
      </c>
      <c r="I23" s="136">
        <f t="shared" si="13"/>
        <v>2025</v>
      </c>
      <c r="J23" s="169">
        <f t="shared" si="5"/>
        <v>308</v>
      </c>
      <c r="K23" s="169">
        <f t="shared" si="6"/>
        <v>644</v>
      </c>
      <c r="L23" s="169">
        <f t="shared" si="7"/>
        <v>834</v>
      </c>
      <c r="M23" s="169">
        <f t="shared" si="7"/>
        <v>147</v>
      </c>
      <c r="N23" s="169">
        <f t="shared" si="14"/>
        <v>1933</v>
      </c>
      <c r="P23" s="136">
        <v>2025</v>
      </c>
      <c r="Q23" s="170">
        <f t="shared" si="8"/>
        <v>0.15933781686497672</v>
      </c>
      <c r="R23" s="170">
        <f t="shared" si="9"/>
        <v>0.33316088980858771</v>
      </c>
      <c r="S23" s="170">
        <f t="shared" si="10"/>
        <v>0.4314536989136058</v>
      </c>
      <c r="T23" s="170">
        <f t="shared" si="11"/>
        <v>7.6047594412829794E-2</v>
      </c>
      <c r="U23" s="171">
        <f t="shared" si="12"/>
        <v>1</v>
      </c>
    </row>
  </sheetData>
  <pageMargins left="0.7" right="0.7" top="0.75" bottom="0.75" header="0.3" footer="0.3"/>
  <drawing r:id="rId1"/>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C35FA-7E5D-4A0E-980E-2A494A6B1F24}">
  <sheetPr codeName="Sheet19"/>
  <dimension ref="A1:ER32"/>
  <sheetViews>
    <sheetView topLeftCell="B1" workbookViewId="0">
      <selection activeCell="R18" sqref="R18:AM18"/>
    </sheetView>
  </sheetViews>
  <sheetFormatPr defaultRowHeight="15" x14ac:dyDescent="0.25"/>
  <cols>
    <col min="1" max="1" width="40.7109375" customWidth="1"/>
    <col min="2" max="2" width="41.7109375" customWidth="1"/>
    <col min="3" max="3" width="22.140625" customWidth="1"/>
    <col min="4" max="37" width="7" customWidth="1"/>
  </cols>
  <sheetData>
    <row r="1" spans="1:39" ht="17.25" x14ac:dyDescent="0.3">
      <c r="A1" s="1" t="s">
        <v>289</v>
      </c>
      <c r="D1" s="132" t="s">
        <v>295</v>
      </c>
    </row>
    <row r="2" spans="1:39" x14ac:dyDescent="0.25">
      <c r="A2" s="2" t="s">
        <v>290</v>
      </c>
    </row>
    <row r="3" spans="1:39" x14ac:dyDescent="0.25">
      <c r="A3" s="198" t="s">
        <v>560</v>
      </c>
      <c r="B3" t="s">
        <v>291</v>
      </c>
      <c r="D3" s="3" t="s">
        <v>0</v>
      </c>
      <c r="E3" s="3" t="s">
        <v>1</v>
      </c>
      <c r="F3" s="3" t="s">
        <v>2</v>
      </c>
      <c r="G3" s="3" t="s">
        <v>3</v>
      </c>
      <c r="H3" s="3" t="s">
        <v>4</v>
      </c>
      <c r="I3" s="3" t="s">
        <v>5</v>
      </c>
      <c r="J3" s="3" t="s">
        <v>6</v>
      </c>
      <c r="K3" s="3" t="s">
        <v>7</v>
      </c>
      <c r="L3" s="3" t="s">
        <v>8</v>
      </c>
      <c r="M3" s="3" t="s">
        <v>9</v>
      </c>
      <c r="N3" s="3" t="s">
        <v>10</v>
      </c>
      <c r="O3" s="3" t="s">
        <v>11</v>
      </c>
      <c r="P3" s="3" t="s">
        <v>12</v>
      </c>
      <c r="Q3" s="3" t="s">
        <v>13</v>
      </c>
      <c r="R3" s="3" t="s">
        <v>14</v>
      </c>
      <c r="S3" s="3" t="s">
        <v>15</v>
      </c>
      <c r="T3" s="3" t="s">
        <v>16</v>
      </c>
      <c r="U3" s="3" t="s">
        <v>17</v>
      </c>
      <c r="V3" s="3" t="s">
        <v>18</v>
      </c>
      <c r="W3" s="3" t="s">
        <v>19</v>
      </c>
      <c r="X3" s="3" t="s">
        <v>20</v>
      </c>
      <c r="Y3" s="3" t="s">
        <v>21</v>
      </c>
      <c r="Z3" s="3" t="s">
        <v>22</v>
      </c>
      <c r="AA3" s="3" t="s">
        <v>23</v>
      </c>
      <c r="AB3" s="3" t="s">
        <v>24</v>
      </c>
      <c r="AC3" s="3" t="s">
        <v>25</v>
      </c>
      <c r="AD3" s="3" t="s">
        <v>26</v>
      </c>
      <c r="AE3" s="3" t="s">
        <v>27</v>
      </c>
      <c r="AF3" s="3" t="s">
        <v>28</v>
      </c>
      <c r="AG3" s="3" t="s">
        <v>29</v>
      </c>
      <c r="AH3" s="3" t="s">
        <v>30</v>
      </c>
      <c r="AI3" s="3" t="s">
        <v>277</v>
      </c>
      <c r="AJ3" s="3" t="s">
        <v>278</v>
      </c>
      <c r="AK3" s="3" t="s">
        <v>279</v>
      </c>
    </row>
    <row r="4" spans="1:39" x14ac:dyDescent="0.25">
      <c r="A4" s="198"/>
      <c r="B4" s="3" t="s">
        <v>292</v>
      </c>
      <c r="C4" s="3" t="s">
        <v>58</v>
      </c>
      <c r="D4" s="54">
        <v>51.5</v>
      </c>
      <c r="E4" s="54">
        <v>53.3</v>
      </c>
      <c r="F4" s="54">
        <v>54.8</v>
      </c>
      <c r="G4" s="54">
        <v>55.8</v>
      </c>
      <c r="H4" s="54">
        <v>57.2</v>
      </c>
      <c r="I4" s="54">
        <v>59.4</v>
      </c>
      <c r="J4" s="54">
        <v>61.1</v>
      </c>
      <c r="K4" s="54">
        <v>62.8</v>
      </c>
      <c r="L4" s="54">
        <v>64.599999999999994</v>
      </c>
      <c r="M4" s="54">
        <v>66.8</v>
      </c>
      <c r="N4" s="54">
        <v>68.400000000000006</v>
      </c>
      <c r="O4" s="54">
        <v>70.900000000000006</v>
      </c>
      <c r="P4" s="54">
        <v>72.400000000000006</v>
      </c>
      <c r="Q4" s="54">
        <v>74.400000000000006</v>
      </c>
      <c r="R4" s="54">
        <v>75.900000000000006</v>
      </c>
      <c r="S4" s="54">
        <v>77.400000000000006</v>
      </c>
      <c r="T4" s="54">
        <v>81</v>
      </c>
      <c r="U4" s="54">
        <v>86.2</v>
      </c>
      <c r="V4" s="54">
        <v>88.4</v>
      </c>
      <c r="W4" s="54">
        <v>88.2</v>
      </c>
      <c r="X4" s="54">
        <v>89.3</v>
      </c>
      <c r="Y4" s="54">
        <v>92.5</v>
      </c>
      <c r="Z4" s="54">
        <v>95</v>
      </c>
      <c r="AA4" s="54">
        <v>96.4</v>
      </c>
      <c r="AB4" s="54">
        <v>98</v>
      </c>
      <c r="AC4" s="54">
        <v>100</v>
      </c>
      <c r="AD4" s="54">
        <v>101.6</v>
      </c>
      <c r="AE4" s="54">
        <v>102.3</v>
      </c>
      <c r="AF4" s="54">
        <v>104.1</v>
      </c>
      <c r="AG4" s="54">
        <v>104.9</v>
      </c>
      <c r="AH4" s="54">
        <v>105.6</v>
      </c>
      <c r="AI4" s="54">
        <v>109.9</v>
      </c>
      <c r="AJ4" s="54">
        <v>121.3</v>
      </c>
      <c r="AK4" s="54">
        <v>126.6</v>
      </c>
    </row>
    <row r="5" spans="1:39" x14ac:dyDescent="0.25">
      <c r="A5" s="198"/>
      <c r="B5" s="3"/>
      <c r="C5" s="3" t="s">
        <v>293</v>
      </c>
      <c r="D5" s="54">
        <v>56.1</v>
      </c>
      <c r="E5" s="54">
        <v>58</v>
      </c>
      <c r="F5" s="54">
        <v>59.7</v>
      </c>
      <c r="G5" s="54">
        <v>60.7</v>
      </c>
      <c r="H5" s="54">
        <v>61.8</v>
      </c>
      <c r="I5" s="54">
        <v>64.3</v>
      </c>
      <c r="J5" s="54">
        <v>66</v>
      </c>
      <c r="K5" s="54">
        <v>67.5</v>
      </c>
      <c r="L5" s="54">
        <v>69</v>
      </c>
      <c r="M5" s="54">
        <v>70.900000000000006</v>
      </c>
      <c r="N5" s="54">
        <v>72.2</v>
      </c>
      <c r="O5" s="54">
        <v>74.599999999999994</v>
      </c>
      <c r="P5" s="54">
        <v>75.7</v>
      </c>
      <c r="Q5" s="54">
        <v>77.099999999999994</v>
      </c>
      <c r="R5" s="54">
        <v>78</v>
      </c>
      <c r="S5" s="54">
        <v>79.2</v>
      </c>
      <c r="T5" s="54">
        <v>83.5</v>
      </c>
      <c r="U5" s="54">
        <v>90.4</v>
      </c>
      <c r="V5" s="54">
        <v>92.6</v>
      </c>
      <c r="W5" s="54">
        <v>90.7</v>
      </c>
      <c r="X5" s="54">
        <v>91.2</v>
      </c>
      <c r="Y5" s="54">
        <v>95.3</v>
      </c>
      <c r="Z5" s="54">
        <v>97.8</v>
      </c>
      <c r="AA5" s="54">
        <v>98.6</v>
      </c>
      <c r="AB5" s="54">
        <v>99.2</v>
      </c>
      <c r="AC5" s="54">
        <v>100</v>
      </c>
      <c r="AD5" s="54">
        <v>101</v>
      </c>
      <c r="AE5" s="54">
        <v>101.1</v>
      </c>
      <c r="AF5" s="54">
        <v>102.8</v>
      </c>
      <c r="AG5" s="54">
        <v>103.2</v>
      </c>
      <c r="AH5" s="54">
        <v>103.5</v>
      </c>
      <c r="AI5" s="54">
        <v>108.2</v>
      </c>
      <c r="AJ5" s="54">
        <v>122.8</v>
      </c>
      <c r="AK5" s="54">
        <v>128.69999999999999</v>
      </c>
    </row>
    <row r="6" spans="1:39" x14ac:dyDescent="0.25">
      <c r="A6" s="198"/>
      <c r="B6" s="3"/>
      <c r="C6" s="3" t="s">
        <v>294</v>
      </c>
      <c r="D6" s="54">
        <v>41.1</v>
      </c>
      <c r="E6" s="54">
        <v>42.6</v>
      </c>
      <c r="F6" s="54">
        <v>43.8</v>
      </c>
      <c r="G6" s="54">
        <v>44.9</v>
      </c>
      <c r="H6" s="54">
        <v>46.3</v>
      </c>
      <c r="I6" s="54">
        <v>48.2</v>
      </c>
      <c r="J6" s="54">
        <v>50.2</v>
      </c>
      <c r="K6" s="54">
        <v>52.4</v>
      </c>
      <c r="L6" s="54">
        <v>55.2</v>
      </c>
      <c r="M6" s="54">
        <v>58.1</v>
      </c>
      <c r="N6" s="54">
        <v>60.4</v>
      </c>
      <c r="O6" s="54">
        <v>63.4</v>
      </c>
      <c r="P6" s="54">
        <v>65.8</v>
      </c>
      <c r="Q6" s="54">
        <v>69</v>
      </c>
      <c r="R6" s="54">
        <v>71.7</v>
      </c>
      <c r="S6" s="54">
        <v>73.900000000000006</v>
      </c>
      <c r="T6" s="54">
        <v>76.3</v>
      </c>
      <c r="U6" s="54">
        <v>78.099999999999994</v>
      </c>
      <c r="V6" s="54">
        <v>80.2</v>
      </c>
      <c r="W6" s="54">
        <v>83.3</v>
      </c>
      <c r="X6" s="54">
        <v>85.7</v>
      </c>
      <c r="Y6" s="54">
        <v>87.1</v>
      </c>
      <c r="Z6" s="54">
        <v>89.6</v>
      </c>
      <c r="AA6" s="54">
        <v>92.2</v>
      </c>
      <c r="AB6" s="54">
        <v>95.6</v>
      </c>
      <c r="AC6" s="54">
        <v>100</v>
      </c>
      <c r="AD6" s="54">
        <v>103.1</v>
      </c>
      <c r="AE6" s="54">
        <v>105</v>
      </c>
      <c r="AF6" s="54">
        <v>107.2</v>
      </c>
      <c r="AG6" s="54">
        <v>109</v>
      </c>
      <c r="AH6" s="54">
        <v>111.1</v>
      </c>
      <c r="AI6" s="54">
        <v>114.1</v>
      </c>
      <c r="AJ6" s="54">
        <v>116.8</v>
      </c>
      <c r="AK6" s="54">
        <v>120.2</v>
      </c>
    </row>
    <row r="7" spans="1:39" x14ac:dyDescent="0.25">
      <c r="A7" s="198"/>
      <c r="C7" s="3"/>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row>
    <row r="8" spans="1:39" x14ac:dyDescent="0.25">
      <c r="A8" s="198"/>
      <c r="C8" s="3"/>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row>
    <row r="9" spans="1:39" x14ac:dyDescent="0.25">
      <c r="A9" s="198"/>
      <c r="C9" s="3"/>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row>
    <row r="10" spans="1:39" x14ac:dyDescent="0.25">
      <c r="A10" s="198"/>
    </row>
    <row r="11" spans="1:39" ht="19.5" customHeight="1" x14ac:dyDescent="0.25">
      <c r="A11" s="198"/>
      <c r="J11" t="s">
        <v>406</v>
      </c>
      <c r="K11" s="3" t="s">
        <v>292</v>
      </c>
      <c r="Q11" s="3" t="s">
        <v>13</v>
      </c>
      <c r="R11" s="3" t="s">
        <v>14</v>
      </c>
      <c r="S11" s="3" t="s">
        <v>15</v>
      </c>
      <c r="T11" s="3" t="s">
        <v>16</v>
      </c>
      <c r="U11" s="3" t="s">
        <v>17</v>
      </c>
      <c r="V11" s="3" t="s">
        <v>18</v>
      </c>
      <c r="W11" s="3" t="s">
        <v>19</v>
      </c>
      <c r="X11" s="3" t="s">
        <v>20</v>
      </c>
      <c r="Y11" s="3" t="s">
        <v>21</v>
      </c>
      <c r="Z11" s="3" t="s">
        <v>22</v>
      </c>
      <c r="AA11" s="3" t="s">
        <v>23</v>
      </c>
      <c r="AB11" s="3" t="s">
        <v>24</v>
      </c>
      <c r="AC11" s="3" t="s">
        <v>25</v>
      </c>
      <c r="AD11" s="3" t="s">
        <v>26</v>
      </c>
      <c r="AE11" s="3" t="s">
        <v>27</v>
      </c>
      <c r="AF11" s="3" t="s">
        <v>28</v>
      </c>
      <c r="AG11" s="3" t="s">
        <v>29</v>
      </c>
      <c r="AH11" s="3" t="s">
        <v>30</v>
      </c>
      <c r="AI11" s="3" t="s">
        <v>277</v>
      </c>
      <c r="AJ11" s="3" t="s">
        <v>278</v>
      </c>
      <c r="AK11" s="3" t="s">
        <v>279</v>
      </c>
      <c r="AL11" s="3" t="s">
        <v>389</v>
      </c>
      <c r="AM11" s="3" t="s">
        <v>405</v>
      </c>
    </row>
    <row r="12" spans="1:39" x14ac:dyDescent="0.25">
      <c r="A12" s="198"/>
      <c r="P12" s="3" t="s">
        <v>58</v>
      </c>
      <c r="Q12" s="54">
        <v>67.7</v>
      </c>
      <c r="R12" s="54">
        <v>69.099999999999994</v>
      </c>
      <c r="S12" s="54">
        <v>70.400000000000006</v>
      </c>
      <c r="T12" s="54">
        <v>73.7</v>
      </c>
      <c r="U12" s="54">
        <v>78.400000000000006</v>
      </c>
      <c r="V12" s="54">
        <v>80.400000000000006</v>
      </c>
      <c r="W12" s="54">
        <v>80.3</v>
      </c>
      <c r="X12" s="54">
        <v>81.3</v>
      </c>
      <c r="Y12" s="54">
        <v>84.2</v>
      </c>
      <c r="Z12" s="54">
        <v>86.4</v>
      </c>
      <c r="AA12" s="54">
        <v>87.7</v>
      </c>
      <c r="AB12" s="54">
        <v>89.2</v>
      </c>
      <c r="AC12" s="54">
        <v>91</v>
      </c>
      <c r="AD12" s="54">
        <v>92.4</v>
      </c>
      <c r="AE12" s="54">
        <v>93.1</v>
      </c>
      <c r="AF12" s="54">
        <v>94.7</v>
      </c>
      <c r="AG12" s="54">
        <v>95.5</v>
      </c>
      <c r="AH12" s="54">
        <v>96.1</v>
      </c>
      <c r="AI12" s="54">
        <v>100</v>
      </c>
      <c r="AJ12" s="54">
        <v>110.4</v>
      </c>
      <c r="AK12" s="54">
        <v>115.2</v>
      </c>
      <c r="AL12" s="54">
        <v>117.8</v>
      </c>
      <c r="AM12" s="54">
        <v>120.2</v>
      </c>
    </row>
    <row r="13" spans="1:39" x14ac:dyDescent="0.25">
      <c r="A13" s="198"/>
      <c r="J13" s="3"/>
      <c r="P13" s="3" t="s">
        <v>293</v>
      </c>
      <c r="Q13" s="54">
        <v>71.3</v>
      </c>
      <c r="R13" s="54">
        <v>72.099999999999994</v>
      </c>
      <c r="S13" s="54">
        <v>73.2</v>
      </c>
      <c r="T13" s="54">
        <v>77.2</v>
      </c>
      <c r="U13" s="54">
        <v>83.5</v>
      </c>
      <c r="V13" s="54">
        <v>85.6</v>
      </c>
      <c r="W13" s="54">
        <v>83.8</v>
      </c>
      <c r="X13" s="54">
        <v>84.3</v>
      </c>
      <c r="Y13" s="54">
        <v>88.1</v>
      </c>
      <c r="Z13" s="54">
        <v>90.4</v>
      </c>
      <c r="AA13" s="54">
        <v>91.1</v>
      </c>
      <c r="AB13" s="54">
        <v>91.7</v>
      </c>
      <c r="AC13" s="54">
        <v>92.4</v>
      </c>
      <c r="AD13" s="54">
        <v>93.3</v>
      </c>
      <c r="AE13" s="54">
        <v>93.4</v>
      </c>
      <c r="AF13" s="54">
        <v>95</v>
      </c>
      <c r="AG13" s="54">
        <v>95.4</v>
      </c>
      <c r="AH13" s="54">
        <v>95.7</v>
      </c>
      <c r="AI13" s="54">
        <v>100</v>
      </c>
      <c r="AJ13" s="54">
        <v>113.5</v>
      </c>
      <c r="AK13" s="54">
        <v>118.9</v>
      </c>
      <c r="AL13" s="54">
        <v>120.6</v>
      </c>
      <c r="AM13" s="54">
        <v>123.2</v>
      </c>
    </row>
    <row r="14" spans="1:39" x14ac:dyDescent="0.25">
      <c r="A14" s="198"/>
      <c r="J14" s="3"/>
      <c r="P14" s="3" t="s">
        <v>294</v>
      </c>
      <c r="Q14" s="54">
        <v>60.5</v>
      </c>
      <c r="R14" s="54">
        <v>62.8</v>
      </c>
      <c r="S14" s="54">
        <v>64.8</v>
      </c>
      <c r="T14" s="54">
        <v>66.900000000000006</v>
      </c>
      <c r="U14" s="54">
        <v>68.400000000000006</v>
      </c>
      <c r="V14" s="54">
        <v>70.3</v>
      </c>
      <c r="W14" s="54">
        <v>73</v>
      </c>
      <c r="X14" s="54">
        <v>75.099999999999994</v>
      </c>
      <c r="Y14" s="54">
        <v>76.3</v>
      </c>
      <c r="Z14" s="54">
        <v>78.5</v>
      </c>
      <c r="AA14" s="54">
        <v>80.8</v>
      </c>
      <c r="AB14" s="54">
        <v>83.8</v>
      </c>
      <c r="AC14" s="54">
        <v>87.6</v>
      </c>
      <c r="AD14" s="54">
        <v>90.4</v>
      </c>
      <c r="AE14" s="54">
        <v>92</v>
      </c>
      <c r="AF14" s="54">
        <v>94</v>
      </c>
      <c r="AG14" s="54">
        <v>95.5</v>
      </c>
      <c r="AH14" s="54">
        <v>97.4</v>
      </c>
      <c r="AI14" s="54">
        <v>100</v>
      </c>
      <c r="AJ14" s="54">
        <v>102.4</v>
      </c>
      <c r="AK14" s="54">
        <v>105.3</v>
      </c>
      <c r="AL14" s="54">
        <v>109.4</v>
      </c>
      <c r="AM14" s="54">
        <v>111.6</v>
      </c>
    </row>
    <row r="15" spans="1:39" x14ac:dyDescent="0.25">
      <c r="A15" s="198"/>
      <c r="J15" s="3"/>
      <c r="Q15" s="54"/>
      <c r="R15" s="54"/>
      <c r="S15" s="54"/>
      <c r="T15" s="54"/>
      <c r="U15" s="54"/>
      <c r="V15" s="54"/>
      <c r="W15" s="54"/>
      <c r="X15" s="54"/>
      <c r="Y15" s="54"/>
      <c r="Z15" s="54"/>
      <c r="AA15" s="54"/>
      <c r="AB15" s="54"/>
      <c r="AC15" s="54"/>
      <c r="AD15" s="54"/>
      <c r="AE15" s="54"/>
      <c r="AF15" s="54"/>
      <c r="AG15" s="54"/>
      <c r="AH15" s="54"/>
      <c r="AI15" s="54"/>
      <c r="AJ15" s="54"/>
      <c r="AK15" s="54"/>
      <c r="AL15" s="54"/>
      <c r="AM15" s="54"/>
    </row>
    <row r="16" spans="1:39" x14ac:dyDescent="0.25">
      <c r="A16" s="198"/>
    </row>
    <row r="17" spans="1:148" x14ac:dyDescent="0.25">
      <c r="A17" s="198"/>
      <c r="C17" t="s">
        <v>566</v>
      </c>
      <c r="D17">
        <f t="shared" ref="D17:Q17" si="0">D4/$D$4*100</f>
        <v>100</v>
      </c>
      <c r="E17">
        <f t="shared" si="0"/>
        <v>103.49514563106797</v>
      </c>
      <c r="F17">
        <f t="shared" si="0"/>
        <v>106.40776699029126</v>
      </c>
      <c r="G17">
        <f t="shared" si="0"/>
        <v>108.34951456310679</v>
      </c>
      <c r="H17">
        <f t="shared" si="0"/>
        <v>111.06796116504856</v>
      </c>
      <c r="I17">
        <f t="shared" si="0"/>
        <v>115.33980582524272</v>
      </c>
      <c r="J17">
        <f t="shared" si="0"/>
        <v>118.64077669902913</v>
      </c>
      <c r="K17">
        <f t="shared" si="0"/>
        <v>121.94174757281553</v>
      </c>
      <c r="L17">
        <f t="shared" si="0"/>
        <v>125.4368932038835</v>
      </c>
      <c r="M17">
        <f t="shared" si="0"/>
        <v>129.70873786407765</v>
      </c>
      <c r="N17">
        <f t="shared" si="0"/>
        <v>132.81553398058256</v>
      </c>
      <c r="O17">
        <f t="shared" si="0"/>
        <v>137.66990291262138</v>
      </c>
      <c r="P17">
        <f t="shared" si="0"/>
        <v>140.58252427184468</v>
      </c>
      <c r="Q17">
        <f t="shared" si="0"/>
        <v>144.46601941747574</v>
      </c>
      <c r="R17">
        <f>Q17*R12/Q12</f>
        <v>147.45349987810297</v>
      </c>
      <c r="S17">
        <f>R17*S12/R12</f>
        <v>150.22758887725689</v>
      </c>
      <c r="T17">
        <f t="shared" ref="T17:V17" si="1">S17*T12/S12</f>
        <v>157.26950710587829</v>
      </c>
      <c r="U17">
        <f t="shared" si="1"/>
        <v>167.29890579512698</v>
      </c>
      <c r="V17">
        <f t="shared" si="1"/>
        <v>171.56673502459449</v>
      </c>
      <c r="W17">
        <f>V17*W12/V12</f>
        <v>171.35334356312109</v>
      </c>
      <c r="X17">
        <f>W17*X12/W12</f>
        <v>173.48725817785484</v>
      </c>
      <c r="Y17">
        <f t="shared" ref="Y17:AM17" si="2">X17*Y12/X12</f>
        <v>179.67561056058278</v>
      </c>
      <c r="Z17">
        <f t="shared" si="2"/>
        <v>184.37022271299708</v>
      </c>
      <c r="AA17">
        <f t="shared" si="2"/>
        <v>187.14431171215097</v>
      </c>
      <c r="AB17">
        <f t="shared" si="2"/>
        <v>190.34518363425164</v>
      </c>
      <c r="AC17">
        <f t="shared" si="2"/>
        <v>194.18622994077242</v>
      </c>
      <c r="AD17">
        <f t="shared" si="2"/>
        <v>197.17371040139972</v>
      </c>
      <c r="AE17">
        <f t="shared" si="2"/>
        <v>198.66745063171331</v>
      </c>
      <c r="AF17">
        <f t="shared" si="2"/>
        <v>202.08171401528736</v>
      </c>
      <c r="AG17">
        <f t="shared" si="2"/>
        <v>203.78884570707436</v>
      </c>
      <c r="AH17">
        <f t="shared" si="2"/>
        <v>205.06919447591463</v>
      </c>
      <c r="AI17">
        <f t="shared" si="2"/>
        <v>213.39146147337632</v>
      </c>
      <c r="AJ17">
        <f t="shared" si="2"/>
        <v>235.58417346660747</v>
      </c>
      <c r="AK17">
        <f t="shared" si="2"/>
        <v>245.82696361732951</v>
      </c>
      <c r="AL17">
        <f t="shared" si="2"/>
        <v>251.37514161563729</v>
      </c>
      <c r="AM17">
        <f t="shared" si="2"/>
        <v>256.49653669099831</v>
      </c>
    </row>
    <row r="18" spans="1:148" x14ac:dyDescent="0.25">
      <c r="A18" s="134" t="s">
        <v>568</v>
      </c>
      <c r="C18" t="s">
        <v>567</v>
      </c>
      <c r="D18">
        <f>D5/$D$5*100</f>
        <v>100</v>
      </c>
      <c r="E18">
        <f t="shared" ref="E18:Q18" si="3">E5/$D$5*100</f>
        <v>103.38680926916221</v>
      </c>
      <c r="F18">
        <f t="shared" si="3"/>
        <v>106.41711229946524</v>
      </c>
      <c r="G18">
        <f t="shared" si="3"/>
        <v>108.19964349376114</v>
      </c>
      <c r="H18">
        <f t="shared" si="3"/>
        <v>110.16042780748663</v>
      </c>
      <c r="I18">
        <f t="shared" si="3"/>
        <v>114.61675579322636</v>
      </c>
      <c r="J18">
        <f t="shared" si="3"/>
        <v>117.64705882352942</v>
      </c>
      <c r="K18">
        <f t="shared" si="3"/>
        <v>120.32085561497325</v>
      </c>
      <c r="L18">
        <f t="shared" si="3"/>
        <v>122.99465240641712</v>
      </c>
      <c r="M18">
        <f t="shared" si="3"/>
        <v>126.38146167557933</v>
      </c>
      <c r="N18">
        <f t="shared" si="3"/>
        <v>128.69875222816401</v>
      </c>
      <c r="O18">
        <f t="shared" si="3"/>
        <v>132.97682709447415</v>
      </c>
      <c r="P18">
        <f t="shared" si="3"/>
        <v>134.93761140819964</v>
      </c>
      <c r="Q18">
        <f t="shared" si="3"/>
        <v>137.43315508021391</v>
      </c>
      <c r="R18">
        <f>Q18*R13/Q13</f>
        <v>138.97518206568614</v>
      </c>
      <c r="S18">
        <f t="shared" ref="S18:AM18" si="4">R18*S13/R13</f>
        <v>141.09546917071049</v>
      </c>
      <c r="T18">
        <f t="shared" si="4"/>
        <v>148.80560409807171</v>
      </c>
      <c r="U18">
        <f t="shared" si="4"/>
        <v>160.94906660866565</v>
      </c>
      <c r="V18">
        <f t="shared" si="4"/>
        <v>164.99688744553029</v>
      </c>
      <c r="W18">
        <f t="shared" si="4"/>
        <v>161.52732672821776</v>
      </c>
      <c r="X18">
        <f t="shared" si="4"/>
        <v>162.49109359413791</v>
      </c>
      <c r="Y18">
        <f t="shared" si="4"/>
        <v>169.81572177513107</v>
      </c>
      <c r="Z18">
        <f t="shared" si="4"/>
        <v>174.24904935836381</v>
      </c>
      <c r="AA18">
        <f t="shared" si="4"/>
        <v>175.59832297065199</v>
      </c>
      <c r="AB18">
        <f t="shared" si="4"/>
        <v>176.75484320975619</v>
      </c>
      <c r="AC18">
        <f t="shared" si="4"/>
        <v>178.1041168220444</v>
      </c>
      <c r="AD18">
        <f t="shared" si="4"/>
        <v>179.83889718070066</v>
      </c>
      <c r="AE18">
        <f t="shared" si="4"/>
        <v>180.0316505538847</v>
      </c>
      <c r="AF18">
        <f t="shared" si="4"/>
        <v>183.11570452482917</v>
      </c>
      <c r="AG18">
        <f t="shared" si="4"/>
        <v>183.8867180175653</v>
      </c>
      <c r="AH18">
        <f t="shared" si="4"/>
        <v>184.46497813711738</v>
      </c>
      <c r="AI18">
        <f t="shared" si="4"/>
        <v>192.75337318403072</v>
      </c>
      <c r="AJ18">
        <f t="shared" si="4"/>
        <v>218.7750785638749</v>
      </c>
      <c r="AK18">
        <f t="shared" si="4"/>
        <v>229.18376071581258</v>
      </c>
      <c r="AL18">
        <f t="shared" si="4"/>
        <v>232.46056805994107</v>
      </c>
      <c r="AM18">
        <f t="shared" si="4"/>
        <v>237.47215576272589</v>
      </c>
    </row>
    <row r="20" spans="1:148" x14ac:dyDescent="0.25">
      <c r="A20" s="198" t="s">
        <v>561</v>
      </c>
      <c r="B20" t="s">
        <v>558</v>
      </c>
      <c r="D20" s="3" t="s">
        <v>407</v>
      </c>
      <c r="E20" s="3" t="s">
        <v>408</v>
      </c>
      <c r="F20" s="3" t="s">
        <v>409</v>
      </c>
      <c r="G20" s="3" t="s">
        <v>410</v>
      </c>
      <c r="H20" s="3" t="s">
        <v>411</v>
      </c>
      <c r="I20" s="3" t="s">
        <v>412</v>
      </c>
      <c r="J20" s="3" t="s">
        <v>413</v>
      </c>
      <c r="K20" s="3" t="s">
        <v>414</v>
      </c>
      <c r="L20" s="3" t="s">
        <v>415</v>
      </c>
      <c r="M20" s="3" t="s">
        <v>416</v>
      </c>
      <c r="N20" s="3" t="s">
        <v>417</v>
      </c>
      <c r="O20" s="3" t="s">
        <v>418</v>
      </c>
      <c r="P20" s="3" t="s">
        <v>419</v>
      </c>
      <c r="Q20" s="3" t="s">
        <v>420</v>
      </c>
      <c r="R20" s="3" t="s">
        <v>421</v>
      </c>
      <c r="S20" s="3" t="s">
        <v>422</v>
      </c>
      <c r="T20" s="3" t="s">
        <v>423</v>
      </c>
      <c r="U20" s="3" t="s">
        <v>424</v>
      </c>
      <c r="V20" s="3" t="s">
        <v>425</v>
      </c>
      <c r="W20" s="3" t="s">
        <v>426</v>
      </c>
      <c r="X20" s="3" t="s">
        <v>427</v>
      </c>
      <c r="Y20" s="3" t="s">
        <v>428</v>
      </c>
      <c r="Z20" s="3" t="s">
        <v>429</v>
      </c>
      <c r="AA20" s="3" t="s">
        <v>430</v>
      </c>
      <c r="AB20" s="3" t="s">
        <v>431</v>
      </c>
      <c r="AC20" s="3" t="s">
        <v>432</v>
      </c>
      <c r="AD20" s="3" t="s">
        <v>433</v>
      </c>
      <c r="AE20" s="3" t="s">
        <v>434</v>
      </c>
      <c r="AF20" s="3" t="s">
        <v>435</v>
      </c>
      <c r="AG20" s="3" t="s">
        <v>436</v>
      </c>
      <c r="AH20" s="3" t="s">
        <v>437</v>
      </c>
      <c r="AI20" s="3" t="s">
        <v>438</v>
      </c>
      <c r="AJ20" s="3" t="s">
        <v>439</v>
      </c>
      <c r="AK20" s="3" t="s">
        <v>440</v>
      </c>
      <c r="AL20" s="3" t="s">
        <v>441</v>
      </c>
      <c r="AM20" s="3" t="s">
        <v>442</v>
      </c>
      <c r="AN20" s="3" t="s">
        <v>443</v>
      </c>
      <c r="AO20" s="3" t="s">
        <v>444</v>
      </c>
      <c r="AP20" s="3" t="s">
        <v>445</v>
      </c>
      <c r="AQ20" s="3" t="s">
        <v>446</v>
      </c>
      <c r="AR20" s="3" t="s">
        <v>447</v>
      </c>
      <c r="AS20" s="3" t="s">
        <v>448</v>
      </c>
      <c r="AT20" s="3" t="s">
        <v>449</v>
      </c>
      <c r="AU20" s="3" t="s">
        <v>450</v>
      </c>
      <c r="AV20" s="3" t="s">
        <v>451</v>
      </c>
      <c r="AW20" s="3" t="s">
        <v>452</v>
      </c>
      <c r="AX20" s="3" t="s">
        <v>453</v>
      </c>
      <c r="AY20" s="3" t="s">
        <v>454</v>
      </c>
      <c r="AZ20" s="3" t="s">
        <v>455</v>
      </c>
      <c r="BA20" s="3" t="s">
        <v>456</v>
      </c>
      <c r="BB20" s="3" t="s">
        <v>457</v>
      </c>
      <c r="BC20" s="3" t="s">
        <v>458</v>
      </c>
      <c r="BD20" s="3" t="s">
        <v>459</v>
      </c>
      <c r="BE20" s="3" t="s">
        <v>460</v>
      </c>
      <c r="BF20" s="3" t="s">
        <v>461</v>
      </c>
      <c r="BG20" s="3" t="s">
        <v>462</v>
      </c>
      <c r="BH20" s="3" t="s">
        <v>463</v>
      </c>
      <c r="BI20" s="3" t="s">
        <v>464</v>
      </c>
      <c r="BJ20" s="3" t="s">
        <v>465</v>
      </c>
      <c r="BK20" s="3" t="s">
        <v>466</v>
      </c>
      <c r="BL20" s="3" t="s">
        <v>467</v>
      </c>
      <c r="BM20" s="3" t="s">
        <v>468</v>
      </c>
      <c r="BN20" s="3" t="s">
        <v>469</v>
      </c>
      <c r="BO20" s="3" t="s">
        <v>470</v>
      </c>
      <c r="BP20" s="3" t="s">
        <v>471</v>
      </c>
      <c r="BQ20" s="3" t="s">
        <v>472</v>
      </c>
      <c r="BR20" s="3" t="s">
        <v>473</v>
      </c>
      <c r="BS20" s="3" t="s">
        <v>474</v>
      </c>
      <c r="BT20" s="3" t="s">
        <v>475</v>
      </c>
      <c r="BU20" s="3" t="s">
        <v>476</v>
      </c>
      <c r="BV20" s="3" t="s">
        <v>477</v>
      </c>
      <c r="BW20" s="3" t="s">
        <v>478</v>
      </c>
      <c r="BX20" s="3" t="s">
        <v>479</v>
      </c>
      <c r="BY20" s="3" t="s">
        <v>480</v>
      </c>
      <c r="BZ20" s="3" t="s">
        <v>481</v>
      </c>
      <c r="CA20" s="3" t="s">
        <v>482</v>
      </c>
      <c r="CB20" s="3" t="s">
        <v>483</v>
      </c>
      <c r="CC20" s="3" t="s">
        <v>484</v>
      </c>
      <c r="CD20" s="3" t="s">
        <v>485</v>
      </c>
      <c r="CE20" s="3" t="s">
        <v>486</v>
      </c>
      <c r="CF20" s="3" t="s">
        <v>487</v>
      </c>
      <c r="CG20" s="3" t="s">
        <v>488</v>
      </c>
      <c r="CH20" s="3" t="s">
        <v>489</v>
      </c>
      <c r="CI20" s="3" t="s">
        <v>490</v>
      </c>
      <c r="CJ20" s="3" t="s">
        <v>491</v>
      </c>
      <c r="CK20" s="3" t="s">
        <v>492</v>
      </c>
      <c r="CL20" s="3" t="s">
        <v>493</v>
      </c>
      <c r="CM20" s="3" t="s">
        <v>494</v>
      </c>
      <c r="CN20" s="3" t="s">
        <v>495</v>
      </c>
      <c r="CO20" s="3" t="s">
        <v>496</v>
      </c>
      <c r="CP20" s="3" t="s">
        <v>497</v>
      </c>
      <c r="CQ20" s="3" t="s">
        <v>498</v>
      </c>
      <c r="CR20" s="3" t="s">
        <v>499</v>
      </c>
      <c r="CS20" s="3" t="s">
        <v>500</v>
      </c>
      <c r="CT20" s="3" t="s">
        <v>501</v>
      </c>
      <c r="CU20" s="3" t="s">
        <v>502</v>
      </c>
      <c r="CV20" s="3" t="s">
        <v>503</v>
      </c>
      <c r="CW20" s="3" t="s">
        <v>504</v>
      </c>
      <c r="CX20" s="3" t="s">
        <v>505</v>
      </c>
      <c r="CY20" s="3" t="s">
        <v>506</v>
      </c>
      <c r="CZ20" s="3" t="s">
        <v>507</v>
      </c>
      <c r="DA20" s="3" t="s">
        <v>508</v>
      </c>
      <c r="DB20" s="3" t="s">
        <v>509</v>
      </c>
      <c r="DC20" s="3" t="s">
        <v>510</v>
      </c>
      <c r="DD20" s="3" t="s">
        <v>511</v>
      </c>
      <c r="DE20" s="3" t="s">
        <v>512</v>
      </c>
      <c r="DF20" s="3" t="s">
        <v>513</v>
      </c>
      <c r="DG20" s="3" t="s">
        <v>514</v>
      </c>
      <c r="DH20" s="3" t="s">
        <v>515</v>
      </c>
      <c r="DI20" s="3" t="s">
        <v>516</v>
      </c>
      <c r="DJ20" s="3" t="s">
        <v>517</v>
      </c>
      <c r="DK20" s="3" t="s">
        <v>518</v>
      </c>
      <c r="DL20" s="3" t="s">
        <v>519</v>
      </c>
      <c r="DM20" s="3" t="s">
        <v>520</v>
      </c>
      <c r="DN20" s="3" t="s">
        <v>521</v>
      </c>
      <c r="DO20" s="3" t="s">
        <v>522</v>
      </c>
      <c r="DP20" s="3" t="s">
        <v>523</v>
      </c>
      <c r="DQ20" s="3" t="s">
        <v>524</v>
      </c>
      <c r="DR20" s="3" t="s">
        <v>525</v>
      </c>
      <c r="DS20" s="3" t="s">
        <v>526</v>
      </c>
      <c r="DT20" s="3" t="s">
        <v>527</v>
      </c>
      <c r="DU20" s="3" t="s">
        <v>528</v>
      </c>
      <c r="DV20" s="3" t="s">
        <v>529</v>
      </c>
      <c r="DW20" s="3" t="s">
        <v>530</v>
      </c>
      <c r="DX20" s="3" t="s">
        <v>531</v>
      </c>
      <c r="DY20" s="3" t="s">
        <v>532</v>
      </c>
      <c r="DZ20" s="3" t="s">
        <v>533</v>
      </c>
      <c r="EA20" s="3" t="s">
        <v>534</v>
      </c>
      <c r="EB20" s="3" t="s">
        <v>535</v>
      </c>
      <c r="EC20" s="3" t="s">
        <v>536</v>
      </c>
      <c r="ED20" s="3" t="s">
        <v>537</v>
      </c>
      <c r="EE20" s="3" t="s">
        <v>538</v>
      </c>
      <c r="EF20" s="3" t="s">
        <v>539</v>
      </c>
      <c r="EG20" s="3" t="s">
        <v>540</v>
      </c>
      <c r="EH20" s="3" t="s">
        <v>541</v>
      </c>
      <c r="EI20" s="3" t="s">
        <v>542</v>
      </c>
      <c r="EJ20" s="3" t="s">
        <v>543</v>
      </c>
      <c r="EK20" s="3" t="s">
        <v>544</v>
      </c>
      <c r="EL20" s="3" t="s">
        <v>545</v>
      </c>
      <c r="EM20" s="3" t="s">
        <v>546</v>
      </c>
      <c r="EN20" s="3" t="s">
        <v>547</v>
      </c>
      <c r="EO20" s="3" t="s">
        <v>548</v>
      </c>
      <c r="EP20" s="3" t="s">
        <v>549</v>
      </c>
      <c r="EQ20" s="3" t="s">
        <v>550</v>
      </c>
      <c r="ER20" s="3" t="s">
        <v>551</v>
      </c>
    </row>
    <row r="21" spans="1:148" x14ac:dyDescent="0.25">
      <c r="A21" s="198"/>
      <c r="B21" s="3" t="s">
        <v>552</v>
      </c>
      <c r="D21" s="133" t="s">
        <v>553</v>
      </c>
      <c r="E21" s="133" t="s">
        <v>553</v>
      </c>
      <c r="F21" s="133" t="s">
        <v>553</v>
      </c>
      <c r="G21" s="133" t="s">
        <v>553</v>
      </c>
      <c r="H21" s="133" t="s">
        <v>553</v>
      </c>
      <c r="I21" s="133" t="s">
        <v>553</v>
      </c>
      <c r="J21" s="133" t="s">
        <v>553</v>
      </c>
      <c r="K21" s="133" t="s">
        <v>553</v>
      </c>
      <c r="L21" s="133" t="s">
        <v>553</v>
      </c>
      <c r="M21" s="133" t="s">
        <v>553</v>
      </c>
      <c r="N21" s="133" t="s">
        <v>553</v>
      </c>
      <c r="O21" s="133" t="s">
        <v>553</v>
      </c>
      <c r="P21" s="133" t="s">
        <v>553</v>
      </c>
      <c r="Q21" s="133" t="s">
        <v>553</v>
      </c>
      <c r="R21" s="133" t="s">
        <v>553</v>
      </c>
      <c r="S21" s="133" t="s">
        <v>553</v>
      </c>
      <c r="T21" s="133" t="s">
        <v>553</v>
      </c>
      <c r="U21" s="133" t="s">
        <v>553</v>
      </c>
      <c r="V21" s="133" t="s">
        <v>553</v>
      </c>
      <c r="W21" s="133" t="s">
        <v>553</v>
      </c>
      <c r="X21" s="54">
        <v>48.62</v>
      </c>
      <c r="Y21" s="54">
        <v>48.69</v>
      </c>
      <c r="Z21" s="54">
        <v>49.23</v>
      </c>
      <c r="AA21" s="54">
        <v>49.45</v>
      </c>
      <c r="AB21" s="54">
        <v>50.46</v>
      </c>
      <c r="AC21" s="54">
        <v>50.25</v>
      </c>
      <c r="AD21" s="54">
        <v>50.85</v>
      </c>
      <c r="AE21" s="54">
        <v>51.88</v>
      </c>
      <c r="AF21" s="54">
        <v>52.26</v>
      </c>
      <c r="AG21" s="54">
        <v>52.5</v>
      </c>
      <c r="AH21" s="54">
        <v>52.78</v>
      </c>
      <c r="AI21" s="54">
        <v>52.95</v>
      </c>
      <c r="AJ21" s="54">
        <v>53.02</v>
      </c>
      <c r="AK21" s="54">
        <v>53.48</v>
      </c>
      <c r="AL21" s="54">
        <v>53.74</v>
      </c>
      <c r="AM21" s="54">
        <v>53.41</v>
      </c>
      <c r="AN21" s="54">
        <v>54.32</v>
      </c>
      <c r="AO21" s="54">
        <v>54.93</v>
      </c>
      <c r="AP21" s="54">
        <v>55.78</v>
      </c>
      <c r="AQ21" s="54">
        <v>56.91</v>
      </c>
      <c r="AR21" s="54">
        <v>58.28</v>
      </c>
      <c r="AS21" s="54">
        <v>59.28</v>
      </c>
      <c r="AT21" s="54">
        <v>60.79</v>
      </c>
      <c r="AU21" s="54">
        <v>60.52</v>
      </c>
      <c r="AV21" s="54">
        <v>60.66</v>
      </c>
      <c r="AW21" s="54">
        <v>61.26</v>
      </c>
      <c r="AX21" s="54">
        <v>61.32</v>
      </c>
      <c r="AY21" s="54">
        <v>60.16</v>
      </c>
      <c r="AZ21" s="54">
        <v>61.68</v>
      </c>
      <c r="BA21" s="54">
        <v>62.18</v>
      </c>
      <c r="BB21" s="54">
        <v>62.85</v>
      </c>
      <c r="BC21" s="54">
        <v>62.44</v>
      </c>
      <c r="BD21" s="54">
        <v>64.23</v>
      </c>
      <c r="BE21" s="54">
        <v>62.9</v>
      </c>
      <c r="BF21" s="54">
        <v>63.51</v>
      </c>
      <c r="BG21" s="54">
        <v>63.6</v>
      </c>
      <c r="BH21" s="54">
        <v>64.59</v>
      </c>
      <c r="BI21" s="54">
        <v>65.83</v>
      </c>
      <c r="BJ21" s="54">
        <v>66.53</v>
      </c>
      <c r="BK21" s="54">
        <v>66.45</v>
      </c>
      <c r="BL21" s="54">
        <v>67.989999999999995</v>
      </c>
      <c r="BM21" s="54">
        <v>69.36</v>
      </c>
      <c r="BN21" s="54">
        <v>70.569999999999993</v>
      </c>
      <c r="BO21" s="54">
        <v>70.61</v>
      </c>
      <c r="BP21" s="54">
        <v>72.27</v>
      </c>
      <c r="BQ21" s="54">
        <v>73.23</v>
      </c>
      <c r="BR21" s="54">
        <v>73.099999999999994</v>
      </c>
      <c r="BS21" s="54">
        <v>72.7</v>
      </c>
      <c r="BT21" s="54">
        <v>73.94</v>
      </c>
      <c r="BU21" s="54">
        <v>76.290000000000006</v>
      </c>
      <c r="BV21" s="54">
        <v>77.25</v>
      </c>
      <c r="BW21" s="54">
        <v>78.72</v>
      </c>
      <c r="BX21" s="54">
        <v>81.290000000000006</v>
      </c>
      <c r="BY21" s="54">
        <v>84.35</v>
      </c>
      <c r="BZ21" s="54">
        <v>83.45</v>
      </c>
      <c r="CA21" s="54">
        <v>77.319999999999993</v>
      </c>
      <c r="CB21" s="54">
        <v>77.400000000000006</v>
      </c>
      <c r="CC21" s="54">
        <v>79.08</v>
      </c>
      <c r="CD21" s="54">
        <v>79.849999999999994</v>
      </c>
      <c r="CE21" s="54">
        <v>80.19</v>
      </c>
      <c r="CF21" s="54">
        <v>80.989999999999995</v>
      </c>
      <c r="CG21" s="54">
        <v>82.55</v>
      </c>
      <c r="CH21" s="54">
        <v>82.63</v>
      </c>
      <c r="CI21" s="54">
        <v>83.03</v>
      </c>
      <c r="CJ21" s="54">
        <v>86.05</v>
      </c>
      <c r="CK21" s="54">
        <v>86.35</v>
      </c>
      <c r="CL21" s="54">
        <v>86.8</v>
      </c>
      <c r="CM21" s="54">
        <v>87.44</v>
      </c>
      <c r="CN21" s="54">
        <v>89.08</v>
      </c>
      <c r="CO21" s="54">
        <v>87.98</v>
      </c>
      <c r="CP21" s="54">
        <v>89.04</v>
      </c>
      <c r="CQ21" s="54">
        <v>87.65</v>
      </c>
      <c r="CR21" s="54">
        <v>88.28</v>
      </c>
      <c r="CS21" s="54">
        <v>87.86</v>
      </c>
      <c r="CT21" s="54">
        <v>88.41</v>
      </c>
      <c r="CU21" s="54">
        <v>87.73</v>
      </c>
      <c r="CV21" s="54">
        <v>87.95</v>
      </c>
      <c r="CW21" s="54">
        <v>88</v>
      </c>
      <c r="CX21" s="54">
        <v>87.41</v>
      </c>
      <c r="CY21" s="54">
        <v>84.92</v>
      </c>
      <c r="CZ21" s="54">
        <v>84.41</v>
      </c>
      <c r="DA21" s="54">
        <v>85.15</v>
      </c>
      <c r="DB21" s="54">
        <v>85.17</v>
      </c>
      <c r="DC21" s="54">
        <v>85.11</v>
      </c>
      <c r="DD21" s="54">
        <v>85.5</v>
      </c>
      <c r="DE21" s="54">
        <v>86.92</v>
      </c>
      <c r="DF21" s="54">
        <v>86.99</v>
      </c>
      <c r="DG21" s="54">
        <v>88.43</v>
      </c>
      <c r="DH21" s="54">
        <v>89.28</v>
      </c>
      <c r="DI21" s="54">
        <v>89.21</v>
      </c>
      <c r="DJ21" s="54">
        <v>90.01</v>
      </c>
      <c r="DK21" s="54">
        <v>90.81</v>
      </c>
      <c r="DL21" s="54">
        <v>92.97</v>
      </c>
      <c r="DM21" s="54">
        <v>94.69</v>
      </c>
      <c r="DN21" s="54">
        <v>95.84</v>
      </c>
      <c r="DO21" s="54">
        <v>94.56</v>
      </c>
      <c r="DP21" s="54">
        <v>94.72</v>
      </c>
      <c r="DQ21" s="54">
        <v>94.45</v>
      </c>
      <c r="DR21" s="54">
        <v>93.72</v>
      </c>
      <c r="DS21" s="54">
        <v>92.15</v>
      </c>
      <c r="DT21" s="54">
        <v>91.49</v>
      </c>
      <c r="DU21" s="54">
        <v>90.11</v>
      </c>
      <c r="DV21" s="54">
        <v>91.56</v>
      </c>
      <c r="DW21" s="54">
        <v>93.62</v>
      </c>
      <c r="DX21" s="54">
        <v>97.08</v>
      </c>
      <c r="DY21" s="54">
        <v>99.28</v>
      </c>
      <c r="DZ21" s="54">
        <v>101.49</v>
      </c>
      <c r="EA21" s="54">
        <v>102.15</v>
      </c>
      <c r="EB21" s="54">
        <v>108.42</v>
      </c>
      <c r="EC21" s="54">
        <v>115.57</v>
      </c>
      <c r="ED21" s="54">
        <v>114.5</v>
      </c>
      <c r="EE21" s="54">
        <v>110.68</v>
      </c>
      <c r="EF21" s="54">
        <v>111.99</v>
      </c>
      <c r="EG21" s="54">
        <v>114.16</v>
      </c>
      <c r="EH21" s="54">
        <v>116.89</v>
      </c>
      <c r="EI21" s="54">
        <v>115.25</v>
      </c>
      <c r="EJ21" s="54">
        <v>117.89</v>
      </c>
      <c r="EK21" s="54">
        <v>117.85</v>
      </c>
      <c r="EL21" s="54">
        <v>116.87</v>
      </c>
      <c r="EM21" s="54">
        <v>118.48</v>
      </c>
      <c r="EN21" s="54">
        <v>119.26</v>
      </c>
      <c r="EO21" s="54">
        <v>118.81</v>
      </c>
      <c r="EP21" s="54">
        <v>118.95</v>
      </c>
      <c r="EQ21" s="54">
        <v>118.55</v>
      </c>
      <c r="ER21" s="54">
        <v>122.33</v>
      </c>
    </row>
    <row r="22" spans="1:148" x14ac:dyDescent="0.25">
      <c r="A22" s="198"/>
      <c r="B22" s="3" t="s">
        <v>554</v>
      </c>
      <c r="D22" s="54">
        <v>45.42</v>
      </c>
      <c r="E22" s="54">
        <v>45.63</v>
      </c>
      <c r="F22" s="54">
        <v>46.53</v>
      </c>
      <c r="G22" s="54">
        <v>46.59</v>
      </c>
      <c r="H22" s="54">
        <v>47.43</v>
      </c>
      <c r="I22" s="54">
        <v>47.71</v>
      </c>
      <c r="J22" s="54">
        <v>48.26</v>
      </c>
      <c r="K22" s="54">
        <v>48.19</v>
      </c>
      <c r="L22" s="54">
        <v>46.81</v>
      </c>
      <c r="M22" s="54">
        <v>46.94</v>
      </c>
      <c r="N22" s="54">
        <v>47.01</v>
      </c>
      <c r="O22" s="54">
        <v>48.05</v>
      </c>
      <c r="P22" s="54">
        <v>48.88</v>
      </c>
      <c r="Q22" s="54">
        <v>48.88</v>
      </c>
      <c r="R22" s="54">
        <v>49.23</v>
      </c>
      <c r="S22" s="54">
        <v>49.08</v>
      </c>
      <c r="T22" s="54">
        <v>49.43</v>
      </c>
      <c r="U22" s="54">
        <v>49.64</v>
      </c>
      <c r="V22" s="54">
        <v>50.19</v>
      </c>
      <c r="W22" s="54">
        <v>49.99</v>
      </c>
      <c r="X22" s="54">
        <v>51.02</v>
      </c>
      <c r="Y22" s="54">
        <v>51.25</v>
      </c>
      <c r="Z22" s="54">
        <v>52.05</v>
      </c>
      <c r="AA22" s="54">
        <v>52.27</v>
      </c>
      <c r="AB22" s="54">
        <v>53.58</v>
      </c>
      <c r="AC22" s="54">
        <v>53.49</v>
      </c>
      <c r="AD22" s="54">
        <v>53.82</v>
      </c>
      <c r="AE22" s="54">
        <v>54.8</v>
      </c>
      <c r="AF22" s="54">
        <v>55.29</v>
      </c>
      <c r="AG22" s="54">
        <v>55.66</v>
      </c>
      <c r="AH22" s="54">
        <v>55.65</v>
      </c>
      <c r="AI22" s="54">
        <v>55.62</v>
      </c>
      <c r="AJ22" s="54">
        <v>55.82</v>
      </c>
      <c r="AK22" s="54">
        <v>56.74</v>
      </c>
      <c r="AL22" s="54">
        <v>57.19</v>
      </c>
      <c r="AM22" s="54">
        <v>57.03</v>
      </c>
      <c r="AN22" s="54">
        <v>58.21</v>
      </c>
      <c r="AO22" s="54">
        <v>58.58</v>
      </c>
      <c r="AP22" s="54">
        <v>59.07</v>
      </c>
      <c r="AQ22" s="54">
        <v>59.71</v>
      </c>
      <c r="AR22" s="54">
        <v>60.51</v>
      </c>
      <c r="AS22" s="54">
        <v>61.5</v>
      </c>
      <c r="AT22" s="54">
        <v>62.78</v>
      </c>
      <c r="AU22" s="54">
        <v>62.23</v>
      </c>
      <c r="AV22" s="54">
        <v>62.94</v>
      </c>
      <c r="AW22" s="54">
        <v>63.91</v>
      </c>
      <c r="AX22" s="54">
        <v>63.95</v>
      </c>
      <c r="AY22" s="54">
        <v>63.16</v>
      </c>
      <c r="AZ22" s="54">
        <v>64.7</v>
      </c>
      <c r="BA22" s="54">
        <v>64.569999999999993</v>
      </c>
      <c r="BB22" s="54">
        <v>65.31</v>
      </c>
      <c r="BC22" s="54">
        <v>65.39</v>
      </c>
      <c r="BD22" s="54">
        <v>66.84</v>
      </c>
      <c r="BE22" s="54">
        <v>65.78</v>
      </c>
      <c r="BF22" s="54">
        <v>66.03</v>
      </c>
      <c r="BG22" s="54">
        <v>66.2</v>
      </c>
      <c r="BH22" s="54">
        <v>67.150000000000006</v>
      </c>
      <c r="BI22" s="54">
        <v>68.069999999999993</v>
      </c>
      <c r="BJ22" s="54">
        <v>68.67</v>
      </c>
      <c r="BK22" s="54">
        <v>69.05</v>
      </c>
      <c r="BL22" s="54">
        <v>70.900000000000006</v>
      </c>
      <c r="BM22" s="54">
        <v>71.849999999999994</v>
      </c>
      <c r="BN22" s="54">
        <v>72.5</v>
      </c>
      <c r="BO22" s="54">
        <v>72.34</v>
      </c>
      <c r="BP22" s="54">
        <v>73.709999999999994</v>
      </c>
      <c r="BQ22" s="54">
        <v>74.39</v>
      </c>
      <c r="BR22" s="54">
        <v>74.22</v>
      </c>
      <c r="BS22" s="54">
        <v>74.430000000000007</v>
      </c>
      <c r="BT22" s="54">
        <v>75.86</v>
      </c>
      <c r="BU22" s="54">
        <v>77.77</v>
      </c>
      <c r="BV22" s="54">
        <v>78.34</v>
      </c>
      <c r="BW22" s="54">
        <v>79.069999999999993</v>
      </c>
      <c r="BX22" s="54">
        <v>82.06</v>
      </c>
      <c r="BY22" s="54">
        <v>84.44</v>
      </c>
      <c r="BZ22" s="54">
        <v>83.91</v>
      </c>
      <c r="CA22" s="54">
        <v>81.48</v>
      </c>
      <c r="CB22" s="54">
        <v>82.15</v>
      </c>
      <c r="CC22" s="54">
        <v>83.01</v>
      </c>
      <c r="CD22" s="54">
        <v>82.74</v>
      </c>
      <c r="CE22" s="54">
        <v>83.06</v>
      </c>
      <c r="CF22" s="54">
        <v>83.86</v>
      </c>
      <c r="CG22" s="54">
        <v>84.45</v>
      </c>
      <c r="CH22" s="54">
        <v>84.52</v>
      </c>
      <c r="CI22" s="54">
        <v>84.9</v>
      </c>
      <c r="CJ22" s="54">
        <v>86.44</v>
      </c>
      <c r="CK22" s="54">
        <v>86.79</v>
      </c>
      <c r="CL22" s="54">
        <v>86.97</v>
      </c>
      <c r="CM22" s="54">
        <v>87.24</v>
      </c>
      <c r="CN22" s="54">
        <v>87.87</v>
      </c>
      <c r="CO22" s="54">
        <v>87.1</v>
      </c>
      <c r="CP22" s="54">
        <v>88.27</v>
      </c>
      <c r="CQ22" s="54">
        <v>87.84</v>
      </c>
      <c r="CR22" s="54">
        <v>88.6</v>
      </c>
      <c r="CS22" s="54">
        <v>88.51</v>
      </c>
      <c r="CT22" s="54">
        <v>89.04</v>
      </c>
      <c r="CU22" s="54">
        <v>88.64</v>
      </c>
      <c r="CV22" s="54">
        <v>89.25</v>
      </c>
      <c r="CW22" s="54">
        <v>89.32</v>
      </c>
      <c r="CX22" s="54">
        <v>88.5</v>
      </c>
      <c r="CY22" s="54">
        <v>87.55</v>
      </c>
      <c r="CZ22" s="54">
        <v>87.96</v>
      </c>
      <c r="DA22" s="54">
        <v>88.3</v>
      </c>
      <c r="DB22" s="54">
        <v>89.3</v>
      </c>
      <c r="DC22" s="54">
        <v>89.98</v>
      </c>
      <c r="DD22" s="54">
        <v>91.07</v>
      </c>
      <c r="DE22" s="54">
        <v>91.13</v>
      </c>
      <c r="DF22" s="54">
        <v>91.02</v>
      </c>
      <c r="DG22" s="54">
        <v>91.88</v>
      </c>
      <c r="DH22" s="54">
        <v>91.94</v>
      </c>
      <c r="DI22" s="54">
        <v>92.36</v>
      </c>
      <c r="DJ22" s="54">
        <v>92.93</v>
      </c>
      <c r="DK22" s="54">
        <v>93</v>
      </c>
      <c r="DL22" s="54">
        <v>94.92</v>
      </c>
      <c r="DM22" s="54">
        <v>95.75</v>
      </c>
      <c r="DN22" s="54">
        <v>96.74</v>
      </c>
      <c r="DO22" s="54">
        <v>95.48</v>
      </c>
      <c r="DP22" s="54">
        <v>96.74</v>
      </c>
      <c r="DQ22" s="54">
        <v>96.42</v>
      </c>
      <c r="DR22" s="54">
        <v>97.03</v>
      </c>
      <c r="DS22" s="54">
        <v>96.87</v>
      </c>
      <c r="DT22" s="54">
        <v>95.13</v>
      </c>
      <c r="DU22" s="54">
        <v>96.02</v>
      </c>
      <c r="DV22" s="54">
        <v>95.62</v>
      </c>
      <c r="DW22" s="54">
        <v>97.26</v>
      </c>
      <c r="DX22" s="54">
        <v>98.64</v>
      </c>
      <c r="DY22" s="54">
        <v>99.44</v>
      </c>
      <c r="DZ22" s="54">
        <v>100.88</v>
      </c>
      <c r="EA22" s="54">
        <v>101.05</v>
      </c>
      <c r="EB22" s="54">
        <v>105.48</v>
      </c>
      <c r="EC22" s="54">
        <v>110.85</v>
      </c>
      <c r="ED22" s="54">
        <v>112</v>
      </c>
      <c r="EE22" s="54">
        <v>111.17</v>
      </c>
      <c r="EF22" s="54">
        <v>113.07</v>
      </c>
      <c r="EG22" s="54">
        <v>116.36</v>
      </c>
      <c r="EH22" s="54">
        <v>118.24</v>
      </c>
      <c r="EI22" s="54">
        <v>117.55</v>
      </c>
      <c r="EJ22" s="54">
        <v>120.54</v>
      </c>
      <c r="EK22" s="54">
        <v>120.41</v>
      </c>
      <c r="EL22" s="54">
        <v>119.97</v>
      </c>
      <c r="EM22" s="54">
        <v>121.86</v>
      </c>
      <c r="EN22" s="54">
        <v>121.78</v>
      </c>
      <c r="EO22" s="54">
        <v>122.71</v>
      </c>
      <c r="EP22" s="54">
        <v>123.05</v>
      </c>
      <c r="EQ22" s="54">
        <v>122.29</v>
      </c>
      <c r="ER22" s="54">
        <v>127.85</v>
      </c>
    </row>
    <row r="23" spans="1:148" x14ac:dyDescent="0.25">
      <c r="A23" s="198"/>
      <c r="B23" s="3" t="s">
        <v>555</v>
      </c>
      <c r="D23" s="54">
        <v>45.27</v>
      </c>
      <c r="E23" s="54">
        <v>42.9</v>
      </c>
      <c r="F23" s="54">
        <v>46</v>
      </c>
      <c r="G23" s="54">
        <v>46.74</v>
      </c>
      <c r="H23" s="54">
        <v>44.73</v>
      </c>
      <c r="I23" s="54">
        <v>44.36</v>
      </c>
      <c r="J23" s="54">
        <v>44.73</v>
      </c>
      <c r="K23" s="54">
        <v>45.27</v>
      </c>
      <c r="L23" s="54">
        <v>43.63</v>
      </c>
      <c r="M23" s="54">
        <v>44.36</v>
      </c>
      <c r="N23" s="54">
        <v>44</v>
      </c>
      <c r="O23" s="54">
        <v>44.27</v>
      </c>
      <c r="P23" s="54">
        <v>46</v>
      </c>
      <c r="Q23" s="54">
        <v>44.82</v>
      </c>
      <c r="R23" s="54">
        <v>45.18</v>
      </c>
      <c r="S23" s="54">
        <v>45</v>
      </c>
      <c r="T23" s="54">
        <v>44.82</v>
      </c>
      <c r="U23" s="54">
        <v>45.37</v>
      </c>
      <c r="V23" s="54">
        <v>46.1</v>
      </c>
      <c r="W23" s="54">
        <v>45.92</v>
      </c>
      <c r="X23" s="54">
        <v>46.74</v>
      </c>
      <c r="Y23" s="54">
        <v>46.64</v>
      </c>
      <c r="Z23" s="54">
        <v>46.9</v>
      </c>
      <c r="AA23" s="54">
        <v>47.2</v>
      </c>
      <c r="AB23" s="54">
        <v>48.13</v>
      </c>
      <c r="AC23" s="54">
        <v>47.9</v>
      </c>
      <c r="AD23" s="54">
        <v>48.97</v>
      </c>
      <c r="AE23" s="54">
        <v>50.2</v>
      </c>
      <c r="AF23" s="54">
        <v>50.36</v>
      </c>
      <c r="AG23" s="54">
        <v>50.32</v>
      </c>
      <c r="AH23" s="54">
        <v>50.97</v>
      </c>
      <c r="AI23" s="54">
        <v>51.28</v>
      </c>
      <c r="AJ23" s="54">
        <v>51.18</v>
      </c>
      <c r="AK23" s="54">
        <v>51</v>
      </c>
      <c r="AL23" s="54">
        <v>51.01</v>
      </c>
      <c r="AM23" s="54">
        <v>50.69</v>
      </c>
      <c r="AN23" s="54">
        <v>51.53</v>
      </c>
      <c r="AO23" s="54">
        <v>52.6</v>
      </c>
      <c r="AP23" s="54">
        <v>54</v>
      </c>
      <c r="AQ23" s="54">
        <v>55.85</v>
      </c>
      <c r="AR23" s="54">
        <v>58.1</v>
      </c>
      <c r="AS23" s="54">
        <v>59.12</v>
      </c>
      <c r="AT23" s="54">
        <v>61.34</v>
      </c>
      <c r="AU23" s="54">
        <v>61.15</v>
      </c>
      <c r="AV23" s="54">
        <v>60.46</v>
      </c>
      <c r="AW23" s="54">
        <v>60.85</v>
      </c>
      <c r="AX23" s="54">
        <v>60.93</v>
      </c>
      <c r="AY23" s="54">
        <v>59.01</v>
      </c>
      <c r="AZ23" s="54">
        <v>60.68</v>
      </c>
      <c r="BA23" s="54">
        <v>61.87</v>
      </c>
      <c r="BB23" s="54">
        <v>62.56</v>
      </c>
      <c r="BC23" s="54">
        <v>61.57</v>
      </c>
      <c r="BD23" s="54">
        <v>63.94</v>
      </c>
      <c r="BE23" s="54">
        <v>61.75</v>
      </c>
      <c r="BF23" s="54">
        <v>62.94</v>
      </c>
      <c r="BG23" s="54">
        <v>62.9</v>
      </c>
      <c r="BH23" s="54">
        <v>63.18</v>
      </c>
      <c r="BI23" s="54">
        <v>63.86</v>
      </c>
      <c r="BJ23" s="54">
        <v>64.69</v>
      </c>
      <c r="BK23" s="54">
        <v>64.12</v>
      </c>
      <c r="BL23" s="54">
        <v>66.180000000000007</v>
      </c>
      <c r="BM23" s="54">
        <v>68.78</v>
      </c>
      <c r="BN23" s="54">
        <v>70.73</v>
      </c>
      <c r="BO23" s="54">
        <v>70.819999999999993</v>
      </c>
      <c r="BP23" s="54">
        <v>72.88</v>
      </c>
      <c r="BQ23" s="54">
        <v>73.91</v>
      </c>
      <c r="BR23" s="54">
        <v>73.2</v>
      </c>
      <c r="BS23" s="54">
        <v>71.819999999999993</v>
      </c>
      <c r="BT23" s="54">
        <v>72.38</v>
      </c>
      <c r="BU23" s="54">
        <v>75.22</v>
      </c>
      <c r="BV23" s="54">
        <v>76.94</v>
      </c>
      <c r="BW23" s="54">
        <v>79.88</v>
      </c>
      <c r="BX23" s="54">
        <v>81.55</v>
      </c>
      <c r="BY23" s="54">
        <v>84.19</v>
      </c>
      <c r="BZ23" s="54">
        <v>82.73</v>
      </c>
      <c r="CA23" s="54">
        <v>72.92</v>
      </c>
      <c r="CB23" s="54">
        <v>73.62</v>
      </c>
      <c r="CC23" s="54">
        <v>77.25</v>
      </c>
      <c r="CD23" s="54">
        <v>79.37</v>
      </c>
      <c r="CE23" s="54">
        <v>79.989999999999995</v>
      </c>
      <c r="CF23" s="54">
        <v>81.09</v>
      </c>
      <c r="CG23" s="54">
        <v>82.42</v>
      </c>
      <c r="CH23" s="54">
        <v>82.78</v>
      </c>
      <c r="CI23" s="54">
        <v>83.51</v>
      </c>
      <c r="CJ23" s="54">
        <v>87.82</v>
      </c>
      <c r="CK23" s="54">
        <v>88.53</v>
      </c>
      <c r="CL23" s="54">
        <v>89.4</v>
      </c>
      <c r="CM23" s="54">
        <v>90.87</v>
      </c>
      <c r="CN23" s="54">
        <v>93.76</v>
      </c>
      <c r="CO23" s="54">
        <v>92.21</v>
      </c>
      <c r="CP23" s="54">
        <v>93.59</v>
      </c>
      <c r="CQ23" s="54">
        <v>90.92</v>
      </c>
      <c r="CR23" s="54">
        <v>91.48</v>
      </c>
      <c r="CS23" s="54">
        <v>91.03</v>
      </c>
      <c r="CT23" s="54">
        <v>91.55</v>
      </c>
      <c r="CU23" s="54">
        <v>90.4</v>
      </c>
      <c r="CV23" s="54">
        <v>90.26</v>
      </c>
      <c r="CW23" s="54">
        <v>90.29</v>
      </c>
      <c r="CX23" s="54">
        <v>90.11</v>
      </c>
      <c r="CY23" s="54">
        <v>85.28</v>
      </c>
      <c r="CZ23" s="54">
        <v>83.7</v>
      </c>
      <c r="DA23" s="54">
        <v>85.14</v>
      </c>
      <c r="DB23" s="54">
        <v>83.99</v>
      </c>
      <c r="DC23" s="54">
        <v>83.27</v>
      </c>
      <c r="DD23" s="54">
        <v>83.01</v>
      </c>
      <c r="DE23" s="54">
        <v>84.74</v>
      </c>
      <c r="DF23" s="54">
        <v>85.51</v>
      </c>
      <c r="DG23" s="54">
        <v>87.88</v>
      </c>
      <c r="DH23" s="54">
        <v>89.72</v>
      </c>
      <c r="DI23" s="54">
        <v>89.06</v>
      </c>
      <c r="DJ23" s="54">
        <v>89.87</v>
      </c>
      <c r="DK23" s="54">
        <v>91.29</v>
      </c>
      <c r="DL23" s="54">
        <v>93.72</v>
      </c>
      <c r="DM23" s="54">
        <v>97.1</v>
      </c>
      <c r="DN23" s="54">
        <v>98.53</v>
      </c>
      <c r="DO23" s="54">
        <v>96.92</v>
      </c>
      <c r="DP23" s="54">
        <v>95.9</v>
      </c>
      <c r="DQ23" s="54">
        <v>95.77</v>
      </c>
      <c r="DR23" s="54">
        <v>93.66</v>
      </c>
      <c r="DS23" s="54">
        <v>90.57</v>
      </c>
      <c r="DT23" s="54">
        <v>90.42</v>
      </c>
      <c r="DU23" s="54">
        <v>86.5</v>
      </c>
      <c r="DV23" s="54">
        <v>89.79</v>
      </c>
      <c r="DW23" s="54">
        <v>92.41</v>
      </c>
      <c r="DX23" s="54">
        <v>97.03</v>
      </c>
      <c r="DY23" s="54">
        <v>99.12</v>
      </c>
      <c r="DZ23" s="54">
        <v>100.91</v>
      </c>
      <c r="EA23" s="54">
        <v>102.94</v>
      </c>
      <c r="EB23" s="54">
        <v>109.48</v>
      </c>
      <c r="EC23" s="54">
        <v>121.02</v>
      </c>
      <c r="ED23" s="54">
        <v>118.58</v>
      </c>
      <c r="EE23" s="54">
        <v>112.34</v>
      </c>
      <c r="EF23" s="54">
        <v>113.32</v>
      </c>
      <c r="EG23" s="54">
        <v>115.16</v>
      </c>
      <c r="EH23" s="54">
        <v>121.02</v>
      </c>
      <c r="EI23" s="54">
        <v>117.44</v>
      </c>
      <c r="EJ23" s="54">
        <v>119.86</v>
      </c>
      <c r="EK23" s="54">
        <v>119.92</v>
      </c>
      <c r="EL23" s="54">
        <v>117.71</v>
      </c>
      <c r="EM23" s="54">
        <v>119.36</v>
      </c>
      <c r="EN23" s="54">
        <v>119.79</v>
      </c>
      <c r="EO23" s="54">
        <v>117.77</v>
      </c>
      <c r="EP23" s="54">
        <v>117.52</v>
      </c>
      <c r="EQ23" s="54">
        <v>116.62</v>
      </c>
      <c r="ER23" s="54">
        <v>122.27</v>
      </c>
    </row>
    <row r="24" spans="1:148" x14ac:dyDescent="0.25">
      <c r="A24" s="198"/>
      <c r="B24" s="3" t="s">
        <v>556</v>
      </c>
      <c r="D24" s="54">
        <v>44.64</v>
      </c>
      <c r="E24" s="54">
        <v>44.85</v>
      </c>
      <c r="F24" s="54">
        <v>45.13</v>
      </c>
      <c r="G24" s="54">
        <v>45.13</v>
      </c>
      <c r="H24" s="54">
        <v>45.85</v>
      </c>
      <c r="I24" s="54">
        <v>45.92</v>
      </c>
      <c r="J24" s="54">
        <v>46.27</v>
      </c>
      <c r="K24" s="54">
        <v>46.21</v>
      </c>
      <c r="L24" s="54">
        <v>44.85</v>
      </c>
      <c r="M24" s="54">
        <v>44.85</v>
      </c>
      <c r="N24" s="54">
        <v>44.85</v>
      </c>
      <c r="O24" s="54">
        <v>45.42</v>
      </c>
      <c r="P24" s="54">
        <v>46.06</v>
      </c>
      <c r="Q24" s="54">
        <v>46.14</v>
      </c>
      <c r="R24" s="54">
        <v>46.35</v>
      </c>
      <c r="S24" s="54">
        <v>46.71</v>
      </c>
      <c r="T24" s="54">
        <v>46.99</v>
      </c>
      <c r="U24" s="54">
        <v>46.99</v>
      </c>
      <c r="V24" s="54">
        <v>47.56</v>
      </c>
      <c r="W24" s="54">
        <v>47.64</v>
      </c>
      <c r="X24" s="54">
        <v>48.42</v>
      </c>
      <c r="Y24" s="54">
        <v>48.61</v>
      </c>
      <c r="Z24" s="54">
        <v>49.27</v>
      </c>
      <c r="AA24" s="54">
        <v>49.26</v>
      </c>
      <c r="AB24" s="54">
        <v>49.91</v>
      </c>
      <c r="AC24" s="54">
        <v>49.56</v>
      </c>
      <c r="AD24" s="54">
        <v>49.63</v>
      </c>
      <c r="AE24" s="54">
        <v>50.35</v>
      </c>
      <c r="AF24" s="54">
        <v>51.04</v>
      </c>
      <c r="AG24" s="54">
        <v>51.55</v>
      </c>
      <c r="AH24" s="54">
        <v>51.61</v>
      </c>
      <c r="AI24" s="54">
        <v>51.85</v>
      </c>
      <c r="AJ24" s="54">
        <v>52.05</v>
      </c>
      <c r="AK24" s="54">
        <v>53.07</v>
      </c>
      <c r="AL24" s="54">
        <v>53.49</v>
      </c>
      <c r="AM24" s="54">
        <v>52.84</v>
      </c>
      <c r="AN24" s="54">
        <v>53.43</v>
      </c>
      <c r="AO24" s="54">
        <v>53.52</v>
      </c>
      <c r="AP24" s="54">
        <v>53.84</v>
      </c>
      <c r="AQ24" s="54">
        <v>54.27</v>
      </c>
      <c r="AR24" s="54">
        <v>54.86</v>
      </c>
      <c r="AS24" s="54">
        <v>55.78</v>
      </c>
      <c r="AT24" s="54">
        <v>56.25</v>
      </c>
      <c r="AU24" s="54">
        <v>56.31</v>
      </c>
      <c r="AV24" s="54">
        <v>57.2</v>
      </c>
      <c r="AW24" s="54">
        <v>57.6</v>
      </c>
      <c r="AX24" s="54">
        <v>57.67</v>
      </c>
      <c r="AY24" s="54">
        <v>57.41</v>
      </c>
      <c r="AZ24" s="54">
        <v>58.57</v>
      </c>
      <c r="BA24" s="54">
        <v>58.74</v>
      </c>
      <c r="BB24" s="54">
        <v>59.26</v>
      </c>
      <c r="BC24" s="54">
        <v>59.15</v>
      </c>
      <c r="BD24" s="54">
        <v>60.41</v>
      </c>
      <c r="BE24" s="54">
        <v>60.31</v>
      </c>
      <c r="BF24" s="54">
        <v>60.43</v>
      </c>
      <c r="BG24" s="54">
        <v>60.6</v>
      </c>
      <c r="BH24" s="54">
        <v>63.01</v>
      </c>
      <c r="BI24" s="54">
        <v>65.91</v>
      </c>
      <c r="BJ24" s="54">
        <v>66.540000000000006</v>
      </c>
      <c r="BK24" s="54">
        <v>66.63</v>
      </c>
      <c r="BL24" s="54">
        <v>66.64</v>
      </c>
      <c r="BM24" s="54">
        <v>66.33</v>
      </c>
      <c r="BN24" s="54">
        <v>67.09</v>
      </c>
      <c r="BO24" s="54">
        <v>67.349999999999994</v>
      </c>
      <c r="BP24" s="54">
        <v>68.75</v>
      </c>
      <c r="BQ24" s="54">
        <v>69.98</v>
      </c>
      <c r="BR24" s="54">
        <v>71.09</v>
      </c>
      <c r="BS24" s="54">
        <v>71.540000000000006</v>
      </c>
      <c r="BT24" s="54">
        <v>73.75</v>
      </c>
      <c r="BU24" s="54">
        <v>75.91</v>
      </c>
      <c r="BV24" s="54">
        <v>76.069999999999993</v>
      </c>
      <c r="BW24" s="54">
        <v>75.989999999999995</v>
      </c>
      <c r="BX24" s="54">
        <v>79.55</v>
      </c>
      <c r="BY24" s="54">
        <v>84.6</v>
      </c>
      <c r="BZ24" s="54">
        <v>84.14</v>
      </c>
      <c r="CA24" s="54">
        <v>78.87</v>
      </c>
      <c r="CB24" s="54">
        <v>76.72</v>
      </c>
      <c r="CC24" s="54">
        <v>76</v>
      </c>
      <c r="CD24" s="54">
        <v>75.98</v>
      </c>
      <c r="CE24" s="54">
        <v>75.790000000000006</v>
      </c>
      <c r="CF24" s="54">
        <v>76.03</v>
      </c>
      <c r="CG24" s="54">
        <v>79.67</v>
      </c>
      <c r="CH24" s="54">
        <v>79.209999999999994</v>
      </c>
      <c r="CI24" s="54">
        <v>78.989999999999995</v>
      </c>
      <c r="CJ24" s="54">
        <v>82.05</v>
      </c>
      <c r="CK24" s="54">
        <v>81.459999999999994</v>
      </c>
      <c r="CL24" s="54">
        <v>81.58</v>
      </c>
      <c r="CM24" s="54">
        <v>81.209999999999994</v>
      </c>
      <c r="CN24" s="54">
        <v>82.14</v>
      </c>
      <c r="CO24" s="54">
        <v>81.37</v>
      </c>
      <c r="CP24" s="54">
        <v>81.66</v>
      </c>
      <c r="CQ24" s="54">
        <v>81.09</v>
      </c>
      <c r="CR24" s="54">
        <v>81.64</v>
      </c>
      <c r="CS24" s="54">
        <v>80.69</v>
      </c>
      <c r="CT24" s="54">
        <v>81.319999999999993</v>
      </c>
      <c r="CU24" s="54">
        <v>81.11</v>
      </c>
      <c r="CV24" s="54">
        <v>81.36</v>
      </c>
      <c r="CW24" s="54">
        <v>81.39</v>
      </c>
      <c r="CX24" s="54">
        <v>80.400000000000006</v>
      </c>
      <c r="CY24" s="54">
        <v>79.819999999999993</v>
      </c>
      <c r="CZ24" s="54">
        <v>79.87</v>
      </c>
      <c r="DA24" s="54">
        <v>79.87</v>
      </c>
      <c r="DB24" s="54">
        <v>80.540000000000006</v>
      </c>
      <c r="DC24" s="54">
        <v>80.5</v>
      </c>
      <c r="DD24" s="54">
        <v>81.02</v>
      </c>
      <c r="DE24" s="54">
        <v>84.07</v>
      </c>
      <c r="DF24" s="54">
        <v>83.02</v>
      </c>
      <c r="DG24" s="54">
        <v>83.4</v>
      </c>
      <c r="DH24" s="54">
        <v>83.98</v>
      </c>
      <c r="DI24" s="54">
        <v>84.21</v>
      </c>
      <c r="DJ24" s="54">
        <v>85.4</v>
      </c>
      <c r="DK24" s="54">
        <v>86.23</v>
      </c>
      <c r="DL24" s="54">
        <v>88.27</v>
      </c>
      <c r="DM24" s="54">
        <v>88.23</v>
      </c>
      <c r="DN24" s="54">
        <v>89.16</v>
      </c>
      <c r="DO24" s="54">
        <v>88.47</v>
      </c>
      <c r="DP24" s="54">
        <v>89.07</v>
      </c>
      <c r="DQ24" s="54">
        <v>88.62</v>
      </c>
      <c r="DR24" s="54">
        <v>88.28</v>
      </c>
      <c r="DS24" s="54">
        <v>87.3</v>
      </c>
      <c r="DT24" s="54">
        <v>87.52</v>
      </c>
      <c r="DU24" s="54">
        <v>87.2</v>
      </c>
      <c r="DV24" s="54">
        <v>88.19</v>
      </c>
      <c r="DW24" s="54">
        <v>89.91</v>
      </c>
      <c r="DX24" s="54">
        <v>94.56</v>
      </c>
      <c r="DY24" s="54">
        <v>99.35</v>
      </c>
      <c r="DZ24" s="54">
        <v>103.65</v>
      </c>
      <c r="EA24" s="54">
        <v>102.44</v>
      </c>
      <c r="EB24" s="54">
        <v>111.3</v>
      </c>
      <c r="EC24" s="54">
        <v>112.96</v>
      </c>
      <c r="ED24" s="54">
        <v>110.82</v>
      </c>
      <c r="EE24" s="54">
        <v>106.71</v>
      </c>
      <c r="EF24" s="54">
        <v>107.61</v>
      </c>
      <c r="EG24" s="54">
        <v>108.57</v>
      </c>
      <c r="EH24" s="54">
        <v>106.64</v>
      </c>
      <c r="EI24" s="54">
        <v>107.2</v>
      </c>
      <c r="EJ24" s="54">
        <v>109.68</v>
      </c>
      <c r="EK24" s="54">
        <v>109.55</v>
      </c>
      <c r="EL24" s="54">
        <v>110.04</v>
      </c>
      <c r="EM24" s="54">
        <v>111.18</v>
      </c>
      <c r="EN24" s="54">
        <v>113.16</v>
      </c>
      <c r="EO24" s="54">
        <v>112.67</v>
      </c>
      <c r="EP24" s="54">
        <v>112.99</v>
      </c>
      <c r="EQ24" s="54">
        <v>113.37</v>
      </c>
      <c r="ER24" s="54">
        <v>113.41</v>
      </c>
    </row>
    <row r="25" spans="1:148" x14ac:dyDescent="0.25">
      <c r="A25" s="198"/>
      <c r="B25" s="3" t="s">
        <v>557</v>
      </c>
      <c r="D25" s="54">
        <v>43.3</v>
      </c>
      <c r="E25" s="54">
        <v>43.3</v>
      </c>
      <c r="F25" s="54">
        <v>44.09</v>
      </c>
      <c r="G25" s="54">
        <v>43.74</v>
      </c>
      <c r="H25" s="54">
        <v>44.02</v>
      </c>
      <c r="I25" s="54">
        <v>44.09</v>
      </c>
      <c r="J25" s="54">
        <v>44.38</v>
      </c>
      <c r="K25" s="54">
        <v>43.67</v>
      </c>
      <c r="L25" s="54">
        <v>42.3</v>
      </c>
      <c r="M25" s="54">
        <v>41.79</v>
      </c>
      <c r="N25" s="54">
        <v>42.01</v>
      </c>
      <c r="O25" s="54">
        <v>41.94</v>
      </c>
      <c r="P25" s="54">
        <v>42.37</v>
      </c>
      <c r="Q25" s="54">
        <v>42.87</v>
      </c>
      <c r="R25" s="54">
        <v>42.87</v>
      </c>
      <c r="S25" s="54">
        <v>43.23</v>
      </c>
      <c r="T25" s="54">
        <v>43.74</v>
      </c>
      <c r="U25" s="54">
        <v>43.81</v>
      </c>
      <c r="V25" s="54">
        <v>43.88</v>
      </c>
      <c r="W25" s="54">
        <v>44.53</v>
      </c>
      <c r="X25" s="54">
        <v>45.46</v>
      </c>
      <c r="Y25" s="54">
        <v>45.8</v>
      </c>
      <c r="Z25" s="54">
        <v>46.58</v>
      </c>
      <c r="AA25" s="54">
        <v>46.59</v>
      </c>
      <c r="AB25" s="54">
        <v>46.99</v>
      </c>
      <c r="AC25" s="54">
        <v>45.74</v>
      </c>
      <c r="AD25" s="54">
        <v>45.92</v>
      </c>
      <c r="AE25" s="54">
        <v>45.87</v>
      </c>
      <c r="AF25" s="54">
        <v>46.31</v>
      </c>
      <c r="AG25" s="54">
        <v>46.62</v>
      </c>
      <c r="AH25" s="54">
        <v>46.89</v>
      </c>
      <c r="AI25" s="54">
        <v>47.59</v>
      </c>
      <c r="AJ25" s="54">
        <v>48</v>
      </c>
      <c r="AK25" s="54">
        <v>48.7</v>
      </c>
      <c r="AL25" s="54">
        <v>49.16</v>
      </c>
      <c r="AM25" s="54">
        <v>47.44</v>
      </c>
      <c r="AN25" s="54">
        <v>47.85</v>
      </c>
      <c r="AO25" s="54">
        <v>47.88</v>
      </c>
      <c r="AP25" s="54">
        <v>48.54</v>
      </c>
      <c r="AQ25" s="54">
        <v>49.48</v>
      </c>
      <c r="AR25" s="54">
        <v>49.94</v>
      </c>
      <c r="AS25" s="54">
        <v>50.75</v>
      </c>
      <c r="AT25" s="54">
        <v>51.58</v>
      </c>
      <c r="AU25" s="54">
        <v>51.19</v>
      </c>
      <c r="AV25" s="54">
        <v>51.75</v>
      </c>
      <c r="AW25" s="54">
        <v>51.82</v>
      </c>
      <c r="AX25" s="54">
        <v>51.93</v>
      </c>
      <c r="AY25" s="54">
        <v>51.41</v>
      </c>
      <c r="AZ25" s="54">
        <v>52.67</v>
      </c>
      <c r="BA25" s="54">
        <v>52.97</v>
      </c>
      <c r="BB25" s="54">
        <v>53.8</v>
      </c>
      <c r="BC25" s="54">
        <v>53.38</v>
      </c>
      <c r="BD25" s="54">
        <v>54.84</v>
      </c>
      <c r="BE25" s="54">
        <v>54.63</v>
      </c>
      <c r="BF25" s="54">
        <v>54.62</v>
      </c>
      <c r="BG25" s="54">
        <v>54.92</v>
      </c>
      <c r="BH25" s="54">
        <v>59.37</v>
      </c>
      <c r="BI25" s="54">
        <v>65.430000000000007</v>
      </c>
      <c r="BJ25" s="54">
        <v>66.77</v>
      </c>
      <c r="BK25" s="54">
        <v>66.59</v>
      </c>
      <c r="BL25" s="54">
        <v>64.86</v>
      </c>
      <c r="BM25" s="54">
        <v>63.54</v>
      </c>
      <c r="BN25" s="54">
        <v>64.790000000000006</v>
      </c>
      <c r="BO25" s="54">
        <v>65.319999999999993</v>
      </c>
      <c r="BP25" s="54">
        <v>66.239999999999995</v>
      </c>
      <c r="BQ25" s="54">
        <v>68.61</v>
      </c>
      <c r="BR25" s="54">
        <v>69.97</v>
      </c>
      <c r="BS25" s="54">
        <v>70.709999999999994</v>
      </c>
      <c r="BT25" s="54">
        <v>72.92</v>
      </c>
      <c r="BU25" s="54">
        <v>75.25</v>
      </c>
      <c r="BV25" s="54">
        <v>74.67</v>
      </c>
      <c r="BW25" s="54">
        <v>74.2</v>
      </c>
      <c r="BX25" s="54">
        <v>79.86</v>
      </c>
      <c r="BY25" s="54">
        <v>90.92</v>
      </c>
      <c r="BZ25" s="54">
        <v>90.67</v>
      </c>
      <c r="CA25" s="54">
        <v>78.39</v>
      </c>
      <c r="CB25" s="54">
        <v>72.53</v>
      </c>
      <c r="CC25" s="54">
        <v>70.209999999999994</v>
      </c>
      <c r="CD25" s="54">
        <v>70.069999999999993</v>
      </c>
      <c r="CE25" s="54">
        <v>69.150000000000006</v>
      </c>
      <c r="CF25" s="54">
        <v>69.650000000000006</v>
      </c>
      <c r="CG25" s="54">
        <v>77.510000000000005</v>
      </c>
      <c r="CH25" s="54">
        <v>76</v>
      </c>
      <c r="CI25" s="54">
        <v>75.27</v>
      </c>
      <c r="CJ25" s="54">
        <v>81.790000000000006</v>
      </c>
      <c r="CK25" s="54">
        <v>79.66</v>
      </c>
      <c r="CL25" s="54">
        <v>79.84</v>
      </c>
      <c r="CM25" s="54">
        <v>78.650000000000006</v>
      </c>
      <c r="CN25" s="54">
        <v>80.53</v>
      </c>
      <c r="CO25" s="54">
        <v>78.849999999999994</v>
      </c>
      <c r="CP25" s="54">
        <v>78.44</v>
      </c>
      <c r="CQ25" s="54">
        <v>77.39</v>
      </c>
      <c r="CR25" s="54">
        <v>77.86</v>
      </c>
      <c r="CS25" s="54">
        <v>75.28</v>
      </c>
      <c r="CT25" s="54">
        <v>76.67</v>
      </c>
      <c r="CU25" s="54">
        <v>76.459999999999994</v>
      </c>
      <c r="CV25" s="54">
        <v>75.98</v>
      </c>
      <c r="CW25" s="54">
        <v>76.010000000000005</v>
      </c>
      <c r="CX25" s="54">
        <v>74.569999999999993</v>
      </c>
      <c r="CY25" s="54">
        <v>73.42</v>
      </c>
      <c r="CZ25" s="54">
        <v>73.95</v>
      </c>
      <c r="DA25" s="54">
        <v>73.58</v>
      </c>
      <c r="DB25" s="54">
        <v>72.540000000000006</v>
      </c>
      <c r="DC25" s="54">
        <v>70.069999999999993</v>
      </c>
      <c r="DD25" s="54">
        <v>69.650000000000006</v>
      </c>
      <c r="DE25" s="54">
        <v>76.12</v>
      </c>
      <c r="DF25" s="54">
        <v>73.41</v>
      </c>
      <c r="DG25" s="54">
        <v>74.540000000000006</v>
      </c>
      <c r="DH25" s="54">
        <v>75.150000000000006</v>
      </c>
      <c r="DI25" s="54">
        <v>74</v>
      </c>
      <c r="DJ25" s="54">
        <v>77.040000000000006</v>
      </c>
      <c r="DK25" s="54">
        <v>79</v>
      </c>
      <c r="DL25" s="54">
        <v>80.53</v>
      </c>
      <c r="DM25" s="54">
        <v>80.319999999999993</v>
      </c>
      <c r="DN25" s="54">
        <v>81.430000000000007</v>
      </c>
      <c r="DO25" s="54">
        <v>80.63</v>
      </c>
      <c r="DP25" s="54">
        <v>81.540000000000006</v>
      </c>
      <c r="DQ25" s="54">
        <v>80.69</v>
      </c>
      <c r="DR25" s="54">
        <v>80.150000000000006</v>
      </c>
      <c r="DS25" s="54">
        <v>78.69</v>
      </c>
      <c r="DT25" s="54">
        <v>79.290000000000006</v>
      </c>
      <c r="DU25" s="54">
        <v>78.25</v>
      </c>
      <c r="DV25" s="54">
        <v>78.94</v>
      </c>
      <c r="DW25" s="54">
        <v>81.09</v>
      </c>
      <c r="DX25" s="54">
        <v>90.14</v>
      </c>
      <c r="DY25" s="54">
        <v>99.75</v>
      </c>
      <c r="DZ25" s="54">
        <v>106.17</v>
      </c>
      <c r="EA25" s="54">
        <v>103.95</v>
      </c>
      <c r="EB25" s="54">
        <v>122.31</v>
      </c>
      <c r="EC25" s="54">
        <v>124.08</v>
      </c>
      <c r="ED25" s="54">
        <v>116.38</v>
      </c>
      <c r="EE25" s="54">
        <v>108.52</v>
      </c>
      <c r="EF25" s="54">
        <v>107.19</v>
      </c>
      <c r="EG25" s="54">
        <v>103.84</v>
      </c>
      <c r="EH25" s="54">
        <v>99.65</v>
      </c>
      <c r="EI25" s="54">
        <v>99.58</v>
      </c>
      <c r="EJ25" s="54">
        <v>102.26</v>
      </c>
      <c r="EK25" s="54">
        <v>101.42</v>
      </c>
      <c r="EL25" s="54">
        <v>101.39</v>
      </c>
      <c r="EM25" s="54">
        <v>101.28</v>
      </c>
      <c r="EN25" s="54">
        <v>103.98</v>
      </c>
      <c r="EO25" s="54">
        <v>101.34</v>
      </c>
      <c r="EP25" s="54">
        <v>101.14</v>
      </c>
      <c r="EQ25" s="54">
        <v>102.03</v>
      </c>
      <c r="ER25" s="54">
        <v>100.91</v>
      </c>
    </row>
    <row r="26" spans="1:148" x14ac:dyDescent="0.25">
      <c r="A26" s="198"/>
    </row>
    <row r="27" spans="1:148" x14ac:dyDescent="0.25">
      <c r="A27" s="198"/>
      <c r="B27" s="3" t="s">
        <v>559</v>
      </c>
      <c r="D27">
        <f t="shared" ref="D27:BB27" si="5">AVERAGE(D21:D25)</f>
        <v>44.657499999999999</v>
      </c>
      <c r="E27">
        <f t="shared" si="5"/>
        <v>44.17</v>
      </c>
      <c r="F27">
        <f t="shared" si="5"/>
        <v>45.4375</v>
      </c>
      <c r="G27">
        <f t="shared" si="5"/>
        <v>45.550000000000004</v>
      </c>
      <c r="H27">
        <f t="shared" si="5"/>
        <v>45.5075</v>
      </c>
      <c r="I27">
        <f t="shared" si="5"/>
        <v>45.52</v>
      </c>
      <c r="J27">
        <f t="shared" si="5"/>
        <v>45.91</v>
      </c>
      <c r="K27">
        <f t="shared" si="5"/>
        <v>45.835000000000008</v>
      </c>
      <c r="L27">
        <f t="shared" si="5"/>
        <v>44.397499999999994</v>
      </c>
      <c r="M27">
        <f t="shared" si="5"/>
        <v>44.484999999999999</v>
      </c>
      <c r="N27">
        <f t="shared" si="5"/>
        <v>44.467499999999994</v>
      </c>
      <c r="O27">
        <f t="shared" si="5"/>
        <v>44.92</v>
      </c>
      <c r="P27">
        <f t="shared" si="5"/>
        <v>45.827500000000001</v>
      </c>
      <c r="Q27">
        <f t="shared" si="5"/>
        <v>45.677500000000002</v>
      </c>
      <c r="R27">
        <f t="shared" si="5"/>
        <v>45.907499999999999</v>
      </c>
      <c r="S27">
        <f t="shared" si="5"/>
        <v>46.004999999999995</v>
      </c>
      <c r="T27">
        <f t="shared" si="5"/>
        <v>46.245000000000005</v>
      </c>
      <c r="U27">
        <f t="shared" si="5"/>
        <v>46.452500000000001</v>
      </c>
      <c r="V27">
        <f t="shared" si="5"/>
        <v>46.932499999999997</v>
      </c>
      <c r="W27">
        <f t="shared" si="5"/>
        <v>47.02</v>
      </c>
      <c r="X27">
        <f t="shared" si="5"/>
        <v>48.052000000000007</v>
      </c>
      <c r="Y27">
        <f t="shared" si="5"/>
        <v>48.198</v>
      </c>
      <c r="Z27">
        <f t="shared" si="5"/>
        <v>48.806000000000004</v>
      </c>
      <c r="AA27">
        <f t="shared" si="5"/>
        <v>48.954000000000001</v>
      </c>
      <c r="AB27">
        <f t="shared" si="5"/>
        <v>49.814</v>
      </c>
      <c r="AC27">
        <f t="shared" si="5"/>
        <v>49.388000000000005</v>
      </c>
      <c r="AD27">
        <f t="shared" si="5"/>
        <v>49.838000000000001</v>
      </c>
      <c r="AE27">
        <f t="shared" si="5"/>
        <v>50.62</v>
      </c>
      <c r="AF27">
        <f t="shared" si="5"/>
        <v>51.052</v>
      </c>
      <c r="AG27">
        <f t="shared" si="5"/>
        <v>51.33</v>
      </c>
      <c r="AH27">
        <f t="shared" si="5"/>
        <v>51.58</v>
      </c>
      <c r="AI27">
        <f t="shared" si="5"/>
        <v>51.85799999999999</v>
      </c>
      <c r="AJ27">
        <f t="shared" si="5"/>
        <v>52.013999999999996</v>
      </c>
      <c r="AK27">
        <f t="shared" si="5"/>
        <v>52.597999999999999</v>
      </c>
      <c r="AL27">
        <f t="shared" si="5"/>
        <v>52.918000000000006</v>
      </c>
      <c r="AM27">
        <f t="shared" si="5"/>
        <v>52.281999999999996</v>
      </c>
      <c r="AN27">
        <f t="shared" si="5"/>
        <v>53.068000000000005</v>
      </c>
      <c r="AO27">
        <f t="shared" si="5"/>
        <v>53.501999999999995</v>
      </c>
      <c r="AP27">
        <f t="shared" si="5"/>
        <v>54.246000000000002</v>
      </c>
      <c r="AQ27">
        <f t="shared" si="5"/>
        <v>55.244000000000007</v>
      </c>
      <c r="AR27">
        <f t="shared" si="5"/>
        <v>56.338000000000001</v>
      </c>
      <c r="AS27">
        <f t="shared" si="5"/>
        <v>57.286000000000001</v>
      </c>
      <c r="AT27">
        <f t="shared" si="5"/>
        <v>58.548000000000002</v>
      </c>
      <c r="AU27">
        <f t="shared" si="5"/>
        <v>58.279999999999994</v>
      </c>
      <c r="AV27">
        <f t="shared" si="5"/>
        <v>58.601999999999997</v>
      </c>
      <c r="AW27">
        <f t="shared" si="5"/>
        <v>59.088000000000001</v>
      </c>
      <c r="AX27">
        <f t="shared" si="5"/>
        <v>59.160000000000004</v>
      </c>
      <c r="AY27">
        <f t="shared" si="5"/>
        <v>58.23</v>
      </c>
      <c r="AZ27">
        <f t="shared" si="5"/>
        <v>59.660000000000004</v>
      </c>
      <c r="BA27">
        <f t="shared" si="5"/>
        <v>60.06600000000001</v>
      </c>
      <c r="BB27">
        <f t="shared" si="5"/>
        <v>60.755999999999993</v>
      </c>
      <c r="BC27">
        <f t="shared" ref="BC27:DN27" si="6">AVERAGE(BC21:BC25)</f>
        <v>60.386000000000003</v>
      </c>
      <c r="BD27">
        <f t="shared" si="6"/>
        <v>62.052</v>
      </c>
      <c r="BE27">
        <f t="shared" si="6"/>
        <v>61.073999999999998</v>
      </c>
      <c r="BF27">
        <f t="shared" si="6"/>
        <v>61.505999999999993</v>
      </c>
      <c r="BG27">
        <f t="shared" si="6"/>
        <v>61.644000000000005</v>
      </c>
      <c r="BH27">
        <f t="shared" si="6"/>
        <v>63.46</v>
      </c>
      <c r="BI27">
        <f t="shared" si="6"/>
        <v>65.819999999999993</v>
      </c>
      <c r="BJ27">
        <f t="shared" si="6"/>
        <v>66.64</v>
      </c>
      <c r="BK27">
        <f t="shared" si="6"/>
        <v>66.568000000000012</v>
      </c>
      <c r="BL27">
        <f t="shared" si="6"/>
        <v>67.313999999999993</v>
      </c>
      <c r="BM27">
        <f t="shared" si="6"/>
        <v>67.972000000000008</v>
      </c>
      <c r="BN27">
        <f t="shared" si="6"/>
        <v>69.135999999999996</v>
      </c>
      <c r="BO27">
        <f t="shared" si="6"/>
        <v>69.287999999999997</v>
      </c>
      <c r="BP27">
        <f t="shared" si="6"/>
        <v>70.77000000000001</v>
      </c>
      <c r="BQ27">
        <f t="shared" si="6"/>
        <v>72.024000000000001</v>
      </c>
      <c r="BR27">
        <f t="shared" si="6"/>
        <v>72.316000000000003</v>
      </c>
      <c r="BS27">
        <f t="shared" si="6"/>
        <v>72.239999999999995</v>
      </c>
      <c r="BT27">
        <f t="shared" si="6"/>
        <v>73.77000000000001</v>
      </c>
      <c r="BU27">
        <f t="shared" si="6"/>
        <v>76.087999999999994</v>
      </c>
      <c r="BV27">
        <f t="shared" si="6"/>
        <v>76.654000000000011</v>
      </c>
      <c r="BW27">
        <f t="shared" si="6"/>
        <v>77.571999999999989</v>
      </c>
      <c r="BX27">
        <f t="shared" si="6"/>
        <v>80.862000000000009</v>
      </c>
      <c r="BY27">
        <f t="shared" si="6"/>
        <v>85.7</v>
      </c>
      <c r="BZ27">
        <f t="shared" si="6"/>
        <v>84.98</v>
      </c>
      <c r="CA27">
        <f t="shared" si="6"/>
        <v>77.796000000000006</v>
      </c>
      <c r="CB27">
        <f t="shared" si="6"/>
        <v>76.483999999999995</v>
      </c>
      <c r="CC27">
        <f t="shared" si="6"/>
        <v>77.11</v>
      </c>
      <c r="CD27">
        <f t="shared" si="6"/>
        <v>77.602000000000004</v>
      </c>
      <c r="CE27">
        <f t="shared" si="6"/>
        <v>77.63600000000001</v>
      </c>
      <c r="CF27">
        <f t="shared" si="6"/>
        <v>78.323999999999998</v>
      </c>
      <c r="CG27">
        <f t="shared" si="6"/>
        <v>81.320000000000007</v>
      </c>
      <c r="CH27">
        <f t="shared" si="6"/>
        <v>81.027999999999992</v>
      </c>
      <c r="CI27">
        <f t="shared" si="6"/>
        <v>81.14</v>
      </c>
      <c r="CJ27">
        <f t="shared" si="6"/>
        <v>84.830000000000013</v>
      </c>
      <c r="CK27">
        <f t="shared" si="6"/>
        <v>84.557999999999993</v>
      </c>
      <c r="CL27">
        <f t="shared" si="6"/>
        <v>84.917999999999978</v>
      </c>
      <c r="CM27">
        <f t="shared" si="6"/>
        <v>85.081999999999994</v>
      </c>
      <c r="CN27">
        <f t="shared" si="6"/>
        <v>86.676000000000002</v>
      </c>
      <c r="CO27">
        <f t="shared" si="6"/>
        <v>85.501999999999995</v>
      </c>
      <c r="CP27">
        <f t="shared" si="6"/>
        <v>86.199999999999989</v>
      </c>
      <c r="CQ27">
        <f t="shared" si="6"/>
        <v>84.977999999999994</v>
      </c>
      <c r="CR27">
        <f t="shared" si="6"/>
        <v>85.572000000000003</v>
      </c>
      <c r="CS27">
        <f t="shared" si="6"/>
        <v>84.674000000000007</v>
      </c>
      <c r="CT27">
        <f t="shared" si="6"/>
        <v>85.397999999999996</v>
      </c>
      <c r="CU27">
        <f t="shared" si="6"/>
        <v>84.867999999999995</v>
      </c>
      <c r="CV27">
        <f t="shared" si="6"/>
        <v>84.960000000000008</v>
      </c>
      <c r="CW27">
        <f t="shared" si="6"/>
        <v>85.001999999999995</v>
      </c>
      <c r="CX27">
        <f t="shared" si="6"/>
        <v>84.197999999999993</v>
      </c>
      <c r="CY27">
        <f t="shared" si="6"/>
        <v>82.198000000000008</v>
      </c>
      <c r="CZ27">
        <f t="shared" si="6"/>
        <v>81.977999999999994</v>
      </c>
      <c r="DA27">
        <f t="shared" si="6"/>
        <v>82.407999999999987</v>
      </c>
      <c r="DB27">
        <f t="shared" si="6"/>
        <v>82.308000000000007</v>
      </c>
      <c r="DC27">
        <f t="shared" si="6"/>
        <v>81.786000000000001</v>
      </c>
      <c r="DD27">
        <f t="shared" si="6"/>
        <v>82.05</v>
      </c>
      <c r="DE27">
        <f t="shared" si="6"/>
        <v>84.596000000000004</v>
      </c>
      <c r="DF27">
        <f t="shared" si="6"/>
        <v>83.989999999999981</v>
      </c>
      <c r="DG27">
        <f t="shared" si="6"/>
        <v>85.226000000000013</v>
      </c>
      <c r="DH27">
        <f t="shared" si="6"/>
        <v>86.01400000000001</v>
      </c>
      <c r="DI27">
        <f t="shared" si="6"/>
        <v>85.768000000000001</v>
      </c>
      <c r="DJ27">
        <f t="shared" si="6"/>
        <v>87.050000000000011</v>
      </c>
      <c r="DK27">
        <f t="shared" si="6"/>
        <v>88.066000000000003</v>
      </c>
      <c r="DL27">
        <f t="shared" si="6"/>
        <v>90.081999999999994</v>
      </c>
      <c r="DM27">
        <f t="shared" si="6"/>
        <v>91.217999999999989</v>
      </c>
      <c r="DN27">
        <f t="shared" si="6"/>
        <v>92.34</v>
      </c>
      <c r="DO27">
        <f t="shared" ref="DO27:ER27" si="7">AVERAGE(DO21:DO25)</f>
        <v>91.212000000000018</v>
      </c>
      <c r="DP27">
        <f t="shared" si="7"/>
        <v>91.594000000000008</v>
      </c>
      <c r="DQ27">
        <f t="shared" si="7"/>
        <v>91.19</v>
      </c>
      <c r="DR27">
        <f t="shared" si="7"/>
        <v>90.567999999999984</v>
      </c>
      <c r="DS27">
        <f t="shared" si="7"/>
        <v>89.116000000000014</v>
      </c>
      <c r="DT27">
        <f t="shared" si="7"/>
        <v>88.77000000000001</v>
      </c>
      <c r="DU27">
        <f t="shared" si="7"/>
        <v>87.616</v>
      </c>
      <c r="DV27">
        <f t="shared" si="7"/>
        <v>88.820000000000007</v>
      </c>
      <c r="DW27">
        <f t="shared" si="7"/>
        <v>90.85799999999999</v>
      </c>
      <c r="DX27">
        <f t="shared" si="7"/>
        <v>95.49</v>
      </c>
      <c r="DY27">
        <f t="shared" si="7"/>
        <v>99.388000000000005</v>
      </c>
      <c r="DZ27">
        <f t="shared" si="7"/>
        <v>102.61999999999998</v>
      </c>
      <c r="EA27">
        <f t="shared" si="7"/>
        <v>102.506</v>
      </c>
      <c r="EB27">
        <f t="shared" si="7"/>
        <v>111.398</v>
      </c>
      <c r="EC27">
        <f t="shared" si="7"/>
        <v>116.896</v>
      </c>
      <c r="ED27">
        <f t="shared" si="7"/>
        <v>114.45599999999999</v>
      </c>
      <c r="EE27">
        <f t="shared" si="7"/>
        <v>109.88400000000001</v>
      </c>
      <c r="EF27">
        <f t="shared" si="7"/>
        <v>110.63600000000001</v>
      </c>
      <c r="EG27">
        <f t="shared" si="7"/>
        <v>111.61799999999998</v>
      </c>
      <c r="EH27">
        <f t="shared" si="7"/>
        <v>112.48799999999999</v>
      </c>
      <c r="EI27">
        <f t="shared" si="7"/>
        <v>111.404</v>
      </c>
      <c r="EJ27">
        <f t="shared" si="7"/>
        <v>114.04600000000001</v>
      </c>
      <c r="EK27">
        <f t="shared" si="7"/>
        <v>113.83</v>
      </c>
      <c r="EL27">
        <f t="shared" si="7"/>
        <v>113.196</v>
      </c>
      <c r="EM27">
        <f t="shared" si="7"/>
        <v>114.43199999999999</v>
      </c>
      <c r="EN27">
        <f t="shared" si="7"/>
        <v>115.59400000000001</v>
      </c>
      <c r="EO27">
        <f t="shared" si="7"/>
        <v>114.66</v>
      </c>
      <c r="EP27">
        <f t="shared" si="7"/>
        <v>114.72999999999999</v>
      </c>
      <c r="EQ27">
        <f t="shared" si="7"/>
        <v>114.572</v>
      </c>
      <c r="ER27">
        <f t="shared" si="7"/>
        <v>117.354</v>
      </c>
    </row>
    <row r="28" spans="1:148" x14ac:dyDescent="0.25">
      <c r="A28" s="198"/>
    </row>
    <row r="29" spans="1:148" x14ac:dyDescent="0.25">
      <c r="A29" s="198"/>
      <c r="C29" t="s">
        <v>562</v>
      </c>
      <c r="D29">
        <f t="shared" ref="D29:AI29" si="8">D27/$D$27*100</f>
        <v>100</v>
      </c>
      <c r="E29">
        <f t="shared" si="8"/>
        <v>98.9083580585568</v>
      </c>
      <c r="F29">
        <f t="shared" si="8"/>
        <v>101.74662710630913</v>
      </c>
      <c r="G29">
        <f t="shared" si="8"/>
        <v>101.99854447741141</v>
      </c>
      <c r="H29">
        <f t="shared" si="8"/>
        <v>101.90337569277277</v>
      </c>
      <c r="I29">
        <f t="shared" si="8"/>
        <v>101.93136651178413</v>
      </c>
      <c r="J29">
        <f t="shared" si="8"/>
        <v>102.80468006493871</v>
      </c>
      <c r="K29">
        <f t="shared" si="8"/>
        <v>102.63673515087052</v>
      </c>
      <c r="L29">
        <f t="shared" si="8"/>
        <v>99.417790964563608</v>
      </c>
      <c r="M29">
        <f t="shared" si="8"/>
        <v>99.613726697643173</v>
      </c>
      <c r="N29">
        <f t="shared" si="8"/>
        <v>99.574539551027257</v>
      </c>
      <c r="O29">
        <f t="shared" si="8"/>
        <v>100.58780719923865</v>
      </c>
      <c r="P29">
        <f t="shared" si="8"/>
        <v>102.61994065946369</v>
      </c>
      <c r="Q29">
        <f t="shared" si="8"/>
        <v>102.28405083132732</v>
      </c>
      <c r="R29">
        <f t="shared" si="8"/>
        <v>102.79908190113642</v>
      </c>
      <c r="S29">
        <f t="shared" si="8"/>
        <v>103.01741028942506</v>
      </c>
      <c r="T29">
        <f t="shared" si="8"/>
        <v>103.55483401444327</v>
      </c>
      <c r="U29">
        <f t="shared" si="8"/>
        <v>104.01948161003192</v>
      </c>
      <c r="V29">
        <f t="shared" si="8"/>
        <v>105.0943290600683</v>
      </c>
      <c r="W29">
        <f t="shared" si="8"/>
        <v>105.29026479314784</v>
      </c>
      <c r="X29">
        <f t="shared" si="8"/>
        <v>107.60118681072611</v>
      </c>
      <c r="Y29">
        <f t="shared" si="8"/>
        <v>107.92811957677881</v>
      </c>
      <c r="Z29">
        <f t="shared" si="8"/>
        <v>109.2895930134916</v>
      </c>
      <c r="AA29">
        <f t="shared" si="8"/>
        <v>109.62100431058613</v>
      </c>
      <c r="AB29">
        <f t="shared" si="8"/>
        <v>111.54677265856799</v>
      </c>
      <c r="AC29">
        <f t="shared" si="8"/>
        <v>110.59284554666071</v>
      </c>
      <c r="AD29">
        <f t="shared" si="8"/>
        <v>111.60051503106982</v>
      </c>
      <c r="AE29">
        <f t="shared" si="8"/>
        <v>113.35162066842075</v>
      </c>
      <c r="AF29">
        <f t="shared" si="8"/>
        <v>114.31898337345352</v>
      </c>
      <c r="AG29">
        <f t="shared" si="8"/>
        <v>114.94149918826623</v>
      </c>
      <c r="AH29">
        <f t="shared" si="8"/>
        <v>115.50131556849352</v>
      </c>
      <c r="AI29">
        <f t="shared" si="8"/>
        <v>116.12383138330627</v>
      </c>
      <c r="AJ29">
        <f t="shared" ref="AJ29:BO29" si="9">AJ27/$D$27*100</f>
        <v>116.47315680456809</v>
      </c>
      <c r="AK29">
        <f t="shared" si="9"/>
        <v>117.78088786877905</v>
      </c>
      <c r="AL29">
        <f t="shared" si="9"/>
        <v>118.49745283546997</v>
      </c>
      <c r="AM29">
        <f t="shared" si="9"/>
        <v>117.07327996417175</v>
      </c>
      <c r="AN29">
        <f t="shared" si="9"/>
        <v>118.83334266360635</v>
      </c>
      <c r="AO29">
        <f t="shared" si="9"/>
        <v>119.80518389968088</v>
      </c>
      <c r="AP29">
        <f t="shared" si="9"/>
        <v>121.47119744723732</v>
      </c>
      <c r="AQ29">
        <f t="shared" si="9"/>
        <v>123.70598443710466</v>
      </c>
      <c r="AR29">
        <f t="shared" si="9"/>
        <v>126.15574091697923</v>
      </c>
      <c r="AS29">
        <f t="shared" si="9"/>
        <v>128.2785646308011</v>
      </c>
      <c r="AT29">
        <f t="shared" si="9"/>
        <v>131.10451771818845</v>
      </c>
      <c r="AU29">
        <f t="shared" si="9"/>
        <v>130.50439455858478</v>
      </c>
      <c r="AV29">
        <f t="shared" si="9"/>
        <v>131.22543805631753</v>
      </c>
      <c r="AW29">
        <f t="shared" si="9"/>
        <v>132.31372109947938</v>
      </c>
      <c r="AX29">
        <f t="shared" si="9"/>
        <v>132.47494821698484</v>
      </c>
      <c r="AY29">
        <f t="shared" si="9"/>
        <v>130.39243128253932</v>
      </c>
      <c r="AZ29">
        <f t="shared" si="9"/>
        <v>133.59458097743942</v>
      </c>
      <c r="BA29">
        <f t="shared" si="9"/>
        <v>134.50372277892853</v>
      </c>
      <c r="BB29">
        <f t="shared" si="9"/>
        <v>136.04881598835581</v>
      </c>
      <c r="BC29">
        <f t="shared" si="9"/>
        <v>135.22028774561946</v>
      </c>
      <c r="BD29">
        <f t="shared" si="9"/>
        <v>138.95090410345406</v>
      </c>
      <c r="BE29">
        <f t="shared" si="9"/>
        <v>136.76090242400491</v>
      </c>
      <c r="BF29">
        <f t="shared" si="9"/>
        <v>137.72826512903765</v>
      </c>
      <c r="BG29">
        <f t="shared" si="9"/>
        <v>138.03728377092315</v>
      </c>
      <c r="BH29">
        <f t="shared" si="9"/>
        <v>142.10378995689413</v>
      </c>
      <c r="BI29">
        <f t="shared" si="9"/>
        <v>147.3884565862397</v>
      </c>
      <c r="BJ29">
        <f t="shared" si="9"/>
        <v>149.2246543133852</v>
      </c>
      <c r="BK29">
        <f t="shared" si="9"/>
        <v>149.06342719587977</v>
      </c>
      <c r="BL29">
        <f t="shared" si="9"/>
        <v>150.73391927447796</v>
      </c>
      <c r="BM29">
        <f t="shared" si="9"/>
        <v>152.20735598723621</v>
      </c>
      <c r="BN29">
        <f t="shared" si="9"/>
        <v>154.81386105357441</v>
      </c>
      <c r="BO29">
        <f t="shared" si="9"/>
        <v>155.15422941275261</v>
      </c>
      <c r="BP29">
        <f t="shared" ref="BP29:CU29" si="10">BP27/$D$27*100</f>
        <v>158.47282091474</v>
      </c>
      <c r="BQ29">
        <f t="shared" si="10"/>
        <v>161.28085987796004</v>
      </c>
      <c r="BR29">
        <f t="shared" si="10"/>
        <v>161.93472541006551</v>
      </c>
      <c r="BS29">
        <f t="shared" si="10"/>
        <v>161.7645412304764</v>
      </c>
      <c r="BT29">
        <f t="shared" si="10"/>
        <v>165.19061747746741</v>
      </c>
      <c r="BU29">
        <f t="shared" si="10"/>
        <v>170.38123495493477</v>
      </c>
      <c r="BV29">
        <f t="shared" si="10"/>
        <v>171.64865923976939</v>
      </c>
      <c r="BW29">
        <f t="shared" si="10"/>
        <v>173.70430498796392</v>
      </c>
      <c r="BX29">
        <f t="shared" si="10"/>
        <v>181.07148855175507</v>
      </c>
      <c r="BY29">
        <f t="shared" si="10"/>
        <v>191.90505514191346</v>
      </c>
      <c r="BZ29">
        <f t="shared" si="10"/>
        <v>190.29278396685891</v>
      </c>
      <c r="CA29">
        <f t="shared" si="10"/>
        <v>174.20590046464761</v>
      </c>
      <c r="CB29">
        <f t="shared" si="10"/>
        <v>171.26798410121481</v>
      </c>
      <c r="CC29">
        <f t="shared" si="10"/>
        <v>172.66976431730393</v>
      </c>
      <c r="CD29">
        <f t="shared" si="10"/>
        <v>173.77148295359123</v>
      </c>
      <c r="CE29">
        <f t="shared" si="10"/>
        <v>173.84761798130214</v>
      </c>
      <c r="CF29">
        <f t="shared" si="10"/>
        <v>175.38823265968762</v>
      </c>
      <c r="CG29">
        <f t="shared" si="10"/>
        <v>182.09707216033144</v>
      </c>
      <c r="CH29">
        <f t="shared" si="10"/>
        <v>181.44320662822594</v>
      </c>
      <c r="CI29">
        <f t="shared" si="10"/>
        <v>181.69400436656778</v>
      </c>
      <c r="CJ29">
        <f t="shared" si="10"/>
        <v>189.95689413872253</v>
      </c>
      <c r="CK29">
        <f t="shared" si="10"/>
        <v>189.34781391703518</v>
      </c>
      <c r="CL29">
        <f t="shared" si="10"/>
        <v>190.15394950456246</v>
      </c>
      <c r="CM29">
        <f t="shared" si="10"/>
        <v>190.52118904999159</v>
      </c>
      <c r="CN29">
        <f t="shared" si="10"/>
        <v>194.09057829032079</v>
      </c>
      <c r="CO29">
        <f t="shared" si="10"/>
        <v>191.46168056877343</v>
      </c>
      <c r="CP29">
        <f t="shared" si="10"/>
        <v>193.02468790236799</v>
      </c>
      <c r="CQ29">
        <f t="shared" si="10"/>
        <v>190.28830543581705</v>
      </c>
      <c r="CR29">
        <f t="shared" si="10"/>
        <v>191.6184291552371</v>
      </c>
      <c r="CS29">
        <f t="shared" si="10"/>
        <v>189.60756871746071</v>
      </c>
      <c r="CT29">
        <f t="shared" si="10"/>
        <v>191.22879695459889</v>
      </c>
      <c r="CU29">
        <f t="shared" si="10"/>
        <v>190.04198622851703</v>
      </c>
      <c r="CV29">
        <f t="shared" ref="CV29:EA29" si="11">CV27/$D$27*100</f>
        <v>190.2479986564407</v>
      </c>
      <c r="CW29">
        <f t="shared" si="11"/>
        <v>190.34204780831888</v>
      </c>
      <c r="CX29">
        <f t="shared" si="11"/>
        <v>188.5416783295079</v>
      </c>
      <c r="CY29">
        <f t="shared" si="11"/>
        <v>184.06314728768967</v>
      </c>
      <c r="CZ29">
        <f t="shared" si="11"/>
        <v>183.57050887308961</v>
      </c>
      <c r="DA29">
        <f t="shared" si="11"/>
        <v>184.53339304708055</v>
      </c>
      <c r="DB29">
        <f t="shared" si="11"/>
        <v>184.30946649498966</v>
      </c>
      <c r="DC29">
        <f t="shared" si="11"/>
        <v>183.14056989307508</v>
      </c>
      <c r="DD29">
        <f t="shared" si="11"/>
        <v>183.7317359905951</v>
      </c>
      <c r="DE29">
        <f t="shared" si="11"/>
        <v>189.4329060068298</v>
      </c>
      <c r="DF29">
        <f t="shared" si="11"/>
        <v>188.07591110115877</v>
      </c>
      <c r="DG29">
        <f t="shared" si="11"/>
        <v>190.84364328500257</v>
      </c>
      <c r="DH29">
        <f t="shared" si="11"/>
        <v>192.60818451547894</v>
      </c>
      <c r="DI29">
        <f t="shared" si="11"/>
        <v>192.05732519733527</v>
      </c>
      <c r="DJ29">
        <f t="shared" si="11"/>
        <v>194.92806359514083</v>
      </c>
      <c r="DK29">
        <f t="shared" si="11"/>
        <v>197.20315736438451</v>
      </c>
      <c r="DL29">
        <f t="shared" si="11"/>
        <v>201.71751665453729</v>
      </c>
      <c r="DM29">
        <f t="shared" si="11"/>
        <v>204.26132228629007</v>
      </c>
      <c r="DN29">
        <f t="shared" si="11"/>
        <v>206.77377820075014</v>
      </c>
      <c r="DO29">
        <f t="shared" si="11"/>
        <v>204.2478866931647</v>
      </c>
      <c r="DP29">
        <f t="shared" si="11"/>
        <v>205.10328612215196</v>
      </c>
      <c r="DQ29">
        <f t="shared" si="11"/>
        <v>204.19862285170461</v>
      </c>
      <c r="DR29">
        <f t="shared" si="11"/>
        <v>202.80579969769911</v>
      </c>
      <c r="DS29">
        <f t="shared" si="11"/>
        <v>199.55438616133912</v>
      </c>
      <c r="DT29">
        <f t="shared" si="11"/>
        <v>198.77960029110454</v>
      </c>
      <c r="DU29">
        <f t="shared" si="11"/>
        <v>196.19548787997539</v>
      </c>
      <c r="DV29">
        <f t="shared" si="11"/>
        <v>198.89156356715</v>
      </c>
      <c r="DW29">
        <f t="shared" si="11"/>
        <v>203.45518669876279</v>
      </c>
      <c r="DX29">
        <f t="shared" si="11"/>
        <v>213.82746459161393</v>
      </c>
      <c r="DY29">
        <f t="shared" si="11"/>
        <v>222.55612159211782</v>
      </c>
      <c r="DZ29">
        <f t="shared" si="11"/>
        <v>229.79342775569606</v>
      </c>
      <c r="EA29">
        <f t="shared" si="11"/>
        <v>229.5381514863125</v>
      </c>
      <c r="EB29">
        <f t="shared" ref="EB29:ER29" si="12">EB27/$D$27*100</f>
        <v>249.44970049823655</v>
      </c>
      <c r="EC29">
        <f t="shared" si="12"/>
        <v>261.76118233219501</v>
      </c>
      <c r="ED29">
        <f t="shared" si="12"/>
        <v>256.29737446117673</v>
      </c>
      <c r="EE29">
        <f t="shared" si="12"/>
        <v>246.05945249958017</v>
      </c>
      <c r="EF29">
        <f t="shared" si="12"/>
        <v>247.74338017130387</v>
      </c>
      <c r="EG29">
        <f t="shared" si="12"/>
        <v>249.94233891283656</v>
      </c>
      <c r="EH29">
        <f t="shared" si="12"/>
        <v>251.89049991602749</v>
      </c>
      <c r="EI29">
        <f t="shared" si="12"/>
        <v>249.46313609136203</v>
      </c>
      <c r="EJ29">
        <f t="shared" si="12"/>
        <v>255.37927559760399</v>
      </c>
      <c r="EK29">
        <f t="shared" si="12"/>
        <v>254.89559424508764</v>
      </c>
      <c r="EL29">
        <f t="shared" si="12"/>
        <v>253.47589990483121</v>
      </c>
      <c r="EM29">
        <f t="shared" si="12"/>
        <v>256.24363208867493</v>
      </c>
      <c r="EN29">
        <f t="shared" si="12"/>
        <v>258.84565862397136</v>
      </c>
      <c r="EO29">
        <f t="shared" si="12"/>
        <v>256.75418462744221</v>
      </c>
      <c r="EP29">
        <f t="shared" si="12"/>
        <v>256.91093321390582</v>
      </c>
      <c r="EQ29">
        <f t="shared" si="12"/>
        <v>256.5571292616022</v>
      </c>
      <c r="ER29">
        <f t="shared" si="12"/>
        <v>262.78676594077143</v>
      </c>
    </row>
    <row r="30" spans="1:148" x14ac:dyDescent="0.25">
      <c r="A30" s="198"/>
    </row>
    <row r="31" spans="1:148" x14ac:dyDescent="0.25">
      <c r="A31" s="198"/>
      <c r="D31">
        <v>1990</v>
      </c>
      <c r="E31">
        <v>1991</v>
      </c>
      <c r="F31">
        <v>1992</v>
      </c>
      <c r="G31">
        <v>1993</v>
      </c>
      <c r="H31">
        <v>1994</v>
      </c>
      <c r="I31">
        <v>1995</v>
      </c>
      <c r="J31">
        <v>1996</v>
      </c>
      <c r="K31">
        <v>1997</v>
      </c>
      <c r="L31">
        <v>1998</v>
      </c>
      <c r="M31">
        <v>1999</v>
      </c>
      <c r="N31">
        <v>2000</v>
      </c>
      <c r="O31">
        <v>2001</v>
      </c>
      <c r="P31">
        <v>2002</v>
      </c>
      <c r="Q31">
        <v>2003</v>
      </c>
      <c r="R31">
        <v>2004</v>
      </c>
      <c r="S31">
        <v>2005</v>
      </c>
      <c r="T31">
        <v>2006</v>
      </c>
      <c r="U31">
        <v>2007</v>
      </c>
      <c r="V31">
        <v>2008</v>
      </c>
      <c r="W31">
        <v>2009</v>
      </c>
      <c r="X31">
        <v>2010</v>
      </c>
      <c r="Y31">
        <v>2011</v>
      </c>
      <c r="Z31">
        <v>2012</v>
      </c>
      <c r="AA31">
        <v>2013</v>
      </c>
      <c r="AB31">
        <v>2014</v>
      </c>
      <c r="AC31">
        <v>2015</v>
      </c>
      <c r="AD31">
        <v>2016</v>
      </c>
      <c r="AE31">
        <v>2017</v>
      </c>
      <c r="AF31">
        <v>2018</v>
      </c>
      <c r="AG31">
        <v>2019</v>
      </c>
      <c r="AH31">
        <v>2020</v>
      </c>
      <c r="AI31">
        <v>2021</v>
      </c>
      <c r="AJ31">
        <v>2022</v>
      </c>
      <c r="AK31">
        <v>2023</v>
      </c>
      <c r="AL31">
        <v>2024</v>
      </c>
      <c r="AM31">
        <v>2025</v>
      </c>
    </row>
    <row r="32" spans="1:148" x14ac:dyDescent="0.25">
      <c r="D32">
        <f>AVERAGE(D29:G29)</f>
        <v>100.66338241056934</v>
      </c>
      <c r="E32">
        <f>AVERAGE(H29:K29)</f>
        <v>102.31903935509155</v>
      </c>
      <c r="F32">
        <f>AVERAGE(L29:O29)</f>
        <v>99.798466103118187</v>
      </c>
      <c r="G32">
        <f>AVERAGE(P29:S29)</f>
        <v>102.68012092033813</v>
      </c>
      <c r="H32">
        <f>AVERAGE(T29:W29)</f>
        <v>104.48972736942284</v>
      </c>
      <c r="I32">
        <f>AVERAGE(X29:AA29)</f>
        <v>108.60997592789565</v>
      </c>
      <c r="J32">
        <f>AVERAGE(AB29:AE29)</f>
        <v>111.77293847617983</v>
      </c>
      <c r="K32">
        <f>AVERAGE(AF29:AI29)</f>
        <v>115.22140737837988</v>
      </c>
      <c r="L32">
        <f>AVERAGE(AJ29:AM29)</f>
        <v>117.45619436824722</v>
      </c>
      <c r="M32">
        <f>AVERAGE(AN29:AQ29)</f>
        <v>120.95392711190729</v>
      </c>
      <c r="N32">
        <f>AVERAGE(AR29:AU29)</f>
        <v>129.01080445613837</v>
      </c>
      <c r="O32">
        <f>AVERAGE(AV29:AY29)</f>
        <v>131.60163466383028</v>
      </c>
      <c r="P32">
        <f>AVERAGE(AZ29:BC29)</f>
        <v>134.84185187258581</v>
      </c>
      <c r="Q32">
        <f>AVERAGE(BD29:BG29)</f>
        <v>137.86933885685494</v>
      </c>
      <c r="R32">
        <f>AVERAGE(BH29:BK29)</f>
        <v>146.94508201309969</v>
      </c>
      <c r="S32">
        <f>AVERAGE(BL29:BO29)</f>
        <v>153.22734143201029</v>
      </c>
      <c r="T32">
        <f>AVERAGE(BP29:BS29)</f>
        <v>160.8632368583105</v>
      </c>
      <c r="U32">
        <f>AVERAGE(BT29:BW29)</f>
        <v>170.23120416503389</v>
      </c>
      <c r="V32">
        <f>AVERAGE(BX29:CA29)</f>
        <v>184.36880703129376</v>
      </c>
      <c r="W32">
        <f>AVERAGE(CB29:CE29)</f>
        <v>172.88921233835302</v>
      </c>
      <c r="X32">
        <f>AVERAGE(CF29:CI29)</f>
        <v>180.1556289537032</v>
      </c>
      <c r="Y32">
        <f>AVERAGE(CJ29:CM29)</f>
        <v>189.99496165257793</v>
      </c>
      <c r="Z32">
        <f>AVERAGE(CN29:CQ29)</f>
        <v>192.21631304931981</v>
      </c>
      <c r="AA32">
        <f>AVERAGE(CR29:CU29)</f>
        <v>190.62419526395342</v>
      </c>
      <c r="AB32">
        <f>AVERAGE(CV29:CY29)</f>
        <v>188.29871802048928</v>
      </c>
      <c r="AC32">
        <f>AVERAGE(CZ29:DC29)</f>
        <v>183.88848457705873</v>
      </c>
      <c r="AD32">
        <f>AVERAGE(DD29:DG29)</f>
        <v>188.02104909589656</v>
      </c>
      <c r="AE32">
        <f>AVERAGE(DH29:DK29)</f>
        <v>194.19918266808489</v>
      </c>
      <c r="AF32">
        <f>AVERAGE(DL29:DO29)</f>
        <v>204.25012595868554</v>
      </c>
      <c r="AG32">
        <f>AVERAGE(DP29:DS29)</f>
        <v>202.9155237082237</v>
      </c>
      <c r="AH32">
        <f>AVERAGE(DT29:DW29)</f>
        <v>199.33045960924818</v>
      </c>
      <c r="AI32">
        <f>AVERAGE(DX29:EA29)</f>
        <v>223.92879135643506</v>
      </c>
      <c r="AJ32">
        <f>AVERAGE(EB29:EE29)</f>
        <v>253.39192744779712</v>
      </c>
      <c r="AK32">
        <f>AVERAGE(EF29:EI29)</f>
        <v>249.75983877288249</v>
      </c>
      <c r="AL32">
        <f>AVERAGE(EJ29:EM29)</f>
        <v>254.99860045904944</v>
      </c>
      <c r="AM32">
        <f>AVERAGE(EN29:EQ29)</f>
        <v>257.26697643173043</v>
      </c>
    </row>
  </sheetData>
  <mergeCells count="2">
    <mergeCell ref="A20:A31"/>
    <mergeCell ref="A3:A17"/>
  </mergeCells>
  <pageMargins left="0.75" right="0.75" top="0.75" bottom="0.5" header="0.5" footer="0.7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39BD-C4F0-404E-AE92-EABD6C8D6B24}">
  <sheetPr codeName="Sheet23"/>
  <dimension ref="A1:BI2239"/>
  <sheetViews>
    <sheetView showGridLines="0" topLeftCell="J2130" zoomScaleNormal="100" workbookViewId="0">
      <selection activeCell="R2135" sqref="R2135"/>
    </sheetView>
  </sheetViews>
  <sheetFormatPr defaultColWidth="8.7109375" defaultRowHeight="20.25" x14ac:dyDescent="0.5"/>
  <cols>
    <col min="1" max="1" width="6.5703125" style="116" customWidth="1"/>
    <col min="2" max="2" width="13.42578125" style="117" customWidth="1"/>
    <col min="3" max="3" width="34.28515625" style="130" customWidth="1"/>
    <col min="4" max="4" width="37.42578125" style="130" bestFit="1" customWidth="1"/>
    <col min="5" max="5" width="26.42578125" style="130" customWidth="1"/>
    <col min="6" max="6" width="31.42578125" style="130" customWidth="1"/>
    <col min="7" max="7" width="28.5703125" style="130" customWidth="1"/>
    <col min="8" max="8" width="15.28515625" style="130" bestFit="1" customWidth="1"/>
    <col min="9" max="9" width="39.140625" style="117" bestFit="1" customWidth="1"/>
    <col min="10" max="43" width="8.7109375" style="131"/>
    <col min="44" max="61" width="8.7109375" style="130"/>
    <col min="62" max="16384" width="8.7109375" style="116"/>
  </cols>
  <sheetData>
    <row r="1" spans="1:43" s="114" customFormat="1" ht="30" customHeight="1" x14ac:dyDescent="0.25">
      <c r="A1" s="114" t="s">
        <v>65</v>
      </c>
      <c r="B1" s="115"/>
      <c r="I1" s="115"/>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row>
    <row r="3" spans="1:43" x14ac:dyDescent="0.5">
      <c r="B3" s="117" t="s">
        <v>66</v>
      </c>
    </row>
    <row r="4" spans="1:43" x14ac:dyDescent="0.5">
      <c r="B4" s="130" t="s">
        <v>400</v>
      </c>
    </row>
    <row r="5" spans="1:43" x14ac:dyDescent="0.5">
      <c r="B5" s="33" t="s">
        <v>67</v>
      </c>
    </row>
    <row r="6" spans="1:43" x14ac:dyDescent="0.5">
      <c r="B6" s="117" t="s">
        <v>401</v>
      </c>
    </row>
    <row r="8" spans="1:43" x14ac:dyDescent="0.5">
      <c r="B8" s="119" t="s">
        <v>68</v>
      </c>
      <c r="C8" s="120" t="s">
        <v>402</v>
      </c>
      <c r="D8" s="120" t="s">
        <v>403</v>
      </c>
      <c r="E8" s="120" t="s">
        <v>397</v>
      </c>
      <c r="F8" s="120" t="s">
        <v>398</v>
      </c>
      <c r="G8" s="120" t="s">
        <v>399</v>
      </c>
    </row>
    <row r="9" spans="1:43" x14ac:dyDescent="0.5">
      <c r="B9" s="122">
        <v>1990</v>
      </c>
      <c r="C9" s="126" t="s">
        <v>69</v>
      </c>
      <c r="D9" s="126" t="s">
        <v>70</v>
      </c>
      <c r="E9" s="124">
        <v>1.2162850000000001</v>
      </c>
      <c r="F9" s="124">
        <v>1.9253070000000001</v>
      </c>
      <c r="G9" s="124">
        <v>3.1415920000000002</v>
      </c>
    </row>
    <row r="10" spans="1:43" x14ac:dyDescent="0.5">
      <c r="B10" s="122">
        <v>1990</v>
      </c>
      <c r="C10" s="126" t="s">
        <v>69</v>
      </c>
      <c r="D10" s="126" t="s">
        <v>404</v>
      </c>
      <c r="E10" s="124">
        <v>0.55601</v>
      </c>
      <c r="F10" s="124">
        <v>1.989814</v>
      </c>
      <c r="G10" s="124">
        <v>2.5458240000000001</v>
      </c>
    </row>
    <row r="11" spans="1:43" x14ac:dyDescent="0.5">
      <c r="B11" s="122">
        <v>1990</v>
      </c>
      <c r="C11" s="126" t="s">
        <v>69</v>
      </c>
      <c r="D11" s="126" t="s">
        <v>71</v>
      </c>
      <c r="E11" s="124">
        <v>0.138903</v>
      </c>
      <c r="F11" s="124">
        <v>0.500143</v>
      </c>
      <c r="G11" s="124">
        <v>0.639046</v>
      </c>
    </row>
    <row r="12" spans="1:43" x14ac:dyDescent="0.5">
      <c r="B12" s="122">
        <v>1990</v>
      </c>
      <c r="C12" s="126" t="s">
        <v>69</v>
      </c>
      <c r="D12" s="126" t="s">
        <v>72</v>
      </c>
      <c r="E12" s="124">
        <v>17.642229</v>
      </c>
      <c r="F12" s="124">
        <v>2.6103369999999999</v>
      </c>
      <c r="G12" s="124">
        <v>20.252566000000002</v>
      </c>
    </row>
    <row r="13" spans="1:43" x14ac:dyDescent="0.5">
      <c r="B13" s="122">
        <v>1990</v>
      </c>
      <c r="C13" s="126" t="s">
        <v>69</v>
      </c>
      <c r="D13" s="126" t="s">
        <v>73</v>
      </c>
      <c r="E13" s="124">
        <v>7.4715309999999997</v>
      </c>
      <c r="F13" s="124">
        <v>3.5352070000000002</v>
      </c>
      <c r="G13" s="124">
        <v>11.006738</v>
      </c>
    </row>
    <row r="14" spans="1:43" x14ac:dyDescent="0.5">
      <c r="B14" s="122">
        <v>1990</v>
      </c>
      <c r="C14" s="126" t="s">
        <v>69</v>
      </c>
      <c r="D14" s="126" t="s">
        <v>74</v>
      </c>
      <c r="E14" s="124">
        <v>0.99933300000000003</v>
      </c>
      <c r="F14" s="124">
        <v>0.61266699999999996</v>
      </c>
      <c r="G14" s="124">
        <v>1.6120000000000001</v>
      </c>
    </row>
    <row r="15" spans="1:43" x14ac:dyDescent="0.5">
      <c r="B15" s="122">
        <v>1990</v>
      </c>
      <c r="C15" s="126" t="s">
        <v>69</v>
      </c>
      <c r="D15" s="126" t="s">
        <v>75</v>
      </c>
      <c r="E15" s="124">
        <v>0.31692300000000001</v>
      </c>
      <c r="F15" s="124">
        <v>0.15464600000000001</v>
      </c>
      <c r="G15" s="124">
        <v>0.47156900000000002</v>
      </c>
    </row>
    <row r="16" spans="1:43" x14ac:dyDescent="0.5">
      <c r="B16" s="122">
        <v>1990</v>
      </c>
      <c r="C16" s="126" t="s">
        <v>69</v>
      </c>
      <c r="D16" s="126" t="s">
        <v>76</v>
      </c>
      <c r="E16" s="124">
        <v>2.520613</v>
      </c>
      <c r="F16" s="124">
        <v>1.452772</v>
      </c>
      <c r="G16" s="124">
        <v>3.9733849999999999</v>
      </c>
    </row>
    <row r="17" spans="2:7" x14ac:dyDescent="0.5">
      <c r="B17" s="122">
        <v>1990</v>
      </c>
      <c r="C17" s="126" t="s">
        <v>69</v>
      </c>
      <c r="D17" s="126" t="s">
        <v>77</v>
      </c>
      <c r="E17" s="124">
        <v>7.6306700000000003</v>
      </c>
      <c r="F17" s="124">
        <v>3.2229589999999999</v>
      </c>
      <c r="G17" s="124">
        <v>10.853629</v>
      </c>
    </row>
    <row r="18" spans="2:7" x14ac:dyDescent="0.5">
      <c r="B18" s="122">
        <v>1990</v>
      </c>
      <c r="C18" s="126" t="s">
        <v>78</v>
      </c>
      <c r="D18" s="126" t="s">
        <v>79</v>
      </c>
      <c r="E18" s="124">
        <v>2.9416999999999999E-2</v>
      </c>
      <c r="F18" s="124">
        <v>6.2983999999999998E-2</v>
      </c>
      <c r="G18" s="124">
        <v>9.2400999999999997E-2</v>
      </c>
    </row>
    <row r="19" spans="2:7" x14ac:dyDescent="0.5">
      <c r="B19" s="122">
        <v>1990</v>
      </c>
      <c r="C19" s="126" t="s">
        <v>78</v>
      </c>
      <c r="D19" s="126" t="s">
        <v>80</v>
      </c>
      <c r="E19" s="124">
        <v>0.51605900000000005</v>
      </c>
      <c r="F19" s="124">
        <v>0.34092899999999998</v>
      </c>
      <c r="G19" s="124">
        <v>0.85698800000000008</v>
      </c>
    </row>
    <row r="20" spans="2:7" x14ac:dyDescent="0.5">
      <c r="B20" s="122">
        <v>1990</v>
      </c>
      <c r="C20" s="126" t="s">
        <v>78</v>
      </c>
      <c r="D20" s="126" t="s">
        <v>81</v>
      </c>
      <c r="E20" s="124">
        <v>0.21387300000000001</v>
      </c>
      <c r="F20" s="124">
        <v>0.72414599999999996</v>
      </c>
      <c r="G20" s="124">
        <v>0.93801899999999994</v>
      </c>
    </row>
    <row r="21" spans="2:7" x14ac:dyDescent="0.5">
      <c r="B21" s="122">
        <v>1990</v>
      </c>
      <c r="C21" s="126" t="s">
        <v>78</v>
      </c>
      <c r="D21" s="126" t="s">
        <v>82</v>
      </c>
      <c r="E21" s="124">
        <v>1.236423</v>
      </c>
      <c r="F21" s="124">
        <v>0.91784900000000003</v>
      </c>
      <c r="G21" s="124">
        <v>2.1542720000000002</v>
      </c>
    </row>
    <row r="22" spans="2:7" x14ac:dyDescent="0.5">
      <c r="B22" s="122">
        <v>1990</v>
      </c>
      <c r="C22" s="126" t="s">
        <v>78</v>
      </c>
      <c r="D22" s="126" t="s">
        <v>83</v>
      </c>
      <c r="E22" s="124">
        <v>1.2564059999999999</v>
      </c>
      <c r="F22" s="124">
        <v>1.0709299999999999</v>
      </c>
      <c r="G22" s="124">
        <v>2.3273359999999998</v>
      </c>
    </row>
    <row r="23" spans="2:7" x14ac:dyDescent="0.5">
      <c r="B23" s="122">
        <v>1990</v>
      </c>
      <c r="C23" s="126" t="s">
        <v>78</v>
      </c>
      <c r="D23" s="126" t="s">
        <v>84</v>
      </c>
      <c r="E23" s="124">
        <v>1.3411999999999999</v>
      </c>
      <c r="F23" s="124">
        <v>1.0181100000000001</v>
      </c>
      <c r="G23" s="124">
        <v>2.3593099999999998</v>
      </c>
    </row>
    <row r="24" spans="2:7" x14ac:dyDescent="0.5">
      <c r="B24" s="122">
        <v>1990</v>
      </c>
      <c r="C24" s="126" t="s">
        <v>78</v>
      </c>
      <c r="D24" s="126" t="s">
        <v>85</v>
      </c>
      <c r="E24" s="124">
        <v>0.158558</v>
      </c>
      <c r="F24" s="124">
        <v>0.11676300000000001</v>
      </c>
      <c r="G24" s="124">
        <v>0.27532099999999998</v>
      </c>
    </row>
    <row r="25" spans="2:7" x14ac:dyDescent="0.5">
      <c r="B25" s="122">
        <v>1990</v>
      </c>
      <c r="C25" s="126" t="s">
        <v>78</v>
      </c>
      <c r="D25" s="126" t="s">
        <v>86</v>
      </c>
      <c r="E25" s="124">
        <v>0.78661300000000001</v>
      </c>
      <c r="F25" s="124">
        <v>2.79081</v>
      </c>
      <c r="G25" s="124">
        <v>3.577423</v>
      </c>
    </row>
    <row r="26" spans="2:7" x14ac:dyDescent="0.5">
      <c r="B26" s="122">
        <v>1990</v>
      </c>
      <c r="C26" s="126" t="s">
        <v>78</v>
      </c>
      <c r="D26" s="126" t="s">
        <v>87</v>
      </c>
      <c r="E26" s="124">
        <v>5.0946999999999999E-2</v>
      </c>
      <c r="F26" s="124">
        <v>3.3314000000000003E-2</v>
      </c>
      <c r="G26" s="124">
        <v>8.4261000000000003E-2</v>
      </c>
    </row>
    <row r="27" spans="2:7" x14ac:dyDescent="0.5">
      <c r="B27" s="122">
        <v>1990</v>
      </c>
      <c r="C27" s="126" t="s">
        <v>78</v>
      </c>
      <c r="D27" s="126" t="s">
        <v>88</v>
      </c>
      <c r="E27" s="124">
        <v>0.26818399999999998</v>
      </c>
      <c r="F27" s="124">
        <v>0.91147</v>
      </c>
      <c r="G27" s="124">
        <v>1.179654</v>
      </c>
    </row>
    <row r="28" spans="2:7" x14ac:dyDescent="0.5">
      <c r="B28" s="122">
        <v>1990</v>
      </c>
      <c r="C28" s="126" t="s">
        <v>78</v>
      </c>
      <c r="D28" s="126" t="s">
        <v>89</v>
      </c>
      <c r="E28" s="124">
        <v>0.121527</v>
      </c>
      <c r="F28" s="124">
        <v>9.3790000000000002E-3</v>
      </c>
      <c r="G28" s="124">
        <v>0.13090599999999999</v>
      </c>
    </row>
    <row r="29" spans="2:7" x14ac:dyDescent="0.5">
      <c r="B29" s="122">
        <v>1990</v>
      </c>
      <c r="C29" s="126" t="s">
        <v>78</v>
      </c>
      <c r="D29" s="126" t="s">
        <v>90</v>
      </c>
      <c r="E29" s="124">
        <v>0.48566700000000002</v>
      </c>
      <c r="F29" s="124">
        <v>0.22645499999999999</v>
      </c>
      <c r="G29" s="124">
        <v>0.71212200000000003</v>
      </c>
    </row>
    <row r="30" spans="2:7" x14ac:dyDescent="0.5">
      <c r="B30" s="122">
        <v>1990</v>
      </c>
      <c r="C30" s="126" t="s">
        <v>78</v>
      </c>
      <c r="D30" s="126" t="s">
        <v>91</v>
      </c>
      <c r="E30" s="124">
        <v>5.2510000000000001E-2</v>
      </c>
      <c r="F30" s="124">
        <v>3.7146999999999999E-2</v>
      </c>
      <c r="G30" s="124">
        <v>8.9657000000000001E-2</v>
      </c>
    </row>
    <row r="31" spans="2:7" x14ac:dyDescent="0.5">
      <c r="B31" s="122">
        <v>1990</v>
      </c>
      <c r="C31" s="126" t="s">
        <v>78</v>
      </c>
      <c r="D31" s="126" t="s">
        <v>92</v>
      </c>
      <c r="E31" s="124">
        <v>6.3569999999999998E-3</v>
      </c>
      <c r="F31" s="124">
        <v>0.10543</v>
      </c>
      <c r="G31" s="124">
        <v>0.111787</v>
      </c>
    </row>
    <row r="32" spans="2:7" x14ac:dyDescent="0.5">
      <c r="B32" s="122">
        <v>1990</v>
      </c>
      <c r="C32" s="126" t="s">
        <v>93</v>
      </c>
      <c r="D32" s="126" t="s">
        <v>94</v>
      </c>
      <c r="E32" s="124">
        <v>5.4120000000000001E-3</v>
      </c>
      <c r="F32" s="124">
        <v>4.261E-3</v>
      </c>
      <c r="G32" s="124">
        <v>9.673000000000001E-3</v>
      </c>
    </row>
    <row r="33" spans="2:7" x14ac:dyDescent="0.5">
      <c r="B33" s="122">
        <v>1990</v>
      </c>
      <c r="C33" s="126" t="s">
        <v>93</v>
      </c>
      <c r="D33" s="126" t="s">
        <v>95</v>
      </c>
      <c r="E33" s="124">
        <v>6.5451999999999996E-2</v>
      </c>
      <c r="F33" s="124">
        <v>3.3980000000000003E-2</v>
      </c>
      <c r="G33" s="124">
        <v>9.9431999999999993E-2</v>
      </c>
    </row>
    <row r="34" spans="2:7" x14ac:dyDescent="0.5">
      <c r="B34" s="122">
        <v>1990</v>
      </c>
      <c r="C34" s="126" t="s">
        <v>93</v>
      </c>
      <c r="D34" s="126" t="s">
        <v>97</v>
      </c>
      <c r="E34" s="124">
        <v>9.5245999999999997E-2</v>
      </c>
      <c r="F34" s="124">
        <v>3.6657000000000002E-2</v>
      </c>
      <c r="G34" s="124">
        <v>0.13190299999999999</v>
      </c>
    </row>
    <row r="35" spans="2:7" x14ac:dyDescent="0.5">
      <c r="B35" s="122">
        <v>1990</v>
      </c>
      <c r="C35" s="126" t="s">
        <v>93</v>
      </c>
      <c r="D35" s="126" t="s">
        <v>98</v>
      </c>
      <c r="E35" s="124">
        <v>2.7248000000000001E-2</v>
      </c>
      <c r="F35" s="124">
        <v>1.2291E-2</v>
      </c>
      <c r="G35" s="124">
        <v>3.9538999999999998E-2</v>
      </c>
    </row>
    <row r="36" spans="2:7" x14ac:dyDescent="0.5">
      <c r="B36" s="122">
        <v>1990</v>
      </c>
      <c r="C36" s="126" t="s">
        <v>93</v>
      </c>
      <c r="D36" s="126" t="s">
        <v>99</v>
      </c>
      <c r="E36" s="124">
        <v>3.4389999999999997E-2</v>
      </c>
      <c r="F36" s="124">
        <v>3.2197999999999997E-2</v>
      </c>
      <c r="G36" s="124">
        <v>6.6587999999999994E-2</v>
      </c>
    </row>
    <row r="37" spans="2:7" x14ac:dyDescent="0.5">
      <c r="B37" s="122">
        <v>1990</v>
      </c>
      <c r="C37" s="126" t="s">
        <v>93</v>
      </c>
      <c r="D37" s="126" t="s">
        <v>100</v>
      </c>
      <c r="E37" s="124">
        <v>0.48277999999999999</v>
      </c>
      <c r="F37" s="124">
        <v>0.13284199999999999</v>
      </c>
      <c r="G37" s="124">
        <v>0.615622</v>
      </c>
    </row>
    <row r="38" spans="2:7" x14ac:dyDescent="0.5">
      <c r="B38" s="122">
        <v>1990</v>
      </c>
      <c r="C38" s="126" t="s">
        <v>93</v>
      </c>
      <c r="D38" s="126" t="s">
        <v>101</v>
      </c>
      <c r="E38" s="124">
        <v>5.5999999999999999E-5</v>
      </c>
      <c r="F38" s="124">
        <v>2.32E-4</v>
      </c>
      <c r="G38" s="124">
        <v>2.8800000000000001E-4</v>
      </c>
    </row>
    <row r="39" spans="2:7" x14ac:dyDescent="0.5">
      <c r="B39" s="122">
        <v>1990</v>
      </c>
      <c r="C39" s="126" t="s">
        <v>93</v>
      </c>
      <c r="D39" s="126" t="s">
        <v>102</v>
      </c>
      <c r="E39" s="124">
        <v>1.487E-3</v>
      </c>
      <c r="F39" s="124">
        <v>6.5300000000000004E-4</v>
      </c>
      <c r="G39" s="124">
        <v>2.14E-3</v>
      </c>
    </row>
    <row r="40" spans="2:7" x14ac:dyDescent="0.5">
      <c r="B40" s="122">
        <v>1990</v>
      </c>
      <c r="C40" s="126" t="s">
        <v>93</v>
      </c>
      <c r="D40" s="126" t="s">
        <v>103</v>
      </c>
      <c r="E40" s="124">
        <v>0.33252500000000002</v>
      </c>
      <c r="F40" s="124">
        <v>0.143876</v>
      </c>
      <c r="G40" s="124">
        <v>0.47640100000000002</v>
      </c>
    </row>
    <row r="41" spans="2:7" x14ac:dyDescent="0.5">
      <c r="B41" s="122">
        <v>1990</v>
      </c>
      <c r="C41" s="126" t="s">
        <v>93</v>
      </c>
      <c r="D41" s="126" t="s">
        <v>104</v>
      </c>
      <c r="E41" s="124">
        <v>8.7001999999999996E-2</v>
      </c>
      <c r="F41" s="124">
        <v>5.2144000000000003E-2</v>
      </c>
      <c r="G41" s="124">
        <v>0.13914599999999999</v>
      </c>
    </row>
    <row r="42" spans="2:7" x14ac:dyDescent="0.5">
      <c r="B42" s="122">
        <v>1990</v>
      </c>
      <c r="C42" s="126" t="s">
        <v>93</v>
      </c>
      <c r="D42" s="126" t="s">
        <v>105</v>
      </c>
      <c r="E42" s="124">
        <v>5.3142000000000002E-2</v>
      </c>
      <c r="F42" s="124">
        <v>2.6283999999999998E-2</v>
      </c>
      <c r="G42" s="124">
        <v>7.9425999999999997E-2</v>
      </c>
    </row>
    <row r="43" spans="2:7" x14ac:dyDescent="0.5">
      <c r="B43" s="122">
        <v>1990</v>
      </c>
      <c r="C43" s="126" t="s">
        <v>93</v>
      </c>
      <c r="D43" s="126" t="s">
        <v>106</v>
      </c>
      <c r="E43" s="124">
        <v>0</v>
      </c>
      <c r="F43" s="124">
        <v>0</v>
      </c>
      <c r="G43" s="124">
        <v>0</v>
      </c>
    </row>
    <row r="44" spans="2:7" x14ac:dyDescent="0.5">
      <c r="B44" s="122">
        <v>1990</v>
      </c>
      <c r="C44" s="126" t="s">
        <v>93</v>
      </c>
      <c r="D44" s="126" t="s">
        <v>107</v>
      </c>
      <c r="E44" s="124">
        <v>6.0489999999999997E-3</v>
      </c>
      <c r="F44" s="124">
        <v>7.0679999999999996E-3</v>
      </c>
      <c r="G44" s="124">
        <v>1.3117E-2</v>
      </c>
    </row>
    <row r="45" spans="2:7" x14ac:dyDescent="0.5">
      <c r="B45" s="122">
        <v>1990</v>
      </c>
      <c r="C45" s="126" t="s">
        <v>93</v>
      </c>
      <c r="D45" s="126" t="s">
        <v>108</v>
      </c>
      <c r="E45" s="124">
        <v>0.409362</v>
      </c>
      <c r="F45" s="124">
        <v>0.17582999999999999</v>
      </c>
      <c r="G45" s="124">
        <v>0.58519199999999993</v>
      </c>
    </row>
    <row r="46" spans="2:7" x14ac:dyDescent="0.5">
      <c r="B46" s="122">
        <v>1990</v>
      </c>
      <c r="C46" s="126" t="s">
        <v>93</v>
      </c>
      <c r="D46" s="126" t="s">
        <v>109</v>
      </c>
      <c r="E46" s="124">
        <v>0.31849</v>
      </c>
      <c r="F46" s="124">
        <v>9.6800999999999998E-2</v>
      </c>
      <c r="G46" s="124">
        <v>0.41529100000000002</v>
      </c>
    </row>
    <row r="47" spans="2:7" x14ac:dyDescent="0.5">
      <c r="B47" s="122">
        <v>1990</v>
      </c>
      <c r="C47" s="126" t="s">
        <v>93</v>
      </c>
      <c r="D47" s="126" t="s">
        <v>110</v>
      </c>
      <c r="E47" s="124">
        <v>0.16408400000000001</v>
      </c>
      <c r="F47" s="124">
        <v>4.9653000000000003E-2</v>
      </c>
      <c r="G47" s="124">
        <v>0.21373700000000001</v>
      </c>
    </row>
    <row r="48" spans="2:7" x14ac:dyDescent="0.5">
      <c r="B48" s="122">
        <v>1990</v>
      </c>
      <c r="C48" s="126" t="s">
        <v>93</v>
      </c>
      <c r="D48" s="126" t="s">
        <v>111</v>
      </c>
      <c r="E48" s="124">
        <v>0.87952399999999997</v>
      </c>
      <c r="F48" s="124">
        <v>0.36310500000000001</v>
      </c>
      <c r="G48" s="124">
        <v>1.242629</v>
      </c>
    </row>
    <row r="49" spans="2:7" x14ac:dyDescent="0.5">
      <c r="B49" s="122">
        <v>1990</v>
      </c>
      <c r="C49" s="126" t="s">
        <v>93</v>
      </c>
      <c r="D49" s="126" t="s">
        <v>112</v>
      </c>
      <c r="E49" s="124">
        <v>0</v>
      </c>
      <c r="F49" s="124">
        <v>0</v>
      </c>
      <c r="G49" s="124">
        <v>0</v>
      </c>
    </row>
    <row r="50" spans="2:7" x14ac:dyDescent="0.5">
      <c r="B50" s="122">
        <v>1990</v>
      </c>
      <c r="C50" s="126" t="s">
        <v>93</v>
      </c>
      <c r="D50" s="126" t="s">
        <v>113</v>
      </c>
      <c r="E50" s="124">
        <v>2.0999999999999999E-5</v>
      </c>
      <c r="F50" s="124">
        <v>9.9999999999999995E-7</v>
      </c>
      <c r="G50" s="124">
        <v>2.1999999999999999E-5</v>
      </c>
    </row>
    <row r="51" spans="2:7" x14ac:dyDescent="0.5">
      <c r="B51" s="122">
        <v>1990</v>
      </c>
      <c r="C51" s="126" t="s">
        <v>93</v>
      </c>
      <c r="D51" s="126" t="s">
        <v>114</v>
      </c>
      <c r="E51" s="124">
        <v>4.08E-4</v>
      </c>
      <c r="F51" s="124">
        <v>1.36E-4</v>
      </c>
      <c r="G51" s="124">
        <v>5.44E-4</v>
      </c>
    </row>
    <row r="52" spans="2:7" x14ac:dyDescent="0.5">
      <c r="B52" s="122">
        <v>1990</v>
      </c>
      <c r="C52" s="126" t="s">
        <v>93</v>
      </c>
      <c r="D52" s="126" t="s">
        <v>115</v>
      </c>
      <c r="E52" s="124">
        <v>1.653E-3</v>
      </c>
      <c r="F52" s="124">
        <v>1.2168999999999999E-2</v>
      </c>
      <c r="G52" s="124">
        <v>1.3821999999999999E-2</v>
      </c>
    </row>
    <row r="53" spans="2:7" x14ac:dyDescent="0.5">
      <c r="B53" s="122">
        <v>1990</v>
      </c>
      <c r="C53" s="126" t="s">
        <v>93</v>
      </c>
      <c r="D53" s="126" t="s">
        <v>116</v>
      </c>
      <c r="E53" s="124">
        <v>0.28628500000000001</v>
      </c>
      <c r="F53" s="124">
        <v>0.114091</v>
      </c>
      <c r="G53" s="124">
        <v>0.40037600000000001</v>
      </c>
    </row>
    <row r="54" spans="2:7" x14ac:dyDescent="0.5">
      <c r="B54" s="122">
        <v>1990</v>
      </c>
      <c r="C54" s="126" t="s">
        <v>93</v>
      </c>
      <c r="D54" s="126" t="s">
        <v>117</v>
      </c>
      <c r="E54" s="124">
        <v>4.2216999999999998E-2</v>
      </c>
      <c r="F54" s="124">
        <v>0.140568</v>
      </c>
      <c r="G54" s="124">
        <v>0.182785</v>
      </c>
    </row>
    <row r="55" spans="2:7" x14ac:dyDescent="0.5">
      <c r="B55" s="122">
        <v>1990</v>
      </c>
      <c r="C55" s="126" t="s">
        <v>93</v>
      </c>
      <c r="D55" s="126" t="s">
        <v>118</v>
      </c>
      <c r="E55" s="124">
        <v>3.4902000000000002E-2</v>
      </c>
      <c r="F55" s="124">
        <v>1.5325999999999999E-2</v>
      </c>
      <c r="G55" s="124">
        <v>5.0228000000000002E-2</v>
      </c>
    </row>
    <row r="56" spans="2:7" x14ac:dyDescent="0.5">
      <c r="B56" s="122">
        <v>1990</v>
      </c>
      <c r="C56" s="126" t="s">
        <v>93</v>
      </c>
      <c r="D56" s="126" t="s">
        <v>119</v>
      </c>
      <c r="E56" s="124">
        <v>3.673E-3</v>
      </c>
      <c r="F56" s="124">
        <v>6.7559999999999999E-3</v>
      </c>
      <c r="G56" s="124">
        <v>1.0429000000000001E-2</v>
      </c>
    </row>
    <row r="57" spans="2:7" x14ac:dyDescent="0.5">
      <c r="B57" s="122">
        <v>1990</v>
      </c>
      <c r="C57" s="126" t="s">
        <v>93</v>
      </c>
      <c r="D57" s="126" t="s">
        <v>120</v>
      </c>
      <c r="E57" s="124">
        <v>0.19312799999999999</v>
      </c>
      <c r="F57" s="124">
        <v>8.3252999999999994E-2</v>
      </c>
      <c r="G57" s="124">
        <v>0.27638099999999999</v>
      </c>
    </row>
    <row r="58" spans="2:7" x14ac:dyDescent="0.5">
      <c r="B58" s="122">
        <v>1990</v>
      </c>
      <c r="C58" s="126" t="s">
        <v>93</v>
      </c>
      <c r="D58" s="126" t="s">
        <v>121</v>
      </c>
      <c r="E58" s="124">
        <v>5.2420000000000001E-3</v>
      </c>
      <c r="F58" s="124">
        <v>2.238E-3</v>
      </c>
      <c r="G58" s="124">
        <v>7.4800000000000014E-3</v>
      </c>
    </row>
    <row r="59" spans="2:7" x14ac:dyDescent="0.5">
      <c r="B59" s="122">
        <v>1990</v>
      </c>
      <c r="C59" s="126" t="s">
        <v>93</v>
      </c>
      <c r="D59" s="126" t="s">
        <v>122</v>
      </c>
      <c r="E59" s="124">
        <v>0.639621</v>
      </c>
      <c r="F59" s="124">
        <v>0.204181</v>
      </c>
      <c r="G59" s="124">
        <v>0.84380199999999994</v>
      </c>
    </row>
    <row r="60" spans="2:7" x14ac:dyDescent="0.5">
      <c r="B60" s="122">
        <v>1990</v>
      </c>
      <c r="C60" s="126" t="s">
        <v>93</v>
      </c>
      <c r="D60" s="126" t="s">
        <v>123</v>
      </c>
      <c r="E60" s="124">
        <v>6.1149999999999998E-3</v>
      </c>
      <c r="F60" s="124">
        <v>5.13E-3</v>
      </c>
      <c r="G60" s="124">
        <v>1.1245E-2</v>
      </c>
    </row>
    <row r="61" spans="2:7" x14ac:dyDescent="0.5">
      <c r="B61" s="122">
        <v>1990</v>
      </c>
      <c r="C61" s="126" t="s">
        <v>93</v>
      </c>
      <c r="D61" s="126" t="s">
        <v>124</v>
      </c>
      <c r="E61" s="124">
        <v>0.16301199999999999</v>
      </c>
      <c r="F61" s="124">
        <v>6.7549999999999999E-2</v>
      </c>
      <c r="G61" s="124">
        <v>0.23056199999999999</v>
      </c>
    </row>
    <row r="62" spans="2:7" x14ac:dyDescent="0.5">
      <c r="B62" s="122">
        <v>1990</v>
      </c>
      <c r="C62" s="126" t="s">
        <v>93</v>
      </c>
      <c r="D62" s="126" t="s">
        <v>125</v>
      </c>
      <c r="E62" s="124">
        <v>2.4000000000000001E-5</v>
      </c>
      <c r="F62" s="124">
        <v>9.9999999999999995E-7</v>
      </c>
      <c r="G62" s="124">
        <v>2.5000000000000001E-5</v>
      </c>
    </row>
    <row r="63" spans="2:7" x14ac:dyDescent="0.5">
      <c r="B63" s="122">
        <v>1990</v>
      </c>
      <c r="C63" s="126" t="s">
        <v>93</v>
      </c>
      <c r="D63" s="126" t="s">
        <v>127</v>
      </c>
      <c r="E63" s="124">
        <v>2.1093000000000001E-2</v>
      </c>
      <c r="F63" s="124">
        <v>9.2329999999999999E-3</v>
      </c>
      <c r="G63" s="124">
        <v>3.0325999999999999E-2</v>
      </c>
    </row>
    <row r="64" spans="2:7" x14ac:dyDescent="0.5">
      <c r="B64" s="122">
        <v>1990</v>
      </c>
      <c r="C64" s="126" t="s">
        <v>93</v>
      </c>
      <c r="D64" s="126" t="s">
        <v>128</v>
      </c>
      <c r="E64" s="124">
        <v>1.444E-3</v>
      </c>
      <c r="F64" s="124">
        <v>2.7690000000000002E-3</v>
      </c>
      <c r="G64" s="124">
        <v>4.2129999999999997E-3</v>
      </c>
    </row>
    <row r="65" spans="2:7" x14ac:dyDescent="0.5">
      <c r="B65" s="122">
        <v>1990</v>
      </c>
      <c r="C65" s="126" t="s">
        <v>93</v>
      </c>
      <c r="D65" s="126" t="s">
        <v>129</v>
      </c>
      <c r="E65" s="124">
        <v>1.8471999999999999E-2</v>
      </c>
      <c r="F65" s="124">
        <v>6.5979999999999997E-3</v>
      </c>
      <c r="G65" s="124">
        <v>2.5069999999999999E-2</v>
      </c>
    </row>
    <row r="66" spans="2:7" x14ac:dyDescent="0.5">
      <c r="B66" s="122">
        <v>1990</v>
      </c>
      <c r="C66" s="126" t="s">
        <v>93</v>
      </c>
      <c r="D66" s="126" t="s">
        <v>131</v>
      </c>
      <c r="E66" s="124">
        <v>0.338559</v>
      </c>
      <c r="F66" s="124">
        <v>0.135743</v>
      </c>
      <c r="G66" s="124">
        <v>0.474302</v>
      </c>
    </row>
    <row r="67" spans="2:7" x14ac:dyDescent="0.5">
      <c r="B67" s="122">
        <v>1990</v>
      </c>
      <c r="C67" s="126" t="s">
        <v>93</v>
      </c>
      <c r="D67" s="126" t="s">
        <v>132</v>
      </c>
      <c r="E67" s="124">
        <v>0.14686299999999999</v>
      </c>
      <c r="F67" s="124">
        <v>4.6719999999999998E-2</v>
      </c>
      <c r="G67" s="124">
        <v>0.19358300000000001</v>
      </c>
    </row>
    <row r="68" spans="2:7" x14ac:dyDescent="0.5">
      <c r="B68" s="122">
        <v>1990</v>
      </c>
      <c r="C68" s="126" t="s">
        <v>93</v>
      </c>
      <c r="D68" s="126" t="s">
        <v>133</v>
      </c>
      <c r="E68" s="124">
        <v>0.44270599999999999</v>
      </c>
      <c r="F68" s="124">
        <v>0.25029200000000001</v>
      </c>
      <c r="G68" s="124">
        <v>0.692998</v>
      </c>
    </row>
    <row r="69" spans="2:7" x14ac:dyDescent="0.5">
      <c r="B69" s="122">
        <v>1991</v>
      </c>
      <c r="C69" s="126" t="s">
        <v>69</v>
      </c>
      <c r="D69" s="126" t="s">
        <v>70</v>
      </c>
      <c r="E69" s="124">
        <v>1.346924</v>
      </c>
      <c r="F69" s="124">
        <v>2.0765799999999999</v>
      </c>
      <c r="G69" s="124">
        <v>3.4235039999999999</v>
      </c>
    </row>
    <row r="70" spans="2:7" x14ac:dyDescent="0.5">
      <c r="B70" s="122">
        <v>1991</v>
      </c>
      <c r="C70" s="126" t="s">
        <v>69</v>
      </c>
      <c r="D70" s="126" t="s">
        <v>404</v>
      </c>
      <c r="E70" s="124">
        <v>0.61226199999999997</v>
      </c>
      <c r="F70" s="124">
        <v>2.194998</v>
      </c>
      <c r="G70" s="124">
        <v>2.8072599999999999</v>
      </c>
    </row>
    <row r="71" spans="2:7" x14ac:dyDescent="0.5">
      <c r="B71" s="122">
        <v>1991</v>
      </c>
      <c r="C71" s="126" t="s">
        <v>69</v>
      </c>
      <c r="D71" s="126" t="s">
        <v>71</v>
      </c>
      <c r="E71" s="124">
        <v>0.168599</v>
      </c>
      <c r="F71" s="124">
        <v>0.57407999999999992</v>
      </c>
      <c r="G71" s="124">
        <v>0.74267899999999998</v>
      </c>
    </row>
    <row r="72" spans="2:7" x14ac:dyDescent="0.5">
      <c r="B72" s="122">
        <v>1991</v>
      </c>
      <c r="C72" s="126" t="s">
        <v>69</v>
      </c>
      <c r="D72" s="126" t="s">
        <v>72</v>
      </c>
      <c r="E72" s="124">
        <v>21.593449</v>
      </c>
      <c r="F72" s="124">
        <v>2.208475</v>
      </c>
      <c r="G72" s="124">
        <v>23.801924</v>
      </c>
    </row>
    <row r="73" spans="2:7" x14ac:dyDescent="0.5">
      <c r="B73" s="122">
        <v>1991</v>
      </c>
      <c r="C73" s="126" t="s">
        <v>69</v>
      </c>
      <c r="D73" s="126" t="s">
        <v>73</v>
      </c>
      <c r="E73" s="124">
        <v>7.6623549999999998</v>
      </c>
      <c r="F73" s="124">
        <v>3.7469480000000002</v>
      </c>
      <c r="G73" s="124">
        <v>11.409303</v>
      </c>
    </row>
    <row r="74" spans="2:7" x14ac:dyDescent="0.5">
      <c r="B74" s="122">
        <v>1991</v>
      </c>
      <c r="C74" s="126" t="s">
        <v>69</v>
      </c>
      <c r="D74" s="126" t="s">
        <v>74</v>
      </c>
      <c r="E74" s="124">
        <v>1.059728</v>
      </c>
      <c r="F74" s="124">
        <v>0.62953099999999995</v>
      </c>
      <c r="G74" s="124">
        <v>1.6892590000000001</v>
      </c>
    </row>
    <row r="75" spans="2:7" x14ac:dyDescent="0.5">
      <c r="B75" s="122">
        <v>1991</v>
      </c>
      <c r="C75" s="126" t="s">
        <v>69</v>
      </c>
      <c r="D75" s="126" t="s">
        <v>75</v>
      </c>
      <c r="E75" s="124">
        <v>0.37984299999999999</v>
      </c>
      <c r="F75" s="124">
        <v>0.15512300000000001</v>
      </c>
      <c r="G75" s="124">
        <v>0.53496599999999994</v>
      </c>
    </row>
    <row r="76" spans="2:7" x14ac:dyDescent="0.5">
      <c r="B76" s="122">
        <v>1991</v>
      </c>
      <c r="C76" s="126" t="s">
        <v>69</v>
      </c>
      <c r="D76" s="126" t="s">
        <v>76</v>
      </c>
      <c r="E76" s="124">
        <v>3.1116259999999998</v>
      </c>
      <c r="F76" s="124">
        <v>1.4923120000000001</v>
      </c>
      <c r="G76" s="124">
        <v>4.6039380000000003</v>
      </c>
    </row>
    <row r="77" spans="2:7" x14ac:dyDescent="0.5">
      <c r="B77" s="122">
        <v>1991</v>
      </c>
      <c r="C77" s="126" t="s">
        <v>69</v>
      </c>
      <c r="D77" s="126" t="s">
        <v>77</v>
      </c>
      <c r="E77" s="124">
        <v>7.7978130000000014</v>
      </c>
      <c r="F77" s="124">
        <v>3.2045370000000002</v>
      </c>
      <c r="G77" s="124">
        <v>11.00235</v>
      </c>
    </row>
    <row r="78" spans="2:7" x14ac:dyDescent="0.5">
      <c r="B78" s="122">
        <v>1991</v>
      </c>
      <c r="C78" s="126" t="s">
        <v>78</v>
      </c>
      <c r="D78" s="126" t="s">
        <v>79</v>
      </c>
      <c r="E78" s="124">
        <v>3.6038000000000001E-2</v>
      </c>
      <c r="F78" s="124">
        <v>7.0061999999999999E-2</v>
      </c>
      <c r="G78" s="124">
        <v>0.1061</v>
      </c>
    </row>
    <row r="79" spans="2:7" x14ac:dyDescent="0.5">
      <c r="B79" s="122">
        <v>1991</v>
      </c>
      <c r="C79" s="126" t="s">
        <v>78</v>
      </c>
      <c r="D79" s="126" t="s">
        <v>80</v>
      </c>
      <c r="E79" s="124">
        <v>0.61496799999999996</v>
      </c>
      <c r="F79" s="124">
        <v>0.36677900000000002</v>
      </c>
      <c r="G79" s="124">
        <v>0.98174699999999993</v>
      </c>
    </row>
    <row r="80" spans="2:7" x14ac:dyDescent="0.5">
      <c r="B80" s="122">
        <v>1991</v>
      </c>
      <c r="C80" s="126" t="s">
        <v>78</v>
      </c>
      <c r="D80" s="126" t="s">
        <v>81</v>
      </c>
      <c r="E80" s="124">
        <v>0.24251600000000001</v>
      </c>
      <c r="F80" s="124">
        <v>0.80474100000000004</v>
      </c>
      <c r="G80" s="124">
        <v>1.0472570000000001</v>
      </c>
    </row>
    <row r="81" spans="2:7" x14ac:dyDescent="0.5">
      <c r="B81" s="122">
        <v>1991</v>
      </c>
      <c r="C81" s="126" t="s">
        <v>78</v>
      </c>
      <c r="D81" s="126" t="s">
        <v>82</v>
      </c>
      <c r="E81" s="124">
        <v>1.2781659999999999</v>
      </c>
      <c r="F81" s="124">
        <v>0.80596100000000004</v>
      </c>
      <c r="G81" s="124">
        <v>2.0841270000000001</v>
      </c>
    </row>
    <row r="82" spans="2:7" x14ac:dyDescent="0.5">
      <c r="B82" s="122">
        <v>1991</v>
      </c>
      <c r="C82" s="126" t="s">
        <v>78</v>
      </c>
      <c r="D82" s="126" t="s">
        <v>83</v>
      </c>
      <c r="E82" s="124">
        <v>1.252216</v>
      </c>
      <c r="F82" s="124">
        <v>0.94206800000000002</v>
      </c>
      <c r="G82" s="124">
        <v>2.1942840000000001</v>
      </c>
    </row>
    <row r="83" spans="2:7" x14ac:dyDescent="0.5">
      <c r="B83" s="122">
        <v>1991</v>
      </c>
      <c r="C83" s="126" t="s">
        <v>78</v>
      </c>
      <c r="D83" s="126" t="s">
        <v>84</v>
      </c>
      <c r="E83" s="124">
        <v>1.3560810000000001</v>
      </c>
      <c r="F83" s="124">
        <v>0.88905199999999995</v>
      </c>
      <c r="G83" s="124">
        <v>2.245133</v>
      </c>
    </row>
    <row r="84" spans="2:7" x14ac:dyDescent="0.5">
      <c r="B84" s="122">
        <v>1991</v>
      </c>
      <c r="C84" s="126" t="s">
        <v>78</v>
      </c>
      <c r="D84" s="126" t="s">
        <v>85</v>
      </c>
      <c r="E84" s="124">
        <v>0.20157700000000001</v>
      </c>
      <c r="F84" s="124">
        <v>0.11963799999999999</v>
      </c>
      <c r="G84" s="124">
        <v>0.32121499999999997</v>
      </c>
    </row>
    <row r="85" spans="2:7" x14ac:dyDescent="0.5">
      <c r="B85" s="122">
        <v>1991</v>
      </c>
      <c r="C85" s="126" t="s">
        <v>78</v>
      </c>
      <c r="D85" s="126" t="s">
        <v>86</v>
      </c>
      <c r="E85" s="124">
        <v>0.91203100000000004</v>
      </c>
      <c r="F85" s="124">
        <v>2.9767679999999999</v>
      </c>
      <c r="G85" s="124">
        <v>3.8887990000000001</v>
      </c>
    </row>
    <row r="86" spans="2:7" x14ac:dyDescent="0.5">
      <c r="B86" s="122">
        <v>1991</v>
      </c>
      <c r="C86" s="126" t="s">
        <v>78</v>
      </c>
      <c r="D86" s="126" t="s">
        <v>87</v>
      </c>
      <c r="E86" s="124">
        <v>4.0239999999999998E-2</v>
      </c>
      <c r="F86" s="124">
        <v>2.7035E-2</v>
      </c>
      <c r="G86" s="124">
        <v>6.7275000000000001E-2</v>
      </c>
    </row>
    <row r="87" spans="2:7" x14ac:dyDescent="0.5">
      <c r="B87" s="122">
        <v>1991</v>
      </c>
      <c r="C87" s="126" t="s">
        <v>78</v>
      </c>
      <c r="D87" s="126" t="s">
        <v>88</v>
      </c>
      <c r="E87" s="124">
        <v>0.36979299999999998</v>
      </c>
      <c r="F87" s="124">
        <v>1.2525850000000001</v>
      </c>
      <c r="G87" s="124">
        <v>1.6223780000000001</v>
      </c>
    </row>
    <row r="88" spans="2:7" x14ac:dyDescent="0.5">
      <c r="B88" s="122">
        <v>1991</v>
      </c>
      <c r="C88" s="126" t="s">
        <v>78</v>
      </c>
      <c r="D88" s="126" t="s">
        <v>89</v>
      </c>
      <c r="E88" s="124">
        <v>3.3403000000000002E-2</v>
      </c>
      <c r="F88" s="124">
        <v>-4.1784000000000002E-2</v>
      </c>
      <c r="G88" s="124">
        <v>-8.3809999999999996E-3</v>
      </c>
    </row>
    <row r="89" spans="2:7" x14ac:dyDescent="0.5">
      <c r="B89" s="122">
        <v>1991</v>
      </c>
      <c r="C89" s="126" t="s">
        <v>78</v>
      </c>
      <c r="D89" s="126" t="s">
        <v>90</v>
      </c>
      <c r="E89" s="124">
        <v>1.1245E-2</v>
      </c>
      <c r="F89" s="124">
        <v>-0.28374700000000003</v>
      </c>
      <c r="G89" s="124">
        <v>-0.27250200000000002</v>
      </c>
    </row>
    <row r="90" spans="2:7" x14ac:dyDescent="0.5">
      <c r="B90" s="122">
        <v>1991</v>
      </c>
      <c r="C90" s="126" t="s">
        <v>78</v>
      </c>
      <c r="D90" s="126" t="s">
        <v>91</v>
      </c>
      <c r="E90" s="124">
        <v>0.107527</v>
      </c>
      <c r="F90" s="124">
        <v>8.4293000000000007E-2</v>
      </c>
      <c r="G90" s="124">
        <v>0.19181999999999999</v>
      </c>
    </row>
    <row r="91" spans="2:7" x14ac:dyDescent="0.5">
      <c r="B91" s="122">
        <v>1991</v>
      </c>
      <c r="C91" s="126" t="s">
        <v>78</v>
      </c>
      <c r="D91" s="126" t="s">
        <v>92</v>
      </c>
      <c r="E91" s="124">
        <v>6.8820000000000001E-3</v>
      </c>
      <c r="F91" s="124">
        <v>0.117857</v>
      </c>
      <c r="G91" s="124">
        <v>0.124739</v>
      </c>
    </row>
    <row r="92" spans="2:7" x14ac:dyDescent="0.5">
      <c r="B92" s="122">
        <v>1991</v>
      </c>
      <c r="C92" s="126" t="s">
        <v>93</v>
      </c>
      <c r="D92" s="126" t="s">
        <v>94</v>
      </c>
      <c r="E92" s="124">
        <v>5.6169999999999996E-3</v>
      </c>
      <c r="F92" s="124">
        <v>4.0130000000000001E-3</v>
      </c>
      <c r="G92" s="124">
        <v>9.6299999999999997E-3</v>
      </c>
    </row>
    <row r="93" spans="2:7" x14ac:dyDescent="0.5">
      <c r="B93" s="122">
        <v>1991</v>
      </c>
      <c r="C93" s="126" t="s">
        <v>93</v>
      </c>
      <c r="D93" s="126" t="s">
        <v>95</v>
      </c>
      <c r="E93" s="124">
        <v>7.7621999999999997E-2</v>
      </c>
      <c r="F93" s="124">
        <v>3.7179999999999998E-2</v>
      </c>
      <c r="G93" s="124">
        <v>0.114802</v>
      </c>
    </row>
    <row r="94" spans="2:7" x14ac:dyDescent="0.5">
      <c r="B94" s="122">
        <v>1991</v>
      </c>
      <c r="C94" s="126" t="s">
        <v>93</v>
      </c>
      <c r="D94" s="126" t="s">
        <v>97</v>
      </c>
      <c r="E94" s="124">
        <v>0.10413600000000001</v>
      </c>
      <c r="F94" s="124">
        <v>3.4950000000000002E-2</v>
      </c>
      <c r="G94" s="124">
        <v>0.13908599999999999</v>
      </c>
    </row>
    <row r="95" spans="2:7" x14ac:dyDescent="0.5">
      <c r="B95" s="122">
        <v>1991</v>
      </c>
      <c r="C95" s="126" t="s">
        <v>93</v>
      </c>
      <c r="D95" s="126" t="s">
        <v>98</v>
      </c>
      <c r="E95" s="124">
        <v>3.3033E-2</v>
      </c>
      <c r="F95" s="124">
        <v>1.2062E-2</v>
      </c>
      <c r="G95" s="124">
        <v>4.5095000000000003E-2</v>
      </c>
    </row>
    <row r="96" spans="2:7" x14ac:dyDescent="0.5">
      <c r="B96" s="122">
        <v>1991</v>
      </c>
      <c r="C96" s="126" t="s">
        <v>93</v>
      </c>
      <c r="D96" s="126" t="s">
        <v>99</v>
      </c>
      <c r="E96" s="124">
        <v>4.4971999999999998E-2</v>
      </c>
      <c r="F96" s="124">
        <v>3.9169000000000002E-2</v>
      </c>
      <c r="G96" s="124">
        <v>8.4140999999999994E-2</v>
      </c>
    </row>
    <row r="97" spans="2:7" x14ac:dyDescent="0.5">
      <c r="B97" s="122">
        <v>1991</v>
      </c>
      <c r="C97" s="126" t="s">
        <v>93</v>
      </c>
      <c r="D97" s="126" t="s">
        <v>100</v>
      </c>
      <c r="E97" s="124">
        <v>0.61143099999999995</v>
      </c>
      <c r="F97" s="124">
        <v>0.14280999999999999</v>
      </c>
      <c r="G97" s="124">
        <v>0.75424099999999994</v>
      </c>
    </row>
    <row r="98" spans="2:7" x14ac:dyDescent="0.5">
      <c r="B98" s="122">
        <v>1991</v>
      </c>
      <c r="C98" s="126" t="s">
        <v>93</v>
      </c>
      <c r="D98" s="126" t="s">
        <v>101</v>
      </c>
      <c r="E98" s="124">
        <v>8.0000000000000007E-5</v>
      </c>
      <c r="F98" s="124">
        <v>3.0600000000000001E-4</v>
      </c>
      <c r="G98" s="124">
        <v>3.86E-4</v>
      </c>
    </row>
    <row r="99" spans="2:7" x14ac:dyDescent="0.5">
      <c r="B99" s="122">
        <v>1991</v>
      </c>
      <c r="C99" s="126" t="s">
        <v>93</v>
      </c>
      <c r="D99" s="126" t="s">
        <v>102</v>
      </c>
      <c r="E99" s="124">
        <v>2.3240000000000001E-3</v>
      </c>
      <c r="F99" s="124">
        <v>7.3099999999999999E-4</v>
      </c>
      <c r="G99" s="124">
        <v>3.055E-3</v>
      </c>
    </row>
    <row r="100" spans="2:7" x14ac:dyDescent="0.5">
      <c r="B100" s="122">
        <v>1991</v>
      </c>
      <c r="C100" s="126" t="s">
        <v>93</v>
      </c>
      <c r="D100" s="126" t="s">
        <v>103</v>
      </c>
      <c r="E100" s="124">
        <v>0.48217199999999999</v>
      </c>
      <c r="F100" s="124">
        <v>0.18171899999999999</v>
      </c>
      <c r="G100" s="124">
        <v>0.66389100000000001</v>
      </c>
    </row>
    <row r="101" spans="2:7" x14ac:dyDescent="0.5">
      <c r="B101" s="122">
        <v>1991</v>
      </c>
      <c r="C101" s="126" t="s">
        <v>93</v>
      </c>
      <c r="D101" s="126" t="s">
        <v>104</v>
      </c>
      <c r="E101" s="124">
        <v>0.105334</v>
      </c>
      <c r="F101" s="124">
        <v>5.2795000000000002E-2</v>
      </c>
      <c r="G101" s="124">
        <v>0.15812899999999999</v>
      </c>
    </row>
    <row r="102" spans="2:7" x14ac:dyDescent="0.5">
      <c r="B102" s="122">
        <v>1991</v>
      </c>
      <c r="C102" s="126" t="s">
        <v>93</v>
      </c>
      <c r="D102" s="126" t="s">
        <v>105</v>
      </c>
      <c r="E102" s="124">
        <v>5.6293000000000003E-2</v>
      </c>
      <c r="F102" s="124">
        <v>2.4192999999999999E-2</v>
      </c>
      <c r="G102" s="124">
        <v>8.0486000000000002E-2</v>
      </c>
    </row>
    <row r="103" spans="2:7" x14ac:dyDescent="0.5">
      <c r="B103" s="122">
        <v>1991</v>
      </c>
      <c r="C103" s="126" t="s">
        <v>93</v>
      </c>
      <c r="D103" s="126" t="s">
        <v>106</v>
      </c>
      <c r="E103" s="124">
        <v>0</v>
      </c>
      <c r="F103" s="124">
        <v>0</v>
      </c>
      <c r="G103" s="124">
        <v>0</v>
      </c>
    </row>
    <row r="104" spans="2:7" x14ac:dyDescent="0.5">
      <c r="B104" s="122">
        <v>1991</v>
      </c>
      <c r="C104" s="126" t="s">
        <v>93</v>
      </c>
      <c r="D104" s="126" t="s">
        <v>107</v>
      </c>
      <c r="E104" s="124">
        <v>7.9909999999999998E-3</v>
      </c>
      <c r="F104" s="124">
        <v>8.5609999999999992E-3</v>
      </c>
      <c r="G104" s="124">
        <v>1.6552000000000001E-2</v>
      </c>
    </row>
    <row r="105" spans="2:7" x14ac:dyDescent="0.5">
      <c r="B105" s="122">
        <v>1991</v>
      </c>
      <c r="C105" s="126" t="s">
        <v>93</v>
      </c>
      <c r="D105" s="126" t="s">
        <v>108</v>
      </c>
      <c r="E105" s="124">
        <v>0.496946</v>
      </c>
      <c r="F105" s="124">
        <v>0.17238100000000001</v>
      </c>
      <c r="G105" s="124">
        <v>0.66932700000000001</v>
      </c>
    </row>
    <row r="106" spans="2:7" x14ac:dyDescent="0.5">
      <c r="B106" s="122">
        <v>1991</v>
      </c>
      <c r="C106" s="126" t="s">
        <v>93</v>
      </c>
      <c r="D106" s="126" t="s">
        <v>109</v>
      </c>
      <c r="E106" s="124">
        <v>0.36738500000000002</v>
      </c>
      <c r="F106" s="124">
        <v>8.8524000000000005E-2</v>
      </c>
      <c r="G106" s="124">
        <v>0.45590900000000001</v>
      </c>
    </row>
    <row r="107" spans="2:7" x14ac:dyDescent="0.5">
      <c r="B107" s="122">
        <v>1991</v>
      </c>
      <c r="C107" s="126" t="s">
        <v>93</v>
      </c>
      <c r="D107" s="126" t="s">
        <v>110</v>
      </c>
      <c r="E107" s="124">
        <v>0.18929399999999999</v>
      </c>
      <c r="F107" s="124">
        <v>4.5425E-2</v>
      </c>
      <c r="G107" s="124">
        <v>0.23471900000000001</v>
      </c>
    </row>
    <row r="108" spans="2:7" x14ac:dyDescent="0.5">
      <c r="B108" s="122">
        <v>1991</v>
      </c>
      <c r="C108" s="126" t="s">
        <v>93</v>
      </c>
      <c r="D108" s="126" t="s">
        <v>111</v>
      </c>
      <c r="E108" s="124">
        <v>1.0736380000000001</v>
      </c>
      <c r="F108" s="124">
        <v>0.38755499999999998</v>
      </c>
      <c r="G108" s="124">
        <v>1.461193</v>
      </c>
    </row>
    <row r="109" spans="2:7" x14ac:dyDescent="0.5">
      <c r="B109" s="122">
        <v>1991</v>
      </c>
      <c r="C109" s="126" t="s">
        <v>93</v>
      </c>
      <c r="D109" s="126" t="s">
        <v>112</v>
      </c>
      <c r="E109" s="124">
        <v>0</v>
      </c>
      <c r="F109" s="124">
        <v>0</v>
      </c>
      <c r="G109" s="124">
        <v>0</v>
      </c>
    </row>
    <row r="110" spans="2:7" x14ac:dyDescent="0.5">
      <c r="B110" s="122">
        <v>1991</v>
      </c>
      <c r="C110" s="126" t="s">
        <v>93</v>
      </c>
      <c r="D110" s="126" t="s">
        <v>113</v>
      </c>
      <c r="E110" s="124">
        <v>2.8E-5</v>
      </c>
      <c r="F110" s="124">
        <v>5.0000000000000004E-6</v>
      </c>
      <c r="G110" s="124">
        <v>3.3000000000000003E-5</v>
      </c>
    </row>
    <row r="111" spans="2:7" x14ac:dyDescent="0.5">
      <c r="B111" s="122">
        <v>1991</v>
      </c>
      <c r="C111" s="126" t="s">
        <v>93</v>
      </c>
      <c r="D111" s="126" t="s">
        <v>114</v>
      </c>
      <c r="E111" s="124">
        <v>3.7199999999999999E-4</v>
      </c>
      <c r="F111" s="124">
        <v>1.01E-4</v>
      </c>
      <c r="G111" s="124">
        <v>4.73E-4</v>
      </c>
    </row>
    <row r="112" spans="2:7" x14ac:dyDescent="0.5">
      <c r="B112" s="122">
        <v>1991</v>
      </c>
      <c r="C112" s="126" t="s">
        <v>93</v>
      </c>
      <c r="D112" s="126" t="s">
        <v>115</v>
      </c>
      <c r="E112" s="124">
        <v>1.828E-3</v>
      </c>
      <c r="F112" s="124">
        <v>1.4370000000000001E-2</v>
      </c>
      <c r="G112" s="124">
        <v>1.6198000000000001E-2</v>
      </c>
    </row>
    <row r="113" spans="2:7" x14ac:dyDescent="0.5">
      <c r="B113" s="122">
        <v>1991</v>
      </c>
      <c r="C113" s="126" t="s">
        <v>93</v>
      </c>
      <c r="D113" s="126" t="s">
        <v>116</v>
      </c>
      <c r="E113" s="124">
        <v>0.36657099999999998</v>
      </c>
      <c r="F113" s="124">
        <v>0.10231999999999999</v>
      </c>
      <c r="G113" s="124">
        <v>0.46889099999999989</v>
      </c>
    </row>
    <row r="114" spans="2:7" x14ac:dyDescent="0.5">
      <c r="B114" s="122">
        <v>1991</v>
      </c>
      <c r="C114" s="126" t="s">
        <v>93</v>
      </c>
      <c r="D114" s="126" t="s">
        <v>117</v>
      </c>
      <c r="E114" s="124">
        <v>6.0458999999999999E-2</v>
      </c>
      <c r="F114" s="124">
        <v>0.20515900000000001</v>
      </c>
      <c r="G114" s="124">
        <v>0.26561800000000002</v>
      </c>
    </row>
    <row r="115" spans="2:7" x14ac:dyDescent="0.5">
      <c r="B115" s="122">
        <v>1991</v>
      </c>
      <c r="C115" s="126" t="s">
        <v>93</v>
      </c>
      <c r="D115" s="126" t="s">
        <v>118</v>
      </c>
      <c r="E115" s="124">
        <v>9.1643000000000002E-2</v>
      </c>
      <c r="F115" s="124">
        <v>3.5223999999999998E-2</v>
      </c>
      <c r="G115" s="124">
        <v>0.12686700000000001</v>
      </c>
    </row>
    <row r="116" spans="2:7" x14ac:dyDescent="0.5">
      <c r="B116" s="122">
        <v>1991</v>
      </c>
      <c r="C116" s="126" t="s">
        <v>93</v>
      </c>
      <c r="D116" s="126" t="s">
        <v>119</v>
      </c>
      <c r="E116" s="124">
        <v>4.7689999999999998E-3</v>
      </c>
      <c r="F116" s="124">
        <v>8.6700000000000006E-3</v>
      </c>
      <c r="G116" s="124">
        <v>1.3439E-2</v>
      </c>
    </row>
    <row r="117" spans="2:7" x14ac:dyDescent="0.5">
      <c r="B117" s="122">
        <v>1991</v>
      </c>
      <c r="C117" s="126" t="s">
        <v>93</v>
      </c>
      <c r="D117" s="126" t="s">
        <v>120</v>
      </c>
      <c r="E117" s="124">
        <v>0.25036799999999998</v>
      </c>
      <c r="F117" s="124">
        <v>9.9652000000000004E-2</v>
      </c>
      <c r="G117" s="124">
        <v>0.35002</v>
      </c>
    </row>
    <row r="118" spans="2:7" x14ac:dyDescent="0.5">
      <c r="B118" s="122">
        <v>1991</v>
      </c>
      <c r="C118" s="126" t="s">
        <v>93</v>
      </c>
      <c r="D118" s="126" t="s">
        <v>121</v>
      </c>
      <c r="E118" s="124">
        <v>6.4989999999999996E-3</v>
      </c>
      <c r="F118" s="124">
        <v>2.4599999999999999E-3</v>
      </c>
      <c r="G118" s="124">
        <v>8.9589999999999999E-3</v>
      </c>
    </row>
    <row r="119" spans="2:7" x14ac:dyDescent="0.5">
      <c r="B119" s="122">
        <v>1991</v>
      </c>
      <c r="C119" s="126" t="s">
        <v>93</v>
      </c>
      <c r="D119" s="126" t="s">
        <v>122</v>
      </c>
      <c r="E119" s="124">
        <v>0.77798599999999996</v>
      </c>
      <c r="F119" s="124">
        <v>0.21255199999999999</v>
      </c>
      <c r="G119" s="124">
        <v>0.99053799999999992</v>
      </c>
    </row>
    <row r="120" spans="2:7" x14ac:dyDescent="0.5">
      <c r="B120" s="122">
        <v>1991</v>
      </c>
      <c r="C120" s="126" t="s">
        <v>93</v>
      </c>
      <c r="D120" s="126" t="s">
        <v>123</v>
      </c>
      <c r="E120" s="124">
        <v>9.4230000000000008E-3</v>
      </c>
      <c r="F120" s="124">
        <v>7.2290000000000002E-3</v>
      </c>
      <c r="G120" s="124">
        <v>1.6652E-2</v>
      </c>
    </row>
    <row r="121" spans="2:7" x14ac:dyDescent="0.5">
      <c r="B121" s="122">
        <v>1991</v>
      </c>
      <c r="C121" s="126" t="s">
        <v>93</v>
      </c>
      <c r="D121" s="126" t="s">
        <v>124</v>
      </c>
      <c r="E121" s="124">
        <v>0.13924400000000001</v>
      </c>
      <c r="F121" s="124">
        <v>4.7121999999999997E-2</v>
      </c>
      <c r="G121" s="124">
        <v>0.186366</v>
      </c>
    </row>
    <row r="122" spans="2:7" x14ac:dyDescent="0.5">
      <c r="B122" s="122">
        <v>1991</v>
      </c>
      <c r="C122" s="126" t="s">
        <v>93</v>
      </c>
      <c r="D122" s="126" t="s">
        <v>125</v>
      </c>
      <c r="E122" s="124">
        <v>3.4E-5</v>
      </c>
      <c r="F122" s="124">
        <v>1.9999999999999999E-6</v>
      </c>
      <c r="G122" s="124">
        <v>3.6000000000000001E-5</v>
      </c>
    </row>
    <row r="123" spans="2:7" x14ac:dyDescent="0.5">
      <c r="B123" s="122">
        <v>1991</v>
      </c>
      <c r="C123" s="126" t="s">
        <v>93</v>
      </c>
      <c r="D123" s="126" t="s">
        <v>127</v>
      </c>
      <c r="E123" s="124">
        <v>2.8617E-2</v>
      </c>
      <c r="F123" s="124">
        <v>9.9939999999999994E-3</v>
      </c>
      <c r="G123" s="124">
        <v>3.8610999999999999E-2</v>
      </c>
    </row>
    <row r="124" spans="2:7" x14ac:dyDescent="0.5">
      <c r="B124" s="122">
        <v>1991</v>
      </c>
      <c r="C124" s="126" t="s">
        <v>93</v>
      </c>
      <c r="D124" s="126" t="s">
        <v>128</v>
      </c>
      <c r="E124" s="124">
        <v>2.2309999999999999E-3</v>
      </c>
      <c r="F124" s="124">
        <v>3.4480000000000001E-3</v>
      </c>
      <c r="G124" s="124">
        <v>5.679E-3</v>
      </c>
    </row>
    <row r="125" spans="2:7" x14ac:dyDescent="0.5">
      <c r="B125" s="122">
        <v>1991</v>
      </c>
      <c r="C125" s="126" t="s">
        <v>93</v>
      </c>
      <c r="D125" s="126" t="s">
        <v>129</v>
      </c>
      <c r="E125" s="124">
        <v>1.9781E-2</v>
      </c>
      <c r="F125" s="124">
        <v>6.5440000000000003E-3</v>
      </c>
      <c r="G125" s="124">
        <v>2.6325000000000001E-2</v>
      </c>
    </row>
    <row r="126" spans="2:7" x14ac:dyDescent="0.5">
      <c r="B126" s="122">
        <v>1991</v>
      </c>
      <c r="C126" s="126" t="s">
        <v>93</v>
      </c>
      <c r="D126" s="126" t="s">
        <v>131</v>
      </c>
      <c r="E126" s="124">
        <v>0.43220599999999998</v>
      </c>
      <c r="F126" s="124">
        <v>0.12935199999999999</v>
      </c>
      <c r="G126" s="124">
        <v>0.561558</v>
      </c>
    </row>
    <row r="127" spans="2:7" x14ac:dyDescent="0.5">
      <c r="B127" s="122">
        <v>1991</v>
      </c>
      <c r="C127" s="126" t="s">
        <v>93</v>
      </c>
      <c r="D127" s="126" t="s">
        <v>132</v>
      </c>
      <c r="E127" s="124">
        <v>0.18101700000000001</v>
      </c>
      <c r="F127" s="124">
        <v>4.7417000000000001E-2</v>
      </c>
      <c r="G127" s="124">
        <v>0.228434</v>
      </c>
    </row>
    <row r="128" spans="2:7" x14ac:dyDescent="0.5">
      <c r="B128" s="122">
        <v>1991</v>
      </c>
      <c r="C128" s="126" t="s">
        <v>93</v>
      </c>
      <c r="D128" s="126" t="s">
        <v>133</v>
      </c>
      <c r="E128" s="124">
        <v>0.59794000000000003</v>
      </c>
      <c r="F128" s="124">
        <v>0.29959599999999997</v>
      </c>
      <c r="G128" s="124">
        <v>0.897536</v>
      </c>
    </row>
    <row r="129" spans="2:7" x14ac:dyDescent="0.5">
      <c r="B129" s="122">
        <v>1992</v>
      </c>
      <c r="C129" s="126" t="s">
        <v>69</v>
      </c>
      <c r="D129" s="126" t="s">
        <v>70</v>
      </c>
      <c r="E129" s="124">
        <v>1.337917</v>
      </c>
      <c r="F129" s="124">
        <v>2.1067079999999998</v>
      </c>
      <c r="G129" s="124">
        <v>3.4446249999999998</v>
      </c>
    </row>
    <row r="130" spans="2:7" x14ac:dyDescent="0.5">
      <c r="B130" s="122">
        <v>1992</v>
      </c>
      <c r="C130" s="126" t="s">
        <v>69</v>
      </c>
      <c r="D130" s="126" t="s">
        <v>404</v>
      </c>
      <c r="E130" s="124">
        <v>0.56450800000000001</v>
      </c>
      <c r="F130" s="124">
        <v>2.1874889999999998</v>
      </c>
      <c r="G130" s="124">
        <v>2.7519969999999998</v>
      </c>
    </row>
    <row r="131" spans="2:7" x14ac:dyDescent="0.5">
      <c r="B131" s="122">
        <v>1992</v>
      </c>
      <c r="C131" s="126" t="s">
        <v>69</v>
      </c>
      <c r="D131" s="126" t="s">
        <v>71</v>
      </c>
      <c r="E131" s="124">
        <v>0.15658900000000001</v>
      </c>
      <c r="F131" s="124">
        <v>0.58731199999999995</v>
      </c>
      <c r="G131" s="124">
        <v>0.74390099999999992</v>
      </c>
    </row>
    <row r="132" spans="2:7" x14ac:dyDescent="0.5">
      <c r="B132" s="122">
        <v>1992</v>
      </c>
      <c r="C132" s="126" t="s">
        <v>69</v>
      </c>
      <c r="D132" s="126" t="s">
        <v>72</v>
      </c>
      <c r="E132" s="124">
        <v>18.600444</v>
      </c>
      <c r="F132" s="124">
        <v>2.3849649999999998</v>
      </c>
      <c r="G132" s="124">
        <v>20.985409000000001</v>
      </c>
    </row>
    <row r="133" spans="2:7" x14ac:dyDescent="0.5">
      <c r="B133" s="122">
        <v>1992</v>
      </c>
      <c r="C133" s="126" t="s">
        <v>69</v>
      </c>
      <c r="D133" s="126" t="s">
        <v>73</v>
      </c>
      <c r="E133" s="124">
        <v>7.8248959999999999</v>
      </c>
      <c r="F133" s="124">
        <v>3.9368349999999999</v>
      </c>
      <c r="G133" s="124">
        <v>11.761730999999999</v>
      </c>
    </row>
    <row r="134" spans="2:7" x14ac:dyDescent="0.5">
      <c r="B134" s="122">
        <v>1992</v>
      </c>
      <c r="C134" s="126" t="s">
        <v>69</v>
      </c>
      <c r="D134" s="126" t="s">
        <v>74</v>
      </c>
      <c r="E134" s="124">
        <v>1.102698</v>
      </c>
      <c r="F134" s="124">
        <v>0.66809200000000002</v>
      </c>
      <c r="G134" s="124">
        <v>1.7707900000000001</v>
      </c>
    </row>
    <row r="135" spans="2:7" x14ac:dyDescent="0.5">
      <c r="B135" s="122">
        <v>1992</v>
      </c>
      <c r="C135" s="126" t="s">
        <v>69</v>
      </c>
      <c r="D135" s="126" t="s">
        <v>75</v>
      </c>
      <c r="E135" s="124">
        <v>0.36457899999999999</v>
      </c>
      <c r="F135" s="124">
        <v>0.17400599999999999</v>
      </c>
      <c r="G135" s="124">
        <v>0.53858499999999998</v>
      </c>
    </row>
    <row r="136" spans="2:7" x14ac:dyDescent="0.5">
      <c r="B136" s="122">
        <v>1992</v>
      </c>
      <c r="C136" s="126" t="s">
        <v>69</v>
      </c>
      <c r="D136" s="126" t="s">
        <v>76</v>
      </c>
      <c r="E136" s="124">
        <v>2.7063790000000001</v>
      </c>
      <c r="F136" s="124">
        <v>1.570589</v>
      </c>
      <c r="G136" s="124">
        <v>4.2769680000000001</v>
      </c>
    </row>
    <row r="137" spans="2:7" x14ac:dyDescent="0.5">
      <c r="B137" s="122">
        <v>1992</v>
      </c>
      <c r="C137" s="126" t="s">
        <v>69</v>
      </c>
      <c r="D137" s="126" t="s">
        <v>77</v>
      </c>
      <c r="E137" s="124">
        <v>7.7772489999999994</v>
      </c>
      <c r="F137" s="124">
        <v>3.4386420000000002</v>
      </c>
      <c r="G137" s="124">
        <v>11.215890999999999</v>
      </c>
    </row>
    <row r="138" spans="2:7" x14ac:dyDescent="0.5">
      <c r="B138" s="122">
        <v>1992</v>
      </c>
      <c r="C138" s="126" t="s">
        <v>78</v>
      </c>
      <c r="D138" s="126" t="s">
        <v>79</v>
      </c>
      <c r="E138" s="124">
        <v>3.7963999999999998E-2</v>
      </c>
      <c r="F138" s="124">
        <v>6.8239999999999995E-2</v>
      </c>
      <c r="G138" s="124">
        <v>0.10620400000000001</v>
      </c>
    </row>
    <row r="139" spans="2:7" x14ac:dyDescent="0.5">
      <c r="B139" s="122">
        <v>1992</v>
      </c>
      <c r="C139" s="126" t="s">
        <v>78</v>
      </c>
      <c r="D139" s="126" t="s">
        <v>80</v>
      </c>
      <c r="E139" s="124">
        <v>0.59785999999999995</v>
      </c>
      <c r="F139" s="124">
        <v>0.39211000000000001</v>
      </c>
      <c r="G139" s="124">
        <v>0.98997000000000002</v>
      </c>
    </row>
    <row r="140" spans="2:7" x14ac:dyDescent="0.5">
      <c r="B140" s="122">
        <v>1992</v>
      </c>
      <c r="C140" s="126" t="s">
        <v>78</v>
      </c>
      <c r="D140" s="126" t="s">
        <v>81</v>
      </c>
      <c r="E140" s="124">
        <v>0.20277500000000001</v>
      </c>
      <c r="F140" s="124">
        <v>0.78839999999999999</v>
      </c>
      <c r="G140" s="124">
        <v>0.99117500000000003</v>
      </c>
    </row>
    <row r="141" spans="2:7" x14ac:dyDescent="0.5">
      <c r="B141" s="122">
        <v>1992</v>
      </c>
      <c r="C141" s="126" t="s">
        <v>78</v>
      </c>
      <c r="D141" s="126" t="s">
        <v>82</v>
      </c>
      <c r="E141" s="124">
        <v>1.184998</v>
      </c>
      <c r="F141" s="124">
        <v>0.82073700000000005</v>
      </c>
      <c r="G141" s="124">
        <v>2.005735</v>
      </c>
    </row>
    <row r="142" spans="2:7" x14ac:dyDescent="0.5">
      <c r="B142" s="122">
        <v>1992</v>
      </c>
      <c r="C142" s="126" t="s">
        <v>78</v>
      </c>
      <c r="D142" s="126" t="s">
        <v>83</v>
      </c>
      <c r="E142" s="124">
        <v>1.2386839999999999</v>
      </c>
      <c r="F142" s="124">
        <v>0.96715399999999996</v>
      </c>
      <c r="G142" s="124">
        <v>2.205838</v>
      </c>
    </row>
    <row r="143" spans="2:7" x14ac:dyDescent="0.5">
      <c r="B143" s="122">
        <v>1992</v>
      </c>
      <c r="C143" s="126" t="s">
        <v>78</v>
      </c>
      <c r="D143" s="126" t="s">
        <v>84</v>
      </c>
      <c r="E143" s="124">
        <v>1.2698179999999999</v>
      </c>
      <c r="F143" s="124">
        <v>0.91078199999999998</v>
      </c>
      <c r="G143" s="124">
        <v>2.1806000000000001</v>
      </c>
    </row>
    <row r="144" spans="2:7" x14ac:dyDescent="0.5">
      <c r="B144" s="122">
        <v>1992</v>
      </c>
      <c r="C144" s="126" t="s">
        <v>78</v>
      </c>
      <c r="D144" s="126" t="s">
        <v>85</v>
      </c>
      <c r="E144" s="124">
        <v>0.15848899999999999</v>
      </c>
      <c r="F144" s="124">
        <v>0.118744</v>
      </c>
      <c r="G144" s="124">
        <v>0.27723300000000001</v>
      </c>
    </row>
    <row r="145" spans="2:7" x14ac:dyDescent="0.5">
      <c r="B145" s="122">
        <v>1992</v>
      </c>
      <c r="C145" s="126" t="s">
        <v>78</v>
      </c>
      <c r="D145" s="126" t="s">
        <v>86</v>
      </c>
      <c r="E145" s="124">
        <v>0.82926</v>
      </c>
      <c r="F145" s="124">
        <v>3.0187930000000001</v>
      </c>
      <c r="G145" s="124">
        <v>3.8480530000000002</v>
      </c>
    </row>
    <row r="146" spans="2:7" x14ac:dyDescent="0.5">
      <c r="B146" s="122">
        <v>1992</v>
      </c>
      <c r="C146" s="126" t="s">
        <v>78</v>
      </c>
      <c r="D146" s="126" t="s">
        <v>87</v>
      </c>
      <c r="E146" s="124">
        <v>3.8510000000000003E-2</v>
      </c>
      <c r="F146" s="124">
        <v>2.8420999999999998E-2</v>
      </c>
      <c r="G146" s="124">
        <v>6.6931000000000004E-2</v>
      </c>
    </row>
    <row r="147" spans="2:7" x14ac:dyDescent="0.5">
      <c r="B147" s="122">
        <v>1992</v>
      </c>
      <c r="C147" s="126" t="s">
        <v>78</v>
      </c>
      <c r="D147" s="126" t="s">
        <v>88</v>
      </c>
      <c r="E147" s="124">
        <v>0.28045199999999998</v>
      </c>
      <c r="F147" s="124">
        <v>0.911937</v>
      </c>
      <c r="G147" s="124">
        <v>1.1923889999999999</v>
      </c>
    </row>
    <row r="148" spans="2:7" x14ac:dyDescent="0.5">
      <c r="B148" s="122">
        <v>1992</v>
      </c>
      <c r="C148" s="126" t="s">
        <v>78</v>
      </c>
      <c r="D148" s="126" t="s">
        <v>89</v>
      </c>
      <c r="E148" s="124">
        <v>-2.1892999999999999E-2</v>
      </c>
      <c r="F148" s="124">
        <v>-6.8999999999999999E-3</v>
      </c>
      <c r="G148" s="124">
        <v>-2.8792999999999999E-2</v>
      </c>
    </row>
    <row r="149" spans="2:7" x14ac:dyDescent="0.5">
      <c r="B149" s="122">
        <v>1992</v>
      </c>
      <c r="C149" s="126" t="s">
        <v>78</v>
      </c>
      <c r="D149" s="126" t="s">
        <v>90</v>
      </c>
      <c r="E149" s="124">
        <v>-0.105527</v>
      </c>
      <c r="F149" s="124">
        <v>-0.22771</v>
      </c>
      <c r="G149" s="124">
        <v>-0.33323700000000001</v>
      </c>
    </row>
    <row r="150" spans="2:7" x14ac:dyDescent="0.5">
      <c r="B150" s="122">
        <v>1992</v>
      </c>
      <c r="C150" s="126" t="s">
        <v>78</v>
      </c>
      <c r="D150" s="126" t="s">
        <v>91</v>
      </c>
      <c r="E150" s="124">
        <v>0.11732099999999999</v>
      </c>
      <c r="F150" s="124">
        <v>8.3659999999999998E-2</v>
      </c>
      <c r="G150" s="124">
        <v>0.20098099999999999</v>
      </c>
    </row>
    <row r="151" spans="2:7" x14ac:dyDescent="0.5">
      <c r="B151" s="122">
        <v>1992</v>
      </c>
      <c r="C151" s="126" t="s">
        <v>78</v>
      </c>
      <c r="D151" s="126" t="s">
        <v>92</v>
      </c>
      <c r="E151" s="124">
        <v>5.5880000000000001E-3</v>
      </c>
      <c r="F151" s="124">
        <v>0.120017</v>
      </c>
      <c r="G151" s="124">
        <v>0.12560499999999999</v>
      </c>
    </row>
    <row r="152" spans="2:7" x14ac:dyDescent="0.5">
      <c r="B152" s="122">
        <v>1992</v>
      </c>
      <c r="C152" s="126" t="s">
        <v>93</v>
      </c>
      <c r="D152" s="126" t="s">
        <v>94</v>
      </c>
      <c r="E152" s="124">
        <v>5.2290000000000001E-3</v>
      </c>
      <c r="F152" s="124">
        <v>3.9240000000000004E-3</v>
      </c>
      <c r="G152" s="124">
        <v>9.1530000000000014E-3</v>
      </c>
    </row>
    <row r="153" spans="2:7" x14ac:dyDescent="0.5">
      <c r="B153" s="122">
        <v>1992</v>
      </c>
      <c r="C153" s="126" t="s">
        <v>93</v>
      </c>
      <c r="D153" s="126" t="s">
        <v>95</v>
      </c>
      <c r="E153" s="124">
        <v>6.9805000000000006E-2</v>
      </c>
      <c r="F153" s="124">
        <v>3.8850999999999997E-2</v>
      </c>
      <c r="G153" s="124">
        <v>0.108656</v>
      </c>
    </row>
    <row r="154" spans="2:7" x14ac:dyDescent="0.5">
      <c r="B154" s="122">
        <v>1992</v>
      </c>
      <c r="C154" s="126" t="s">
        <v>93</v>
      </c>
      <c r="D154" s="126" t="s">
        <v>97</v>
      </c>
      <c r="E154" s="124">
        <v>9.5688999999999996E-2</v>
      </c>
      <c r="F154" s="124">
        <v>3.7599E-2</v>
      </c>
      <c r="G154" s="124">
        <v>0.13328799999999999</v>
      </c>
    </row>
    <row r="155" spans="2:7" x14ac:dyDescent="0.5">
      <c r="B155" s="122">
        <v>1992</v>
      </c>
      <c r="C155" s="126" t="s">
        <v>93</v>
      </c>
      <c r="D155" s="126" t="s">
        <v>98</v>
      </c>
      <c r="E155" s="124">
        <v>2.7692999999999999E-2</v>
      </c>
      <c r="F155" s="124">
        <v>1.1650000000000001E-2</v>
      </c>
      <c r="G155" s="124">
        <v>3.9343000000000003E-2</v>
      </c>
    </row>
    <row r="156" spans="2:7" x14ac:dyDescent="0.5">
      <c r="B156" s="122">
        <v>1992</v>
      </c>
      <c r="C156" s="126" t="s">
        <v>93</v>
      </c>
      <c r="D156" s="126" t="s">
        <v>99</v>
      </c>
      <c r="E156" s="124">
        <v>4.0057000000000002E-2</v>
      </c>
      <c r="F156" s="124">
        <v>4.1301999999999998E-2</v>
      </c>
      <c r="G156" s="124">
        <v>8.1359000000000001E-2</v>
      </c>
    </row>
    <row r="157" spans="2:7" x14ac:dyDescent="0.5">
      <c r="B157" s="122">
        <v>1992</v>
      </c>
      <c r="C157" s="126" t="s">
        <v>93</v>
      </c>
      <c r="D157" s="126" t="s">
        <v>100</v>
      </c>
      <c r="E157" s="124">
        <v>0.54295700000000002</v>
      </c>
      <c r="F157" s="124">
        <v>0.15848799999999999</v>
      </c>
      <c r="G157" s="124">
        <v>0.70144499999999999</v>
      </c>
    </row>
    <row r="158" spans="2:7" x14ac:dyDescent="0.5">
      <c r="B158" s="122">
        <v>1992</v>
      </c>
      <c r="C158" s="126" t="s">
        <v>93</v>
      </c>
      <c r="D158" s="126" t="s">
        <v>101</v>
      </c>
      <c r="E158" s="124">
        <v>7.8999999999999996E-5</v>
      </c>
      <c r="F158" s="124">
        <v>2.8400000000000002E-4</v>
      </c>
      <c r="G158" s="124">
        <v>3.6299999999999999E-4</v>
      </c>
    </row>
    <row r="159" spans="2:7" x14ac:dyDescent="0.5">
      <c r="B159" s="122">
        <v>1992</v>
      </c>
      <c r="C159" s="126" t="s">
        <v>93</v>
      </c>
      <c r="D159" s="126" t="s">
        <v>102</v>
      </c>
      <c r="E159" s="124">
        <v>1.557E-3</v>
      </c>
      <c r="F159" s="124">
        <v>8.8099999999999995E-4</v>
      </c>
      <c r="G159" s="124">
        <v>2.4380000000000001E-3</v>
      </c>
    </row>
    <row r="160" spans="2:7" x14ac:dyDescent="0.5">
      <c r="B160" s="122">
        <v>1992</v>
      </c>
      <c r="C160" s="126" t="s">
        <v>93</v>
      </c>
      <c r="D160" s="126" t="s">
        <v>103</v>
      </c>
      <c r="E160" s="124">
        <v>0.344526</v>
      </c>
      <c r="F160" s="124">
        <v>0.16481100000000001</v>
      </c>
      <c r="G160" s="124">
        <v>0.50933700000000004</v>
      </c>
    </row>
    <row r="161" spans="2:7" x14ac:dyDescent="0.5">
      <c r="B161" s="122">
        <v>1992</v>
      </c>
      <c r="C161" s="126" t="s">
        <v>93</v>
      </c>
      <c r="D161" s="126" t="s">
        <v>104</v>
      </c>
      <c r="E161" s="124">
        <v>9.5926999999999998E-2</v>
      </c>
      <c r="F161" s="124">
        <v>5.4579000000000003E-2</v>
      </c>
      <c r="G161" s="124">
        <v>0.150506</v>
      </c>
    </row>
    <row r="162" spans="2:7" x14ac:dyDescent="0.5">
      <c r="B162" s="122">
        <v>1992</v>
      </c>
      <c r="C162" s="126" t="s">
        <v>93</v>
      </c>
      <c r="D162" s="126" t="s">
        <v>105</v>
      </c>
      <c r="E162" s="124">
        <v>5.3003000000000002E-2</v>
      </c>
      <c r="F162" s="124">
        <v>2.6225999999999999E-2</v>
      </c>
      <c r="G162" s="124">
        <v>7.9228999999999994E-2</v>
      </c>
    </row>
    <row r="163" spans="2:7" x14ac:dyDescent="0.5">
      <c r="B163" s="122">
        <v>1992</v>
      </c>
      <c r="C163" s="126" t="s">
        <v>93</v>
      </c>
      <c r="D163" s="126" t="s">
        <v>106</v>
      </c>
      <c r="E163" s="124">
        <v>0</v>
      </c>
      <c r="F163" s="124">
        <v>0</v>
      </c>
      <c r="G163" s="124">
        <v>0</v>
      </c>
    </row>
    <row r="164" spans="2:7" x14ac:dyDescent="0.5">
      <c r="B164" s="122">
        <v>1992</v>
      </c>
      <c r="C164" s="126" t="s">
        <v>93</v>
      </c>
      <c r="D164" s="126" t="s">
        <v>107</v>
      </c>
      <c r="E164" s="124">
        <v>7.6080000000000002E-3</v>
      </c>
      <c r="F164" s="124">
        <v>8.7060000000000002E-3</v>
      </c>
      <c r="G164" s="124">
        <v>1.6313999999999999E-2</v>
      </c>
    </row>
    <row r="165" spans="2:7" x14ac:dyDescent="0.5">
      <c r="B165" s="122">
        <v>1992</v>
      </c>
      <c r="C165" s="126" t="s">
        <v>93</v>
      </c>
      <c r="D165" s="126" t="s">
        <v>108</v>
      </c>
      <c r="E165" s="124">
        <v>0.422846</v>
      </c>
      <c r="F165" s="124">
        <v>0.17340900000000001</v>
      </c>
      <c r="G165" s="124">
        <v>0.59625499999999998</v>
      </c>
    </row>
    <row r="166" spans="2:7" x14ac:dyDescent="0.5">
      <c r="B166" s="122">
        <v>1992</v>
      </c>
      <c r="C166" s="126" t="s">
        <v>93</v>
      </c>
      <c r="D166" s="126" t="s">
        <v>109</v>
      </c>
      <c r="E166" s="124">
        <v>0.32296200000000003</v>
      </c>
      <c r="F166" s="124">
        <v>9.4500000000000001E-2</v>
      </c>
      <c r="G166" s="124">
        <v>0.417462</v>
      </c>
    </row>
    <row r="167" spans="2:7" x14ac:dyDescent="0.5">
      <c r="B167" s="122">
        <v>1992</v>
      </c>
      <c r="C167" s="126" t="s">
        <v>93</v>
      </c>
      <c r="D167" s="126" t="s">
        <v>110</v>
      </c>
      <c r="E167" s="124">
        <v>0.16639899999999999</v>
      </c>
      <c r="F167" s="124">
        <v>4.8481000000000003E-2</v>
      </c>
      <c r="G167" s="124">
        <v>0.21487999999999999</v>
      </c>
    </row>
    <row r="168" spans="2:7" x14ac:dyDescent="0.5">
      <c r="B168" s="122">
        <v>1992</v>
      </c>
      <c r="C168" s="126" t="s">
        <v>93</v>
      </c>
      <c r="D168" s="126" t="s">
        <v>111</v>
      </c>
      <c r="E168" s="124">
        <v>0.90967500000000001</v>
      </c>
      <c r="F168" s="124">
        <v>0.40190100000000001</v>
      </c>
      <c r="G168" s="124">
        <v>1.3115760000000001</v>
      </c>
    </row>
    <row r="169" spans="2:7" x14ac:dyDescent="0.5">
      <c r="B169" s="122">
        <v>1992</v>
      </c>
      <c r="C169" s="126" t="s">
        <v>93</v>
      </c>
      <c r="D169" s="126" t="s">
        <v>112</v>
      </c>
      <c r="E169" s="124">
        <v>0</v>
      </c>
      <c r="F169" s="124">
        <v>0</v>
      </c>
      <c r="G169" s="124">
        <v>0</v>
      </c>
    </row>
    <row r="170" spans="2:7" x14ac:dyDescent="0.5">
      <c r="B170" s="122">
        <v>1992</v>
      </c>
      <c r="C170" s="126" t="s">
        <v>93</v>
      </c>
      <c r="D170" s="126" t="s">
        <v>113</v>
      </c>
      <c r="E170" s="124">
        <v>3.0000000000000001E-5</v>
      </c>
      <c r="F170" s="124">
        <v>1.0000000000000001E-5</v>
      </c>
      <c r="G170" s="124">
        <v>4.0000000000000003E-5</v>
      </c>
    </row>
    <row r="171" spans="2:7" x14ac:dyDescent="0.5">
      <c r="B171" s="122">
        <v>1992</v>
      </c>
      <c r="C171" s="126" t="s">
        <v>93</v>
      </c>
      <c r="D171" s="126" t="s">
        <v>114</v>
      </c>
      <c r="E171" s="124">
        <v>5.6599999999999999E-4</v>
      </c>
      <c r="F171" s="124">
        <v>1.6000000000000001E-4</v>
      </c>
      <c r="G171" s="124">
        <v>7.2599999999999997E-4</v>
      </c>
    </row>
    <row r="172" spans="2:7" x14ac:dyDescent="0.5">
      <c r="B172" s="122">
        <v>1992</v>
      </c>
      <c r="C172" s="126" t="s">
        <v>93</v>
      </c>
      <c r="D172" s="126" t="s">
        <v>115</v>
      </c>
      <c r="E172" s="124">
        <v>1.8109999999999999E-3</v>
      </c>
      <c r="F172" s="124">
        <v>1.5816E-2</v>
      </c>
      <c r="G172" s="124">
        <v>1.7627E-2</v>
      </c>
    </row>
    <row r="173" spans="2:7" x14ac:dyDescent="0.5">
      <c r="B173" s="122">
        <v>1992</v>
      </c>
      <c r="C173" s="126" t="s">
        <v>93</v>
      </c>
      <c r="D173" s="126" t="s">
        <v>116</v>
      </c>
      <c r="E173" s="124">
        <v>0.32136999999999999</v>
      </c>
      <c r="F173" s="124">
        <v>0.109681</v>
      </c>
      <c r="G173" s="124">
        <v>0.43105100000000002</v>
      </c>
    </row>
    <row r="174" spans="2:7" x14ac:dyDescent="0.5">
      <c r="B174" s="122">
        <v>1992</v>
      </c>
      <c r="C174" s="126" t="s">
        <v>93</v>
      </c>
      <c r="D174" s="126" t="s">
        <v>117</v>
      </c>
      <c r="E174" s="124">
        <v>6.4068E-2</v>
      </c>
      <c r="F174" s="124">
        <v>0.24041899999999999</v>
      </c>
      <c r="G174" s="124">
        <v>0.30448700000000001</v>
      </c>
    </row>
    <row r="175" spans="2:7" x14ac:dyDescent="0.5">
      <c r="B175" s="122">
        <v>1992</v>
      </c>
      <c r="C175" s="126" t="s">
        <v>93</v>
      </c>
      <c r="D175" s="126" t="s">
        <v>118</v>
      </c>
      <c r="E175" s="124">
        <v>6.5936999999999996E-2</v>
      </c>
      <c r="F175" s="124">
        <v>2.9367999999999998E-2</v>
      </c>
      <c r="G175" s="124">
        <v>9.5305000000000001E-2</v>
      </c>
    </row>
    <row r="176" spans="2:7" x14ac:dyDescent="0.5">
      <c r="B176" s="122">
        <v>1992</v>
      </c>
      <c r="C176" s="126" t="s">
        <v>93</v>
      </c>
      <c r="D176" s="126" t="s">
        <v>119</v>
      </c>
      <c r="E176" s="124">
        <v>4.6470000000000001E-3</v>
      </c>
      <c r="F176" s="124">
        <v>9.0489999999999998E-3</v>
      </c>
      <c r="G176" s="124">
        <v>1.3696E-2</v>
      </c>
    </row>
    <row r="177" spans="2:7" x14ac:dyDescent="0.5">
      <c r="B177" s="122">
        <v>1992</v>
      </c>
      <c r="C177" s="126" t="s">
        <v>93</v>
      </c>
      <c r="D177" s="126" t="s">
        <v>120</v>
      </c>
      <c r="E177" s="124">
        <v>0.18793399999999999</v>
      </c>
      <c r="F177" s="124">
        <v>9.3604000000000007E-2</v>
      </c>
      <c r="G177" s="124">
        <v>0.28153800000000001</v>
      </c>
    </row>
    <row r="178" spans="2:7" x14ac:dyDescent="0.5">
      <c r="B178" s="122">
        <v>1992</v>
      </c>
      <c r="C178" s="126" t="s">
        <v>93</v>
      </c>
      <c r="D178" s="126" t="s">
        <v>121</v>
      </c>
      <c r="E178" s="124">
        <v>6.8659999999999997E-3</v>
      </c>
      <c r="F178" s="124">
        <v>2.5850000000000001E-3</v>
      </c>
      <c r="G178" s="124">
        <v>9.4509999999999993E-3</v>
      </c>
    </row>
    <row r="179" spans="2:7" x14ac:dyDescent="0.5">
      <c r="B179" s="122">
        <v>1992</v>
      </c>
      <c r="C179" s="126" t="s">
        <v>93</v>
      </c>
      <c r="D179" s="126" t="s">
        <v>122</v>
      </c>
      <c r="E179" s="124">
        <v>0.69700899999999999</v>
      </c>
      <c r="F179" s="124">
        <v>0.229597</v>
      </c>
      <c r="G179" s="124">
        <v>0.92660600000000004</v>
      </c>
    </row>
    <row r="180" spans="2:7" x14ac:dyDescent="0.5">
      <c r="B180" s="122">
        <v>1992</v>
      </c>
      <c r="C180" s="126" t="s">
        <v>93</v>
      </c>
      <c r="D180" s="126" t="s">
        <v>123</v>
      </c>
      <c r="E180" s="124">
        <v>1.0026999999999999E-2</v>
      </c>
      <c r="F180" s="124">
        <v>8.3580000000000008E-3</v>
      </c>
      <c r="G180" s="124">
        <v>1.8384999999999999E-2</v>
      </c>
    </row>
    <row r="181" spans="2:7" x14ac:dyDescent="0.5">
      <c r="B181" s="122">
        <v>1992</v>
      </c>
      <c r="C181" s="126" t="s">
        <v>93</v>
      </c>
      <c r="D181" s="126" t="s">
        <v>124</v>
      </c>
      <c r="E181" s="124">
        <v>0.110167</v>
      </c>
      <c r="F181" s="124">
        <v>4.3540000000000002E-2</v>
      </c>
      <c r="G181" s="124">
        <v>0.15370700000000001</v>
      </c>
    </row>
    <row r="182" spans="2:7" x14ac:dyDescent="0.5">
      <c r="B182" s="122">
        <v>1992</v>
      </c>
      <c r="C182" s="126" t="s">
        <v>93</v>
      </c>
      <c r="D182" s="126" t="s">
        <v>125</v>
      </c>
      <c r="E182" s="124">
        <v>3.4999999999999997E-5</v>
      </c>
      <c r="F182" s="124">
        <v>3.0000000000000001E-6</v>
      </c>
      <c r="G182" s="124">
        <v>3.8000000000000002E-5</v>
      </c>
    </row>
    <row r="183" spans="2:7" x14ac:dyDescent="0.5">
      <c r="B183" s="122">
        <v>1992</v>
      </c>
      <c r="C183" s="126" t="s">
        <v>93</v>
      </c>
      <c r="D183" s="126" t="s">
        <v>127</v>
      </c>
      <c r="E183" s="124">
        <v>2.8896000000000002E-2</v>
      </c>
      <c r="F183" s="124">
        <v>1.2004000000000001E-2</v>
      </c>
      <c r="G183" s="124">
        <v>4.0900000000000013E-2</v>
      </c>
    </row>
    <row r="184" spans="2:7" x14ac:dyDescent="0.5">
      <c r="B184" s="122">
        <v>1992</v>
      </c>
      <c r="C184" s="126" t="s">
        <v>93</v>
      </c>
      <c r="D184" s="126" t="s">
        <v>128</v>
      </c>
      <c r="E184" s="124">
        <v>2.2060000000000001E-3</v>
      </c>
      <c r="F184" s="124">
        <v>4.2119999999999996E-3</v>
      </c>
      <c r="G184" s="124">
        <v>6.4180000000000001E-3</v>
      </c>
    </row>
    <row r="185" spans="2:7" x14ac:dyDescent="0.5">
      <c r="B185" s="122">
        <v>1992</v>
      </c>
      <c r="C185" s="126" t="s">
        <v>93</v>
      </c>
      <c r="D185" s="126" t="s">
        <v>129</v>
      </c>
      <c r="E185" s="124">
        <v>1.5654000000000001E-2</v>
      </c>
      <c r="F185" s="124">
        <v>5.9560000000000004E-3</v>
      </c>
      <c r="G185" s="124">
        <v>2.1610000000000001E-2</v>
      </c>
    </row>
    <row r="186" spans="2:7" x14ac:dyDescent="0.5">
      <c r="B186" s="122">
        <v>1992</v>
      </c>
      <c r="C186" s="126" t="s">
        <v>93</v>
      </c>
      <c r="D186" s="126" t="s">
        <v>131</v>
      </c>
      <c r="E186" s="124">
        <v>0.38148599999999999</v>
      </c>
      <c r="F186" s="124">
        <v>0.13594700000000001</v>
      </c>
      <c r="G186" s="124">
        <v>0.51743300000000003</v>
      </c>
    </row>
    <row r="187" spans="2:7" x14ac:dyDescent="0.5">
      <c r="B187" s="122">
        <v>1992</v>
      </c>
      <c r="C187" s="126" t="s">
        <v>93</v>
      </c>
      <c r="D187" s="126" t="s">
        <v>132</v>
      </c>
      <c r="E187" s="124">
        <v>0.16267799999999999</v>
      </c>
      <c r="F187" s="124">
        <v>5.1672000000000003E-2</v>
      </c>
      <c r="G187" s="124">
        <v>0.21435000000000001</v>
      </c>
    </row>
    <row r="188" spans="2:7" x14ac:dyDescent="0.5">
      <c r="B188" s="122">
        <v>1992</v>
      </c>
      <c r="C188" s="126" t="s">
        <v>93</v>
      </c>
      <c r="D188" s="126" t="s">
        <v>133</v>
      </c>
      <c r="E188" s="124">
        <v>0.52909099999999998</v>
      </c>
      <c r="F188" s="124">
        <v>0.30324400000000001</v>
      </c>
      <c r="G188" s="124">
        <v>0.83233500000000005</v>
      </c>
    </row>
    <row r="189" spans="2:7" x14ac:dyDescent="0.5">
      <c r="B189" s="122">
        <v>1993</v>
      </c>
      <c r="C189" s="126" t="s">
        <v>69</v>
      </c>
      <c r="D189" s="126" t="s">
        <v>70</v>
      </c>
      <c r="E189" s="124">
        <v>1.396298</v>
      </c>
      <c r="F189" s="124">
        <v>2.0792869999999999</v>
      </c>
      <c r="G189" s="124">
        <v>3.4755850000000001</v>
      </c>
    </row>
    <row r="190" spans="2:7" x14ac:dyDescent="0.5">
      <c r="B190" s="122">
        <v>1993</v>
      </c>
      <c r="C190" s="126" t="s">
        <v>69</v>
      </c>
      <c r="D190" s="126" t="s">
        <v>404</v>
      </c>
      <c r="E190" s="124">
        <v>0.62464500000000001</v>
      </c>
      <c r="F190" s="124">
        <v>2.3389069999999998</v>
      </c>
      <c r="G190" s="124">
        <v>2.963552</v>
      </c>
    </row>
    <row r="191" spans="2:7" x14ac:dyDescent="0.5">
      <c r="B191" s="122">
        <v>1993</v>
      </c>
      <c r="C191" s="126" t="s">
        <v>69</v>
      </c>
      <c r="D191" s="126" t="s">
        <v>71</v>
      </c>
      <c r="E191" s="124">
        <v>0.18403600000000001</v>
      </c>
      <c r="F191" s="124">
        <v>0.58687500000000004</v>
      </c>
      <c r="G191" s="124">
        <v>0.77091100000000001</v>
      </c>
    </row>
    <row r="192" spans="2:7" x14ac:dyDescent="0.5">
      <c r="B192" s="122">
        <v>1993</v>
      </c>
      <c r="C192" s="126" t="s">
        <v>69</v>
      </c>
      <c r="D192" s="126" t="s">
        <v>72</v>
      </c>
      <c r="E192" s="124">
        <v>20.614332000000001</v>
      </c>
      <c r="F192" s="124">
        <v>2.4509629999999998</v>
      </c>
      <c r="G192" s="124">
        <v>23.065294999999999</v>
      </c>
    </row>
    <row r="193" spans="2:7" x14ac:dyDescent="0.5">
      <c r="B193" s="122">
        <v>1993</v>
      </c>
      <c r="C193" s="126" t="s">
        <v>69</v>
      </c>
      <c r="D193" s="126" t="s">
        <v>73</v>
      </c>
      <c r="E193" s="124">
        <v>7.8325979999999999</v>
      </c>
      <c r="F193" s="124">
        <v>3.8094139999999999</v>
      </c>
      <c r="G193" s="124">
        <v>11.642011999999999</v>
      </c>
    </row>
    <row r="194" spans="2:7" x14ac:dyDescent="0.5">
      <c r="B194" s="122">
        <v>1993</v>
      </c>
      <c r="C194" s="126" t="s">
        <v>69</v>
      </c>
      <c r="D194" s="126" t="s">
        <v>74</v>
      </c>
      <c r="E194" s="124">
        <v>1.1441110000000001</v>
      </c>
      <c r="F194" s="124">
        <v>0.61558999999999997</v>
      </c>
      <c r="G194" s="124">
        <v>1.759701</v>
      </c>
    </row>
    <row r="195" spans="2:7" x14ac:dyDescent="0.5">
      <c r="B195" s="122">
        <v>1993</v>
      </c>
      <c r="C195" s="126" t="s">
        <v>69</v>
      </c>
      <c r="D195" s="126" t="s">
        <v>75</v>
      </c>
      <c r="E195" s="124">
        <v>0.36202200000000001</v>
      </c>
      <c r="F195" s="124">
        <v>0.156032</v>
      </c>
      <c r="G195" s="124">
        <v>0.51805400000000001</v>
      </c>
    </row>
    <row r="196" spans="2:7" x14ac:dyDescent="0.5">
      <c r="B196" s="122">
        <v>1993</v>
      </c>
      <c r="C196" s="126" t="s">
        <v>69</v>
      </c>
      <c r="D196" s="126" t="s">
        <v>76</v>
      </c>
      <c r="E196" s="124">
        <v>2.183084</v>
      </c>
      <c r="F196" s="124">
        <v>1.51223</v>
      </c>
      <c r="G196" s="124">
        <v>3.6953140000000002</v>
      </c>
    </row>
    <row r="197" spans="2:7" x14ac:dyDescent="0.5">
      <c r="B197" s="122">
        <v>1993</v>
      </c>
      <c r="C197" s="126" t="s">
        <v>69</v>
      </c>
      <c r="D197" s="126" t="s">
        <v>77</v>
      </c>
      <c r="E197" s="124">
        <v>7.4962350000000004</v>
      </c>
      <c r="F197" s="124">
        <v>3.0844589999999998</v>
      </c>
      <c r="G197" s="124">
        <v>10.580693999999999</v>
      </c>
    </row>
    <row r="198" spans="2:7" x14ac:dyDescent="0.5">
      <c r="B198" s="122">
        <v>1993</v>
      </c>
      <c r="C198" s="126" t="s">
        <v>78</v>
      </c>
      <c r="D198" s="126" t="s">
        <v>79</v>
      </c>
      <c r="E198" s="124">
        <v>3.5904999999999999E-2</v>
      </c>
      <c r="F198" s="124">
        <v>6.7239999999999994E-2</v>
      </c>
      <c r="G198" s="124">
        <v>0.103145</v>
      </c>
    </row>
    <row r="199" spans="2:7" x14ac:dyDescent="0.5">
      <c r="B199" s="122">
        <v>1993</v>
      </c>
      <c r="C199" s="126" t="s">
        <v>78</v>
      </c>
      <c r="D199" s="126" t="s">
        <v>80</v>
      </c>
      <c r="E199" s="124">
        <v>0.63774200000000003</v>
      </c>
      <c r="F199" s="124">
        <v>0.426037</v>
      </c>
      <c r="G199" s="124">
        <v>1.063779</v>
      </c>
    </row>
    <row r="200" spans="2:7" x14ac:dyDescent="0.5">
      <c r="B200" s="122">
        <v>1993</v>
      </c>
      <c r="C200" s="126" t="s">
        <v>78</v>
      </c>
      <c r="D200" s="126" t="s">
        <v>81</v>
      </c>
      <c r="E200" s="124">
        <v>0.24811900000000001</v>
      </c>
      <c r="F200" s="124">
        <v>0.94575200000000004</v>
      </c>
      <c r="G200" s="124">
        <v>1.1938709999999999</v>
      </c>
    </row>
    <row r="201" spans="2:7" x14ac:dyDescent="0.5">
      <c r="B201" s="122">
        <v>1993</v>
      </c>
      <c r="C201" s="126" t="s">
        <v>78</v>
      </c>
      <c r="D201" s="126" t="s">
        <v>82</v>
      </c>
      <c r="E201" s="124">
        <v>0.88622999999999996</v>
      </c>
      <c r="F201" s="124">
        <v>0.62875800000000004</v>
      </c>
      <c r="G201" s="124">
        <v>1.514988</v>
      </c>
    </row>
    <row r="202" spans="2:7" x14ac:dyDescent="0.5">
      <c r="B202" s="122">
        <v>1993</v>
      </c>
      <c r="C202" s="126" t="s">
        <v>78</v>
      </c>
      <c r="D202" s="126" t="s">
        <v>83</v>
      </c>
      <c r="E202" s="124">
        <v>1.2711380000000001</v>
      </c>
      <c r="F202" s="124">
        <v>1.138854</v>
      </c>
      <c r="G202" s="124">
        <v>2.4099919999999999</v>
      </c>
    </row>
    <row r="203" spans="2:7" x14ac:dyDescent="0.5">
      <c r="B203" s="122">
        <v>1993</v>
      </c>
      <c r="C203" s="126" t="s">
        <v>78</v>
      </c>
      <c r="D203" s="126" t="s">
        <v>84</v>
      </c>
      <c r="E203" s="124">
        <v>1.1439820000000001</v>
      </c>
      <c r="F203" s="124">
        <v>0.84809199999999996</v>
      </c>
      <c r="G203" s="124">
        <v>1.9920739999999999</v>
      </c>
    </row>
    <row r="204" spans="2:7" x14ac:dyDescent="0.5">
      <c r="B204" s="122">
        <v>1993</v>
      </c>
      <c r="C204" s="126" t="s">
        <v>78</v>
      </c>
      <c r="D204" s="126" t="s">
        <v>85</v>
      </c>
      <c r="E204" s="124">
        <v>0.196189</v>
      </c>
      <c r="F204" s="124">
        <v>0.13791999999999999</v>
      </c>
      <c r="G204" s="124">
        <v>0.33410899999999999</v>
      </c>
    </row>
    <row r="205" spans="2:7" x14ac:dyDescent="0.5">
      <c r="B205" s="122">
        <v>1993</v>
      </c>
      <c r="C205" s="126" t="s">
        <v>78</v>
      </c>
      <c r="D205" s="126" t="s">
        <v>86</v>
      </c>
      <c r="E205" s="124">
        <v>0.70426599999999995</v>
      </c>
      <c r="F205" s="124">
        <v>2.540073</v>
      </c>
      <c r="G205" s="124">
        <v>3.2443390000000001</v>
      </c>
    </row>
    <row r="206" spans="2:7" x14ac:dyDescent="0.5">
      <c r="B206" s="122">
        <v>1993</v>
      </c>
      <c r="C206" s="126" t="s">
        <v>78</v>
      </c>
      <c r="D206" s="126" t="s">
        <v>87</v>
      </c>
      <c r="E206" s="124">
        <v>5.8118000000000003E-2</v>
      </c>
      <c r="F206" s="124">
        <v>2.8242E-2</v>
      </c>
      <c r="G206" s="124">
        <v>8.6360000000000006E-2</v>
      </c>
    </row>
    <row r="207" spans="2:7" x14ac:dyDescent="0.5">
      <c r="B207" s="122">
        <v>1993</v>
      </c>
      <c r="C207" s="126" t="s">
        <v>78</v>
      </c>
      <c r="D207" s="126" t="s">
        <v>88</v>
      </c>
      <c r="E207" s="124">
        <v>0.28748099999999999</v>
      </c>
      <c r="F207" s="124">
        <v>0.94246300000000005</v>
      </c>
      <c r="G207" s="124">
        <v>1.2299439999999999</v>
      </c>
    </row>
    <row r="208" spans="2:7" x14ac:dyDescent="0.5">
      <c r="B208" s="122">
        <v>1993</v>
      </c>
      <c r="C208" s="126" t="s">
        <v>78</v>
      </c>
      <c r="D208" s="126" t="s">
        <v>89</v>
      </c>
      <c r="E208" s="124">
        <v>2.2554999999999999E-2</v>
      </c>
      <c r="F208" s="124">
        <v>2.2109999999999999E-3</v>
      </c>
      <c r="G208" s="124">
        <v>2.4766E-2</v>
      </c>
    </row>
    <row r="209" spans="2:7" x14ac:dyDescent="0.5">
      <c r="B209" s="122">
        <v>1993</v>
      </c>
      <c r="C209" s="126" t="s">
        <v>78</v>
      </c>
      <c r="D209" s="126" t="s">
        <v>90</v>
      </c>
      <c r="E209" s="124">
        <v>-6.7150000000000001E-2</v>
      </c>
      <c r="F209" s="124">
        <v>-1.330454</v>
      </c>
      <c r="G209" s="124">
        <v>-1.3976040000000001</v>
      </c>
    </row>
    <row r="210" spans="2:7" x14ac:dyDescent="0.5">
      <c r="B210" s="122">
        <v>1993</v>
      </c>
      <c r="C210" s="126" t="s">
        <v>78</v>
      </c>
      <c r="D210" s="126" t="s">
        <v>91</v>
      </c>
      <c r="E210" s="124">
        <v>1.1990000000000001E-2</v>
      </c>
      <c r="F210" s="124">
        <v>7.8765000000000002E-2</v>
      </c>
      <c r="G210" s="124">
        <v>9.0755000000000002E-2</v>
      </c>
    </row>
    <row r="211" spans="2:7" x14ac:dyDescent="0.5">
      <c r="B211" s="122">
        <v>1993</v>
      </c>
      <c r="C211" s="126" t="s">
        <v>78</v>
      </c>
      <c r="D211" s="126" t="s">
        <v>92</v>
      </c>
      <c r="E211" s="124">
        <v>5.836E-3</v>
      </c>
      <c r="F211" s="124">
        <v>0.117982</v>
      </c>
      <c r="G211" s="124">
        <v>0.123818</v>
      </c>
    </row>
    <row r="212" spans="2:7" x14ac:dyDescent="0.5">
      <c r="B212" s="122">
        <v>1993</v>
      </c>
      <c r="C212" s="126" t="s">
        <v>93</v>
      </c>
      <c r="D212" s="126" t="s">
        <v>94</v>
      </c>
      <c r="E212" s="124">
        <v>5.1419999999999999E-3</v>
      </c>
      <c r="F212" s="124">
        <v>3.8730000000000001E-3</v>
      </c>
      <c r="G212" s="124">
        <v>9.0150000000000004E-3</v>
      </c>
    </row>
    <row r="213" spans="2:7" x14ac:dyDescent="0.5">
      <c r="B213" s="122">
        <v>1993</v>
      </c>
      <c r="C213" s="126" t="s">
        <v>93</v>
      </c>
      <c r="D213" s="126" t="s">
        <v>95</v>
      </c>
      <c r="E213" s="124">
        <v>9.7641000000000006E-2</v>
      </c>
      <c r="F213" s="124">
        <v>5.0512000000000001E-2</v>
      </c>
      <c r="G213" s="124">
        <v>0.14815300000000001</v>
      </c>
    </row>
    <row r="214" spans="2:7" x14ac:dyDescent="0.5">
      <c r="B214" s="122">
        <v>1993</v>
      </c>
      <c r="C214" s="126" t="s">
        <v>93</v>
      </c>
      <c r="D214" s="126" t="s">
        <v>97</v>
      </c>
      <c r="E214" s="124">
        <v>0.149066</v>
      </c>
      <c r="F214" s="124">
        <v>4.4554000000000003E-2</v>
      </c>
      <c r="G214" s="124">
        <v>0.19361999999999999</v>
      </c>
    </row>
    <row r="215" spans="2:7" x14ac:dyDescent="0.5">
      <c r="B215" s="122">
        <v>1993</v>
      </c>
      <c r="C215" s="126" t="s">
        <v>93</v>
      </c>
      <c r="D215" s="126" t="s">
        <v>98</v>
      </c>
      <c r="E215" s="124">
        <v>2.0295000000000001E-2</v>
      </c>
      <c r="F215" s="124">
        <v>1.1801000000000001E-2</v>
      </c>
      <c r="G215" s="124">
        <v>3.2096E-2</v>
      </c>
    </row>
    <row r="216" spans="2:7" x14ac:dyDescent="0.5">
      <c r="B216" s="122">
        <v>1993</v>
      </c>
      <c r="C216" s="126" t="s">
        <v>93</v>
      </c>
      <c r="D216" s="126" t="s">
        <v>99</v>
      </c>
      <c r="E216" s="124">
        <v>4.1533E-2</v>
      </c>
      <c r="F216" s="124">
        <v>4.1190999999999998E-2</v>
      </c>
      <c r="G216" s="124">
        <v>8.2723999999999992E-2</v>
      </c>
    </row>
    <row r="217" spans="2:7" x14ac:dyDescent="0.5">
      <c r="B217" s="122">
        <v>1993</v>
      </c>
      <c r="C217" s="126" t="s">
        <v>93</v>
      </c>
      <c r="D217" s="126" t="s">
        <v>100</v>
      </c>
      <c r="E217" s="124">
        <v>0.50158899999999995</v>
      </c>
      <c r="F217" s="124">
        <v>0.192796</v>
      </c>
      <c r="G217" s="124">
        <v>0.69438499999999992</v>
      </c>
    </row>
    <row r="218" spans="2:7" x14ac:dyDescent="0.5">
      <c r="B218" s="122">
        <v>1993</v>
      </c>
      <c r="C218" s="126" t="s">
        <v>93</v>
      </c>
      <c r="D218" s="126" t="s">
        <v>101</v>
      </c>
      <c r="E218" s="124">
        <v>1.45E-4</v>
      </c>
      <c r="F218" s="124">
        <v>2.61E-4</v>
      </c>
      <c r="G218" s="124">
        <v>4.06E-4</v>
      </c>
    </row>
    <row r="219" spans="2:7" x14ac:dyDescent="0.5">
      <c r="B219" s="122">
        <v>1993</v>
      </c>
      <c r="C219" s="126" t="s">
        <v>93</v>
      </c>
      <c r="D219" s="126" t="s">
        <v>102</v>
      </c>
      <c r="E219" s="124">
        <v>9.2000000000000003E-4</v>
      </c>
      <c r="F219" s="124">
        <v>1.209E-3</v>
      </c>
      <c r="G219" s="124">
        <v>2.1289999999999998E-3</v>
      </c>
    </row>
    <row r="220" spans="2:7" x14ac:dyDescent="0.5">
      <c r="B220" s="122">
        <v>1993</v>
      </c>
      <c r="C220" s="126" t="s">
        <v>93</v>
      </c>
      <c r="D220" s="126" t="s">
        <v>103</v>
      </c>
      <c r="E220" s="124">
        <v>0.41162100000000001</v>
      </c>
      <c r="F220" s="124">
        <v>0.182945</v>
      </c>
      <c r="G220" s="124">
        <v>0.59456600000000004</v>
      </c>
    </row>
    <row r="221" spans="2:7" x14ac:dyDescent="0.5">
      <c r="B221" s="122">
        <v>1993</v>
      </c>
      <c r="C221" s="126" t="s">
        <v>93</v>
      </c>
      <c r="D221" s="126" t="s">
        <v>104</v>
      </c>
      <c r="E221" s="124">
        <v>7.2554999999999994E-2</v>
      </c>
      <c r="F221" s="124">
        <v>3.9940999999999997E-2</v>
      </c>
      <c r="G221" s="124">
        <v>0.112496</v>
      </c>
    </row>
    <row r="222" spans="2:7" x14ac:dyDescent="0.5">
      <c r="B222" s="122">
        <v>1993</v>
      </c>
      <c r="C222" s="126" t="s">
        <v>93</v>
      </c>
      <c r="D222" s="126" t="s">
        <v>105</v>
      </c>
      <c r="E222" s="124">
        <v>7.3457999999999996E-2</v>
      </c>
      <c r="F222" s="124">
        <v>2.8819000000000001E-2</v>
      </c>
      <c r="G222" s="124">
        <v>0.10227700000000001</v>
      </c>
    </row>
    <row r="223" spans="2:7" x14ac:dyDescent="0.5">
      <c r="B223" s="122">
        <v>1993</v>
      </c>
      <c r="C223" s="126" t="s">
        <v>93</v>
      </c>
      <c r="D223" s="126" t="s">
        <v>106</v>
      </c>
      <c r="E223" s="124">
        <v>0</v>
      </c>
      <c r="F223" s="124">
        <v>9.9999999999999995E-7</v>
      </c>
      <c r="G223" s="124">
        <v>9.9999999999999995E-7</v>
      </c>
    </row>
    <row r="224" spans="2:7" x14ac:dyDescent="0.5">
      <c r="B224" s="122">
        <v>1993</v>
      </c>
      <c r="C224" s="126" t="s">
        <v>93</v>
      </c>
      <c r="D224" s="126" t="s">
        <v>107</v>
      </c>
      <c r="E224" s="124">
        <v>7.9979999999999999E-3</v>
      </c>
      <c r="F224" s="124">
        <v>9.5580000000000005E-3</v>
      </c>
      <c r="G224" s="124">
        <v>1.7555999999999999E-2</v>
      </c>
    </row>
    <row r="225" spans="2:7" x14ac:dyDescent="0.5">
      <c r="B225" s="122">
        <v>1993</v>
      </c>
      <c r="C225" s="126" t="s">
        <v>93</v>
      </c>
      <c r="D225" s="126" t="s">
        <v>108</v>
      </c>
      <c r="E225" s="124">
        <v>0.35381400000000002</v>
      </c>
      <c r="F225" s="124">
        <v>0.185082</v>
      </c>
      <c r="G225" s="124">
        <v>0.53889600000000004</v>
      </c>
    </row>
    <row r="226" spans="2:7" x14ac:dyDescent="0.5">
      <c r="B226" s="122">
        <v>1993</v>
      </c>
      <c r="C226" s="126" t="s">
        <v>93</v>
      </c>
      <c r="D226" s="126" t="s">
        <v>109</v>
      </c>
      <c r="E226" s="124">
        <v>0.500996</v>
      </c>
      <c r="F226" s="124">
        <v>0.115657</v>
      </c>
      <c r="G226" s="124">
        <v>0.61665300000000001</v>
      </c>
    </row>
    <row r="227" spans="2:7" x14ac:dyDescent="0.5">
      <c r="B227" s="122">
        <v>1993</v>
      </c>
      <c r="C227" s="126" t="s">
        <v>93</v>
      </c>
      <c r="D227" s="126" t="s">
        <v>110</v>
      </c>
      <c r="E227" s="124">
        <v>0.25810699999999998</v>
      </c>
      <c r="F227" s="124">
        <v>5.9326999999999998E-2</v>
      </c>
      <c r="G227" s="124">
        <v>0.31743399999999999</v>
      </c>
    </row>
    <row r="228" spans="2:7" x14ac:dyDescent="0.5">
      <c r="B228" s="122">
        <v>1993</v>
      </c>
      <c r="C228" s="126" t="s">
        <v>93</v>
      </c>
      <c r="D228" s="126" t="s">
        <v>111</v>
      </c>
      <c r="E228" s="124">
        <v>1.096654</v>
      </c>
      <c r="F228" s="124">
        <v>0.51433899999999999</v>
      </c>
      <c r="G228" s="124">
        <v>1.6109929999999999</v>
      </c>
    </row>
    <row r="229" spans="2:7" x14ac:dyDescent="0.5">
      <c r="B229" s="122">
        <v>1993</v>
      </c>
      <c r="C229" s="126" t="s">
        <v>93</v>
      </c>
      <c r="D229" s="126" t="s">
        <v>112</v>
      </c>
      <c r="E229" s="124">
        <v>0</v>
      </c>
      <c r="F229" s="124">
        <v>0</v>
      </c>
      <c r="G229" s="124">
        <v>0</v>
      </c>
    </row>
    <row r="230" spans="2:7" x14ac:dyDescent="0.5">
      <c r="B230" s="122">
        <v>1993</v>
      </c>
      <c r="C230" s="126" t="s">
        <v>93</v>
      </c>
      <c r="D230" s="126" t="s">
        <v>113</v>
      </c>
      <c r="E230" s="124">
        <v>4.3000000000000002E-5</v>
      </c>
      <c r="F230" s="124">
        <v>1.7E-5</v>
      </c>
      <c r="G230" s="124">
        <v>6.0000000000000002E-5</v>
      </c>
    </row>
    <row r="231" spans="2:7" x14ac:dyDescent="0.5">
      <c r="B231" s="122">
        <v>1993</v>
      </c>
      <c r="C231" s="126" t="s">
        <v>93</v>
      </c>
      <c r="D231" s="126" t="s">
        <v>114</v>
      </c>
      <c r="E231" s="124">
        <v>6.4800000000000003E-4</v>
      </c>
      <c r="F231" s="124">
        <v>1.65E-4</v>
      </c>
      <c r="G231" s="124">
        <v>8.1300000000000003E-4</v>
      </c>
    </row>
    <row r="232" spans="2:7" x14ac:dyDescent="0.5">
      <c r="B232" s="122">
        <v>1993</v>
      </c>
      <c r="C232" s="126" t="s">
        <v>93</v>
      </c>
      <c r="D232" s="126" t="s">
        <v>115</v>
      </c>
      <c r="E232" s="124">
        <v>1.9319999999999999E-3</v>
      </c>
      <c r="F232" s="124">
        <v>1.5542E-2</v>
      </c>
      <c r="G232" s="124">
        <v>1.7474E-2</v>
      </c>
    </row>
    <row r="233" spans="2:7" x14ac:dyDescent="0.5">
      <c r="B233" s="122">
        <v>1993</v>
      </c>
      <c r="C233" s="126" t="s">
        <v>93</v>
      </c>
      <c r="D233" s="126" t="s">
        <v>116</v>
      </c>
      <c r="E233" s="124">
        <v>0.183645</v>
      </c>
      <c r="F233" s="124">
        <v>9.1897999999999994E-2</v>
      </c>
      <c r="G233" s="124">
        <v>0.27554299999999998</v>
      </c>
    </row>
    <row r="234" spans="2:7" x14ac:dyDescent="0.5">
      <c r="B234" s="122">
        <v>1993</v>
      </c>
      <c r="C234" s="126" t="s">
        <v>93</v>
      </c>
      <c r="D234" s="126" t="s">
        <v>117</v>
      </c>
      <c r="E234" s="124">
        <v>7.3527999999999996E-2</v>
      </c>
      <c r="F234" s="124">
        <v>0.24867700000000001</v>
      </c>
      <c r="G234" s="124">
        <v>0.32220500000000002</v>
      </c>
    </row>
    <row r="235" spans="2:7" x14ac:dyDescent="0.5">
      <c r="B235" s="122">
        <v>1993</v>
      </c>
      <c r="C235" s="126" t="s">
        <v>93</v>
      </c>
      <c r="D235" s="126" t="s">
        <v>118</v>
      </c>
      <c r="E235" s="124">
        <v>6.3922999999999994E-2</v>
      </c>
      <c r="F235" s="124">
        <v>3.4757000000000003E-2</v>
      </c>
      <c r="G235" s="124">
        <v>9.867999999999999E-2</v>
      </c>
    </row>
    <row r="236" spans="2:7" x14ac:dyDescent="0.5">
      <c r="B236" s="122">
        <v>1993</v>
      </c>
      <c r="C236" s="126" t="s">
        <v>93</v>
      </c>
      <c r="D236" s="126" t="s">
        <v>119</v>
      </c>
      <c r="E236" s="124">
        <v>5.4720000000000003E-3</v>
      </c>
      <c r="F236" s="124">
        <v>8.1030000000000008E-3</v>
      </c>
      <c r="G236" s="124">
        <v>1.3575E-2</v>
      </c>
    </row>
    <row r="237" spans="2:7" x14ac:dyDescent="0.5">
      <c r="B237" s="122">
        <v>1993</v>
      </c>
      <c r="C237" s="126" t="s">
        <v>93</v>
      </c>
      <c r="D237" s="126" t="s">
        <v>120</v>
      </c>
      <c r="E237" s="124">
        <v>0.19369400000000001</v>
      </c>
      <c r="F237" s="124">
        <v>8.7723999999999996E-2</v>
      </c>
      <c r="G237" s="124">
        <v>0.281418</v>
      </c>
    </row>
    <row r="238" spans="2:7" x14ac:dyDescent="0.5">
      <c r="B238" s="122">
        <v>1993</v>
      </c>
      <c r="C238" s="126" t="s">
        <v>93</v>
      </c>
      <c r="D238" s="126" t="s">
        <v>121</v>
      </c>
      <c r="E238" s="124">
        <v>6.4429999999999999E-3</v>
      </c>
      <c r="F238" s="124">
        <v>2.0339999999999998E-3</v>
      </c>
      <c r="G238" s="124">
        <v>8.4770000000000002E-3</v>
      </c>
    </row>
    <row r="239" spans="2:7" x14ac:dyDescent="0.5">
      <c r="B239" s="122">
        <v>1993</v>
      </c>
      <c r="C239" s="126" t="s">
        <v>93</v>
      </c>
      <c r="D239" s="126" t="s">
        <v>122</v>
      </c>
      <c r="E239" s="124">
        <v>0.65425999999999995</v>
      </c>
      <c r="F239" s="124">
        <v>0.27835599999999999</v>
      </c>
      <c r="G239" s="124">
        <v>0.93261599999999989</v>
      </c>
    </row>
    <row r="240" spans="2:7" x14ac:dyDescent="0.5">
      <c r="B240" s="122">
        <v>1993</v>
      </c>
      <c r="C240" s="126" t="s">
        <v>93</v>
      </c>
      <c r="D240" s="126" t="s">
        <v>123</v>
      </c>
      <c r="E240" s="124">
        <v>1.1310000000000001E-2</v>
      </c>
      <c r="F240" s="124">
        <v>9.4739999999999998E-3</v>
      </c>
      <c r="G240" s="124">
        <v>2.0784E-2</v>
      </c>
    </row>
    <row r="241" spans="2:7" x14ac:dyDescent="0.5">
      <c r="B241" s="122">
        <v>1993</v>
      </c>
      <c r="C241" s="126" t="s">
        <v>93</v>
      </c>
      <c r="D241" s="126" t="s">
        <v>124</v>
      </c>
      <c r="E241" s="124">
        <v>8.2161999999999999E-2</v>
      </c>
      <c r="F241" s="124">
        <v>4.5588999999999998E-2</v>
      </c>
      <c r="G241" s="124">
        <v>0.127751</v>
      </c>
    </row>
    <row r="242" spans="2:7" x14ac:dyDescent="0.5">
      <c r="B242" s="122">
        <v>1993</v>
      </c>
      <c r="C242" s="126" t="s">
        <v>93</v>
      </c>
      <c r="D242" s="126" t="s">
        <v>125</v>
      </c>
      <c r="E242" s="124">
        <v>4.6E-5</v>
      </c>
      <c r="F242" s="124">
        <v>3.9999999999999998E-6</v>
      </c>
      <c r="G242" s="124">
        <v>5.0000000000000002E-5</v>
      </c>
    </row>
    <row r="243" spans="2:7" x14ac:dyDescent="0.5">
      <c r="B243" s="122">
        <v>1993</v>
      </c>
      <c r="C243" s="126" t="s">
        <v>93</v>
      </c>
      <c r="D243" s="126" t="s">
        <v>127</v>
      </c>
      <c r="E243" s="124">
        <v>2.8386999999999999E-2</v>
      </c>
      <c r="F243" s="124">
        <v>1.391E-2</v>
      </c>
      <c r="G243" s="124">
        <v>4.2297000000000001E-2</v>
      </c>
    </row>
    <row r="244" spans="2:7" x14ac:dyDescent="0.5">
      <c r="B244" s="122">
        <v>1993</v>
      </c>
      <c r="C244" s="126" t="s">
        <v>93</v>
      </c>
      <c r="D244" s="126" t="s">
        <v>128</v>
      </c>
      <c r="E244" s="124">
        <v>2.3040000000000001E-3</v>
      </c>
      <c r="F244" s="124">
        <v>6.6039999999999996E-3</v>
      </c>
      <c r="G244" s="124">
        <v>8.9079999999999993E-3</v>
      </c>
    </row>
    <row r="245" spans="2:7" x14ac:dyDescent="0.5">
      <c r="B245" s="122">
        <v>1993</v>
      </c>
      <c r="C245" s="126" t="s">
        <v>93</v>
      </c>
      <c r="D245" s="126" t="s">
        <v>129</v>
      </c>
      <c r="E245" s="124">
        <v>9.9900000000000006E-3</v>
      </c>
      <c r="F245" s="124">
        <v>5.2480000000000001E-3</v>
      </c>
      <c r="G245" s="124">
        <v>1.5238E-2</v>
      </c>
    </row>
    <row r="246" spans="2:7" x14ac:dyDescent="0.5">
      <c r="B246" s="122">
        <v>1993</v>
      </c>
      <c r="C246" s="126" t="s">
        <v>93</v>
      </c>
      <c r="D246" s="126" t="s">
        <v>131</v>
      </c>
      <c r="E246" s="124">
        <v>0.25114799999999998</v>
      </c>
      <c r="F246" s="124">
        <v>0.13303699999999999</v>
      </c>
      <c r="G246" s="124">
        <v>0.384185</v>
      </c>
    </row>
    <row r="247" spans="2:7" x14ac:dyDescent="0.5">
      <c r="B247" s="122">
        <v>1993</v>
      </c>
      <c r="C247" s="126" t="s">
        <v>93</v>
      </c>
      <c r="D247" s="126" t="s">
        <v>132</v>
      </c>
      <c r="E247" s="124">
        <v>0.18024299999999999</v>
      </c>
      <c r="F247" s="124">
        <v>5.6427999999999999E-2</v>
      </c>
      <c r="G247" s="124">
        <v>0.23667099999999999</v>
      </c>
    </row>
    <row r="248" spans="2:7" x14ac:dyDescent="0.5">
      <c r="B248" s="122">
        <v>1993</v>
      </c>
      <c r="C248" s="126" t="s">
        <v>93</v>
      </c>
      <c r="D248" s="126" t="s">
        <v>133</v>
      </c>
      <c r="E248" s="124">
        <v>0.56295499999999998</v>
      </c>
      <c r="F248" s="124">
        <v>0.38183699999999998</v>
      </c>
      <c r="G248" s="124">
        <v>0.94479199999999997</v>
      </c>
    </row>
    <row r="249" spans="2:7" x14ac:dyDescent="0.5">
      <c r="B249" s="122">
        <v>1994</v>
      </c>
      <c r="C249" s="126" t="s">
        <v>69</v>
      </c>
      <c r="D249" s="126" t="s">
        <v>70</v>
      </c>
      <c r="E249" s="124">
        <v>1.3733850000000001</v>
      </c>
      <c r="F249" s="124">
        <v>2.2666430000000002</v>
      </c>
      <c r="G249" s="124">
        <v>3.640028</v>
      </c>
    </row>
    <row r="250" spans="2:7" x14ac:dyDescent="0.5">
      <c r="B250" s="122">
        <v>1994</v>
      </c>
      <c r="C250" s="126" t="s">
        <v>69</v>
      </c>
      <c r="D250" s="126" t="s">
        <v>404</v>
      </c>
      <c r="E250" s="124">
        <v>0.69064899999999996</v>
      </c>
      <c r="F250" s="124">
        <v>2.629562</v>
      </c>
      <c r="G250" s="124">
        <v>3.320211</v>
      </c>
    </row>
    <row r="251" spans="2:7" x14ac:dyDescent="0.5">
      <c r="B251" s="122">
        <v>1994</v>
      </c>
      <c r="C251" s="126" t="s">
        <v>69</v>
      </c>
      <c r="D251" s="126" t="s">
        <v>71</v>
      </c>
      <c r="E251" s="124">
        <v>0.20250899999999999</v>
      </c>
      <c r="F251" s="124">
        <v>0.71588300000000005</v>
      </c>
      <c r="G251" s="124">
        <v>0.91839199999999999</v>
      </c>
    </row>
    <row r="252" spans="2:7" x14ac:dyDescent="0.5">
      <c r="B252" s="122">
        <v>1994</v>
      </c>
      <c r="C252" s="126" t="s">
        <v>69</v>
      </c>
      <c r="D252" s="126" t="s">
        <v>72</v>
      </c>
      <c r="E252" s="124">
        <v>21.218810999999999</v>
      </c>
      <c r="F252" s="124">
        <v>2.2298</v>
      </c>
      <c r="G252" s="124">
        <v>23.448611</v>
      </c>
    </row>
    <row r="253" spans="2:7" x14ac:dyDescent="0.5">
      <c r="B253" s="122">
        <v>1994</v>
      </c>
      <c r="C253" s="126" t="s">
        <v>69</v>
      </c>
      <c r="D253" s="126" t="s">
        <v>73</v>
      </c>
      <c r="E253" s="124">
        <v>7.9130539999999998</v>
      </c>
      <c r="F253" s="124">
        <v>4.054729</v>
      </c>
      <c r="G253" s="124">
        <v>11.967783000000001</v>
      </c>
    </row>
    <row r="254" spans="2:7" x14ac:dyDescent="0.5">
      <c r="B254" s="122">
        <v>1994</v>
      </c>
      <c r="C254" s="126" t="s">
        <v>69</v>
      </c>
      <c r="D254" s="126" t="s">
        <v>74</v>
      </c>
      <c r="E254" s="124">
        <v>1.0399320000000001</v>
      </c>
      <c r="F254" s="124">
        <v>0.62199499999999996</v>
      </c>
      <c r="G254" s="124">
        <v>1.6619269999999999</v>
      </c>
    </row>
    <row r="255" spans="2:7" x14ac:dyDescent="0.5">
      <c r="B255" s="122">
        <v>1994</v>
      </c>
      <c r="C255" s="126" t="s">
        <v>69</v>
      </c>
      <c r="D255" s="126" t="s">
        <v>75</v>
      </c>
      <c r="E255" s="124">
        <v>0.38658399999999998</v>
      </c>
      <c r="F255" s="124">
        <v>0.170157</v>
      </c>
      <c r="G255" s="124">
        <v>0.55674099999999993</v>
      </c>
    </row>
    <row r="256" spans="2:7" x14ac:dyDescent="0.5">
      <c r="B256" s="122">
        <v>1994</v>
      </c>
      <c r="C256" s="126" t="s">
        <v>69</v>
      </c>
      <c r="D256" s="126" t="s">
        <v>76</v>
      </c>
      <c r="E256" s="124">
        <v>2.2473809999999999</v>
      </c>
      <c r="F256" s="124">
        <v>1.6280870000000001</v>
      </c>
      <c r="G256" s="124">
        <v>3.8754680000000001</v>
      </c>
    </row>
    <row r="257" spans="2:7" x14ac:dyDescent="0.5">
      <c r="B257" s="122">
        <v>1994</v>
      </c>
      <c r="C257" s="126" t="s">
        <v>69</v>
      </c>
      <c r="D257" s="126" t="s">
        <v>77</v>
      </c>
      <c r="E257" s="124">
        <v>7.5759449999999999</v>
      </c>
      <c r="F257" s="124">
        <v>3.6754509999999998</v>
      </c>
      <c r="G257" s="124">
        <v>11.251396</v>
      </c>
    </row>
    <row r="258" spans="2:7" x14ac:dyDescent="0.5">
      <c r="B258" s="122">
        <v>1994</v>
      </c>
      <c r="C258" s="126" t="s">
        <v>78</v>
      </c>
      <c r="D258" s="126" t="s">
        <v>79</v>
      </c>
      <c r="E258" s="124">
        <v>3.2156999999999998E-2</v>
      </c>
      <c r="F258" s="124">
        <v>7.2011000000000006E-2</v>
      </c>
      <c r="G258" s="124">
        <v>0.104168</v>
      </c>
    </row>
    <row r="259" spans="2:7" x14ac:dyDescent="0.5">
      <c r="B259" s="122">
        <v>1994</v>
      </c>
      <c r="C259" s="126" t="s">
        <v>78</v>
      </c>
      <c r="D259" s="126" t="s">
        <v>80</v>
      </c>
      <c r="E259" s="124">
        <v>0.68099299999999996</v>
      </c>
      <c r="F259" s="124">
        <v>0.46915499999999999</v>
      </c>
      <c r="G259" s="124">
        <v>1.1501479999999999</v>
      </c>
    </row>
    <row r="260" spans="2:7" x14ac:dyDescent="0.5">
      <c r="B260" s="122">
        <v>1994</v>
      </c>
      <c r="C260" s="126" t="s">
        <v>78</v>
      </c>
      <c r="D260" s="126" t="s">
        <v>81</v>
      </c>
      <c r="E260" s="124">
        <v>0.24851200000000001</v>
      </c>
      <c r="F260" s="124">
        <v>0.955349</v>
      </c>
      <c r="G260" s="124">
        <v>1.2038610000000001</v>
      </c>
    </row>
    <row r="261" spans="2:7" x14ac:dyDescent="0.5">
      <c r="B261" s="122">
        <v>1994</v>
      </c>
      <c r="C261" s="126" t="s">
        <v>78</v>
      </c>
      <c r="D261" s="126" t="s">
        <v>82</v>
      </c>
      <c r="E261" s="124">
        <v>0.85610799999999998</v>
      </c>
      <c r="F261" s="124">
        <v>0.61611700000000003</v>
      </c>
      <c r="G261" s="124">
        <v>1.4722249999999999</v>
      </c>
    </row>
    <row r="262" spans="2:7" x14ac:dyDescent="0.5">
      <c r="B262" s="122">
        <v>1994</v>
      </c>
      <c r="C262" s="126" t="s">
        <v>78</v>
      </c>
      <c r="D262" s="126" t="s">
        <v>83</v>
      </c>
      <c r="E262" s="124">
        <v>1.1202209999999999</v>
      </c>
      <c r="F262" s="124">
        <v>1.0867789999999999</v>
      </c>
      <c r="G262" s="124">
        <v>2.2069999999999999</v>
      </c>
    </row>
    <row r="263" spans="2:7" x14ac:dyDescent="0.5">
      <c r="B263" s="122">
        <v>1994</v>
      </c>
      <c r="C263" s="126" t="s">
        <v>78</v>
      </c>
      <c r="D263" s="126" t="s">
        <v>84</v>
      </c>
      <c r="E263" s="124">
        <v>1.268807</v>
      </c>
      <c r="F263" s="124">
        <v>0.96866300000000005</v>
      </c>
      <c r="G263" s="124">
        <v>2.2374700000000001</v>
      </c>
    </row>
    <row r="264" spans="2:7" x14ac:dyDescent="0.5">
      <c r="B264" s="122">
        <v>1994</v>
      </c>
      <c r="C264" s="126" t="s">
        <v>78</v>
      </c>
      <c r="D264" s="126" t="s">
        <v>85</v>
      </c>
      <c r="E264" s="124">
        <v>0.22297800000000001</v>
      </c>
      <c r="F264" s="124">
        <v>0.15967999999999999</v>
      </c>
      <c r="G264" s="124">
        <v>0.382658</v>
      </c>
    </row>
    <row r="265" spans="2:7" x14ac:dyDescent="0.5">
      <c r="B265" s="122">
        <v>1994</v>
      </c>
      <c r="C265" s="126" t="s">
        <v>78</v>
      </c>
      <c r="D265" s="126" t="s">
        <v>86</v>
      </c>
      <c r="E265" s="124">
        <v>0.89258300000000002</v>
      </c>
      <c r="F265" s="124">
        <v>3.3105799999999999</v>
      </c>
      <c r="G265" s="124">
        <v>4.203163</v>
      </c>
    </row>
    <row r="266" spans="2:7" x14ac:dyDescent="0.5">
      <c r="B266" s="122">
        <v>1994</v>
      </c>
      <c r="C266" s="126" t="s">
        <v>78</v>
      </c>
      <c r="D266" s="126" t="s">
        <v>87</v>
      </c>
      <c r="E266" s="124">
        <v>5.9913000000000001E-2</v>
      </c>
      <c r="F266" s="124">
        <v>3.4028000000000003E-2</v>
      </c>
      <c r="G266" s="124">
        <v>9.3940999999999997E-2</v>
      </c>
    </row>
    <row r="267" spans="2:7" x14ac:dyDescent="0.5">
      <c r="B267" s="122">
        <v>1994</v>
      </c>
      <c r="C267" s="126" t="s">
        <v>78</v>
      </c>
      <c r="D267" s="126" t="s">
        <v>88</v>
      </c>
      <c r="E267" s="124">
        <v>0.20113700000000001</v>
      </c>
      <c r="F267" s="124">
        <v>0.68645</v>
      </c>
      <c r="G267" s="124">
        <v>0.88758700000000001</v>
      </c>
    </row>
    <row r="268" spans="2:7" x14ac:dyDescent="0.5">
      <c r="B268" s="122">
        <v>1994</v>
      </c>
      <c r="C268" s="126" t="s">
        <v>78</v>
      </c>
      <c r="D268" s="126" t="s">
        <v>89</v>
      </c>
      <c r="E268" s="124">
        <v>-2.6249999999999999E-2</v>
      </c>
      <c r="F268" s="124">
        <v>-3.3769999999999998E-3</v>
      </c>
      <c r="G268" s="124">
        <v>-2.9627000000000001E-2</v>
      </c>
    </row>
    <row r="269" spans="2:7" x14ac:dyDescent="0.5">
      <c r="B269" s="122">
        <v>1994</v>
      </c>
      <c r="C269" s="126" t="s">
        <v>78</v>
      </c>
      <c r="D269" s="126" t="s">
        <v>90</v>
      </c>
      <c r="E269" s="124">
        <v>4.6102999999999998E-2</v>
      </c>
      <c r="F269" s="124">
        <v>4.8025999999999999E-2</v>
      </c>
      <c r="G269" s="124">
        <v>9.412899999999999E-2</v>
      </c>
    </row>
    <row r="270" spans="2:7" x14ac:dyDescent="0.5">
      <c r="B270" s="122">
        <v>1994</v>
      </c>
      <c r="C270" s="126" t="s">
        <v>78</v>
      </c>
      <c r="D270" s="126" t="s">
        <v>91</v>
      </c>
      <c r="E270" s="124">
        <v>1.2085E-2</v>
      </c>
      <c r="F270" s="124">
        <v>1.504E-2</v>
      </c>
      <c r="G270" s="124">
        <v>2.7125E-2</v>
      </c>
    </row>
    <row r="271" spans="2:7" x14ac:dyDescent="0.5">
      <c r="B271" s="122">
        <v>1994</v>
      </c>
      <c r="C271" s="126" t="s">
        <v>78</v>
      </c>
      <c r="D271" s="126" t="s">
        <v>92</v>
      </c>
      <c r="E271" s="124">
        <v>6.1419999999999999E-3</v>
      </c>
      <c r="F271" s="124">
        <v>0.12695100000000001</v>
      </c>
      <c r="G271" s="124">
        <v>0.13309299999999999</v>
      </c>
    </row>
    <row r="272" spans="2:7" x14ac:dyDescent="0.5">
      <c r="B272" s="122">
        <v>1994</v>
      </c>
      <c r="C272" s="126" t="s">
        <v>93</v>
      </c>
      <c r="D272" s="126" t="s">
        <v>94</v>
      </c>
      <c r="E272" s="124">
        <v>4.9449999999999997E-3</v>
      </c>
      <c r="F272" s="124">
        <v>3.9870000000000001E-3</v>
      </c>
      <c r="G272" s="124">
        <v>8.931999999999999E-3</v>
      </c>
    </row>
    <row r="273" spans="2:7" x14ac:dyDescent="0.5">
      <c r="B273" s="122">
        <v>1994</v>
      </c>
      <c r="C273" s="126" t="s">
        <v>93</v>
      </c>
      <c r="D273" s="126" t="s">
        <v>95</v>
      </c>
      <c r="E273" s="124">
        <v>9.9807000000000007E-2</v>
      </c>
      <c r="F273" s="124">
        <v>5.2478999999999998E-2</v>
      </c>
      <c r="G273" s="124">
        <v>0.152286</v>
      </c>
    </row>
    <row r="274" spans="2:7" x14ac:dyDescent="0.5">
      <c r="B274" s="122">
        <v>1994</v>
      </c>
      <c r="C274" s="126" t="s">
        <v>93</v>
      </c>
      <c r="D274" s="126" t="s">
        <v>97</v>
      </c>
      <c r="E274" s="124">
        <v>0.161719</v>
      </c>
      <c r="F274" s="124">
        <v>4.8419999999999998E-2</v>
      </c>
      <c r="G274" s="124">
        <v>0.21013899999999999</v>
      </c>
    </row>
    <row r="275" spans="2:7" x14ac:dyDescent="0.5">
      <c r="B275" s="122">
        <v>1994</v>
      </c>
      <c r="C275" s="126" t="s">
        <v>93</v>
      </c>
      <c r="D275" s="126" t="s">
        <v>98</v>
      </c>
      <c r="E275" s="124">
        <v>2.3644999999999999E-2</v>
      </c>
      <c r="F275" s="124">
        <v>1.4564000000000001E-2</v>
      </c>
      <c r="G275" s="124">
        <v>3.8209E-2</v>
      </c>
    </row>
    <row r="276" spans="2:7" x14ac:dyDescent="0.5">
      <c r="B276" s="122">
        <v>1994</v>
      </c>
      <c r="C276" s="126" t="s">
        <v>93</v>
      </c>
      <c r="D276" s="126" t="s">
        <v>99</v>
      </c>
      <c r="E276" s="124">
        <v>4.0842999999999997E-2</v>
      </c>
      <c r="F276" s="124">
        <v>4.2137000000000001E-2</v>
      </c>
      <c r="G276" s="124">
        <v>8.2979999999999998E-2</v>
      </c>
    </row>
    <row r="277" spans="2:7" x14ac:dyDescent="0.5">
      <c r="B277" s="122">
        <v>1994</v>
      </c>
      <c r="C277" s="126" t="s">
        <v>93</v>
      </c>
      <c r="D277" s="126" t="s">
        <v>100</v>
      </c>
      <c r="E277" s="124">
        <v>0.506768</v>
      </c>
      <c r="F277" s="124">
        <v>0.197297</v>
      </c>
      <c r="G277" s="124">
        <v>0.70406499999999994</v>
      </c>
    </row>
    <row r="278" spans="2:7" x14ac:dyDescent="0.5">
      <c r="B278" s="122">
        <v>1994</v>
      </c>
      <c r="C278" s="126" t="s">
        <v>93</v>
      </c>
      <c r="D278" s="126" t="s">
        <v>101</v>
      </c>
      <c r="E278" s="124">
        <v>1.2999999999999999E-4</v>
      </c>
      <c r="F278" s="124">
        <v>2.9300000000000002E-4</v>
      </c>
      <c r="G278" s="124">
        <v>4.2299999999999998E-4</v>
      </c>
    </row>
    <row r="279" spans="2:7" x14ac:dyDescent="0.5">
      <c r="B279" s="122">
        <v>1994</v>
      </c>
      <c r="C279" s="126" t="s">
        <v>93</v>
      </c>
      <c r="D279" s="126" t="s">
        <v>102</v>
      </c>
      <c r="E279" s="124">
        <v>9.5500000000000001E-4</v>
      </c>
      <c r="F279" s="124">
        <v>1.06E-3</v>
      </c>
      <c r="G279" s="124">
        <v>2.0149999999999999E-3</v>
      </c>
    </row>
    <row r="280" spans="2:7" x14ac:dyDescent="0.5">
      <c r="B280" s="122">
        <v>1994</v>
      </c>
      <c r="C280" s="126" t="s">
        <v>93</v>
      </c>
      <c r="D280" s="126" t="s">
        <v>103</v>
      </c>
      <c r="E280" s="124">
        <v>0.43373899999999999</v>
      </c>
      <c r="F280" s="124">
        <v>0.19598099999999999</v>
      </c>
      <c r="G280" s="124">
        <v>0.62971999999999995</v>
      </c>
    </row>
    <row r="281" spans="2:7" x14ac:dyDescent="0.5">
      <c r="B281" s="122">
        <v>1994</v>
      </c>
      <c r="C281" s="126" t="s">
        <v>93</v>
      </c>
      <c r="D281" s="126" t="s">
        <v>104</v>
      </c>
      <c r="E281" s="124">
        <v>7.9598000000000002E-2</v>
      </c>
      <c r="F281" s="124">
        <v>4.5494E-2</v>
      </c>
      <c r="G281" s="124">
        <v>0.12509200000000001</v>
      </c>
    </row>
    <row r="282" spans="2:7" x14ac:dyDescent="0.5">
      <c r="B282" s="122">
        <v>1994</v>
      </c>
      <c r="C282" s="126" t="s">
        <v>93</v>
      </c>
      <c r="D282" s="126" t="s">
        <v>105</v>
      </c>
      <c r="E282" s="124">
        <v>7.7345999999999998E-2</v>
      </c>
      <c r="F282" s="124">
        <v>3.0832999999999999E-2</v>
      </c>
      <c r="G282" s="124">
        <v>0.108179</v>
      </c>
    </row>
    <row r="283" spans="2:7" x14ac:dyDescent="0.5">
      <c r="B283" s="122">
        <v>1994</v>
      </c>
      <c r="C283" s="126" t="s">
        <v>93</v>
      </c>
      <c r="D283" s="126" t="s">
        <v>106</v>
      </c>
      <c r="E283" s="124">
        <v>0</v>
      </c>
      <c r="F283" s="124">
        <v>9.9999999999999995E-7</v>
      </c>
      <c r="G283" s="124">
        <v>9.9999999999999995E-7</v>
      </c>
    </row>
    <row r="284" spans="2:7" x14ac:dyDescent="0.5">
      <c r="B284" s="122">
        <v>1994</v>
      </c>
      <c r="C284" s="126" t="s">
        <v>93</v>
      </c>
      <c r="D284" s="126" t="s">
        <v>107</v>
      </c>
      <c r="E284" s="124">
        <v>8.0330000000000002E-3</v>
      </c>
      <c r="F284" s="124">
        <v>1.0118E-2</v>
      </c>
      <c r="G284" s="124">
        <v>1.8151E-2</v>
      </c>
    </row>
    <row r="285" spans="2:7" x14ac:dyDescent="0.5">
      <c r="B285" s="122">
        <v>1994</v>
      </c>
      <c r="C285" s="126" t="s">
        <v>93</v>
      </c>
      <c r="D285" s="126" t="s">
        <v>108</v>
      </c>
      <c r="E285" s="124">
        <v>0.37561499999999998</v>
      </c>
      <c r="F285" s="124">
        <v>0.20424500000000001</v>
      </c>
      <c r="G285" s="124">
        <v>0.57986000000000004</v>
      </c>
    </row>
    <row r="286" spans="2:7" x14ac:dyDescent="0.5">
      <c r="B286" s="122">
        <v>1994</v>
      </c>
      <c r="C286" s="126" t="s">
        <v>93</v>
      </c>
      <c r="D286" s="126" t="s">
        <v>109</v>
      </c>
      <c r="E286" s="124">
        <v>0.508413</v>
      </c>
      <c r="F286" s="124">
        <v>0.116838</v>
      </c>
      <c r="G286" s="124">
        <v>0.625251</v>
      </c>
    </row>
    <row r="287" spans="2:7" x14ac:dyDescent="0.5">
      <c r="B287" s="122">
        <v>1994</v>
      </c>
      <c r="C287" s="126" t="s">
        <v>93</v>
      </c>
      <c r="D287" s="126" t="s">
        <v>110</v>
      </c>
      <c r="E287" s="124">
        <v>0.26191599999999998</v>
      </c>
      <c r="F287" s="124">
        <v>5.9937999999999998E-2</v>
      </c>
      <c r="G287" s="124">
        <v>0.32185399999999997</v>
      </c>
    </row>
    <row r="288" spans="2:7" x14ac:dyDescent="0.5">
      <c r="B288" s="122">
        <v>1994</v>
      </c>
      <c r="C288" s="126" t="s">
        <v>93</v>
      </c>
      <c r="D288" s="126" t="s">
        <v>111</v>
      </c>
      <c r="E288" s="124">
        <v>1.1283319999999999</v>
      </c>
      <c r="F288" s="124">
        <v>0.53365899999999999</v>
      </c>
      <c r="G288" s="124">
        <v>1.661991</v>
      </c>
    </row>
    <row r="289" spans="2:7" x14ac:dyDescent="0.5">
      <c r="B289" s="122">
        <v>1994</v>
      </c>
      <c r="C289" s="126" t="s">
        <v>93</v>
      </c>
      <c r="D289" s="126" t="s">
        <v>112</v>
      </c>
      <c r="E289" s="124">
        <v>0</v>
      </c>
      <c r="F289" s="124">
        <v>0</v>
      </c>
      <c r="G289" s="124">
        <v>0</v>
      </c>
    </row>
    <row r="290" spans="2:7" x14ac:dyDescent="0.5">
      <c r="B290" s="122">
        <v>1994</v>
      </c>
      <c r="C290" s="126" t="s">
        <v>93</v>
      </c>
      <c r="D290" s="126" t="s">
        <v>113</v>
      </c>
      <c r="E290" s="124">
        <v>3.8999999999999999E-5</v>
      </c>
      <c r="F290" s="124">
        <v>1.9000000000000001E-5</v>
      </c>
      <c r="G290" s="124">
        <v>5.8E-5</v>
      </c>
    </row>
    <row r="291" spans="2:7" x14ac:dyDescent="0.5">
      <c r="B291" s="122">
        <v>1994</v>
      </c>
      <c r="C291" s="126" t="s">
        <v>93</v>
      </c>
      <c r="D291" s="126" t="s">
        <v>114</v>
      </c>
      <c r="E291" s="124">
        <v>5.2400000000000005E-4</v>
      </c>
      <c r="F291" s="124">
        <v>2.1900000000000001E-4</v>
      </c>
      <c r="G291" s="124">
        <v>7.4300000000000006E-4</v>
      </c>
    </row>
    <row r="292" spans="2:7" x14ac:dyDescent="0.5">
      <c r="B292" s="122">
        <v>1994</v>
      </c>
      <c r="C292" s="126" t="s">
        <v>93</v>
      </c>
      <c r="D292" s="126" t="s">
        <v>115</v>
      </c>
      <c r="E292" s="124">
        <v>1.403E-3</v>
      </c>
      <c r="F292" s="124">
        <v>1.7687999999999999E-2</v>
      </c>
      <c r="G292" s="124">
        <v>1.9091E-2</v>
      </c>
    </row>
    <row r="293" spans="2:7" x14ac:dyDescent="0.5">
      <c r="B293" s="122">
        <v>1994</v>
      </c>
      <c r="C293" s="126" t="s">
        <v>93</v>
      </c>
      <c r="D293" s="126" t="s">
        <v>116</v>
      </c>
      <c r="E293" s="124">
        <v>0.17891599999999999</v>
      </c>
      <c r="F293" s="124">
        <v>0.101408</v>
      </c>
      <c r="G293" s="124">
        <v>0.28032400000000002</v>
      </c>
    </row>
    <row r="294" spans="2:7" x14ac:dyDescent="0.5">
      <c r="B294" s="122">
        <v>1994</v>
      </c>
      <c r="C294" s="126" t="s">
        <v>93</v>
      </c>
      <c r="D294" s="126" t="s">
        <v>117</v>
      </c>
      <c r="E294" s="124">
        <v>7.1959999999999996E-2</v>
      </c>
      <c r="F294" s="124">
        <v>0.26907399999999998</v>
      </c>
      <c r="G294" s="124">
        <v>0.34103399999999989</v>
      </c>
    </row>
    <row r="295" spans="2:7" x14ac:dyDescent="0.5">
      <c r="B295" s="122">
        <v>1994</v>
      </c>
      <c r="C295" s="126" t="s">
        <v>93</v>
      </c>
      <c r="D295" s="126" t="s">
        <v>118</v>
      </c>
      <c r="E295" s="124">
        <v>6.9697999999999996E-2</v>
      </c>
      <c r="F295" s="124">
        <v>4.0287999999999997E-2</v>
      </c>
      <c r="G295" s="124">
        <v>0.109986</v>
      </c>
    </row>
    <row r="296" spans="2:7" x14ac:dyDescent="0.5">
      <c r="B296" s="122">
        <v>1994</v>
      </c>
      <c r="C296" s="126" t="s">
        <v>93</v>
      </c>
      <c r="D296" s="126" t="s">
        <v>119</v>
      </c>
      <c r="E296" s="124">
        <v>5.548E-3</v>
      </c>
      <c r="F296" s="124">
        <v>8.9680000000000003E-3</v>
      </c>
      <c r="G296" s="124">
        <v>1.4515999999999999E-2</v>
      </c>
    </row>
    <row r="297" spans="2:7" x14ac:dyDescent="0.5">
      <c r="B297" s="122">
        <v>1994</v>
      </c>
      <c r="C297" s="126" t="s">
        <v>93</v>
      </c>
      <c r="D297" s="126" t="s">
        <v>120</v>
      </c>
      <c r="E297" s="124">
        <v>0.20883099999999999</v>
      </c>
      <c r="F297" s="124">
        <v>9.5741000000000007E-2</v>
      </c>
      <c r="G297" s="124">
        <v>0.30457200000000001</v>
      </c>
    </row>
    <row r="298" spans="2:7" x14ac:dyDescent="0.5">
      <c r="B298" s="122">
        <v>1994</v>
      </c>
      <c r="C298" s="126" t="s">
        <v>93</v>
      </c>
      <c r="D298" s="126" t="s">
        <v>121</v>
      </c>
      <c r="E298" s="124">
        <v>6.1320000000000003E-3</v>
      </c>
      <c r="F298" s="124">
        <v>1.8400000000000001E-3</v>
      </c>
      <c r="G298" s="124">
        <v>7.9719999999999999E-3</v>
      </c>
    </row>
    <row r="299" spans="2:7" x14ac:dyDescent="0.5">
      <c r="B299" s="122">
        <v>1994</v>
      </c>
      <c r="C299" s="126" t="s">
        <v>93</v>
      </c>
      <c r="D299" s="126" t="s">
        <v>122</v>
      </c>
      <c r="E299" s="124">
        <v>0.67256099999999996</v>
      </c>
      <c r="F299" s="124">
        <v>0.29605100000000001</v>
      </c>
      <c r="G299" s="124">
        <v>0.96861200000000003</v>
      </c>
    </row>
    <row r="300" spans="2:7" x14ac:dyDescent="0.5">
      <c r="B300" s="122">
        <v>1994</v>
      </c>
      <c r="C300" s="126" t="s">
        <v>93</v>
      </c>
      <c r="D300" s="126" t="s">
        <v>123</v>
      </c>
      <c r="E300" s="124">
        <v>1.1702000000000001E-2</v>
      </c>
      <c r="F300" s="124">
        <v>1.055E-2</v>
      </c>
      <c r="G300" s="124">
        <v>2.2252000000000001E-2</v>
      </c>
    </row>
    <row r="301" spans="2:7" x14ac:dyDescent="0.5">
      <c r="B301" s="122">
        <v>1994</v>
      </c>
      <c r="C301" s="126" t="s">
        <v>93</v>
      </c>
      <c r="D301" s="126" t="s">
        <v>124</v>
      </c>
      <c r="E301" s="124">
        <v>7.6219999999999996E-2</v>
      </c>
      <c r="F301" s="124">
        <v>4.4826999999999999E-2</v>
      </c>
      <c r="G301" s="124">
        <v>0.121047</v>
      </c>
    </row>
    <row r="302" spans="2:7" x14ac:dyDescent="0.5">
      <c r="B302" s="122">
        <v>1994</v>
      </c>
      <c r="C302" s="126" t="s">
        <v>93</v>
      </c>
      <c r="D302" s="126" t="s">
        <v>125</v>
      </c>
      <c r="E302" s="124">
        <v>4.6E-5</v>
      </c>
      <c r="F302" s="124">
        <v>3.0000000000000001E-6</v>
      </c>
      <c r="G302" s="124">
        <v>4.8999999999999998E-5</v>
      </c>
    </row>
    <row r="303" spans="2:7" x14ac:dyDescent="0.5">
      <c r="B303" s="122">
        <v>1994</v>
      </c>
      <c r="C303" s="126" t="s">
        <v>93</v>
      </c>
      <c r="D303" s="126" t="s">
        <v>127</v>
      </c>
      <c r="E303" s="124">
        <v>2.4340000000000001E-2</v>
      </c>
      <c r="F303" s="124">
        <v>1.2328E-2</v>
      </c>
      <c r="G303" s="124">
        <v>3.6667999999999999E-2</v>
      </c>
    </row>
    <row r="304" spans="2:7" x14ac:dyDescent="0.5">
      <c r="B304" s="122">
        <v>1994</v>
      </c>
      <c r="C304" s="126" t="s">
        <v>93</v>
      </c>
      <c r="D304" s="126" t="s">
        <v>128</v>
      </c>
      <c r="E304" s="124">
        <v>2.3240000000000001E-3</v>
      </c>
      <c r="F304" s="124">
        <v>6.8739999999999999E-3</v>
      </c>
      <c r="G304" s="124">
        <v>9.1979999999999996E-3</v>
      </c>
    </row>
    <row r="305" spans="2:7" x14ac:dyDescent="0.5">
      <c r="B305" s="122">
        <v>1994</v>
      </c>
      <c r="C305" s="126" t="s">
        <v>93</v>
      </c>
      <c r="D305" s="126" t="s">
        <v>129</v>
      </c>
      <c r="E305" s="124">
        <v>2.3324999999999999E-2</v>
      </c>
      <c r="F305" s="124">
        <v>1.3891000000000001E-2</v>
      </c>
      <c r="G305" s="124">
        <v>3.7215999999999999E-2</v>
      </c>
    </row>
    <row r="306" spans="2:7" x14ac:dyDescent="0.5">
      <c r="B306" s="122">
        <v>1994</v>
      </c>
      <c r="C306" s="126" t="s">
        <v>93</v>
      </c>
      <c r="D306" s="126" t="s">
        <v>131</v>
      </c>
      <c r="E306" s="124">
        <v>0.24267900000000001</v>
      </c>
      <c r="F306" s="124">
        <v>0.133852</v>
      </c>
      <c r="G306" s="124">
        <v>0.376531</v>
      </c>
    </row>
    <row r="307" spans="2:7" x14ac:dyDescent="0.5">
      <c r="B307" s="122">
        <v>1994</v>
      </c>
      <c r="C307" s="126" t="s">
        <v>93</v>
      </c>
      <c r="D307" s="126" t="s">
        <v>132</v>
      </c>
      <c r="E307" s="124">
        <v>0.189862</v>
      </c>
      <c r="F307" s="124">
        <v>6.0472999999999999E-2</v>
      </c>
      <c r="G307" s="124">
        <v>0.25033499999999997</v>
      </c>
    </row>
    <row r="308" spans="2:7" x14ac:dyDescent="0.5">
      <c r="B308" s="122">
        <v>1994</v>
      </c>
      <c r="C308" s="126" t="s">
        <v>93</v>
      </c>
      <c r="D308" s="126" t="s">
        <v>133</v>
      </c>
      <c r="E308" s="124">
        <v>0.51973800000000003</v>
      </c>
      <c r="F308" s="124">
        <v>0.37382700000000002</v>
      </c>
      <c r="G308" s="124">
        <v>0.89356500000000005</v>
      </c>
    </row>
    <row r="309" spans="2:7" x14ac:dyDescent="0.5">
      <c r="B309" s="122">
        <v>1995</v>
      </c>
      <c r="C309" s="126" t="s">
        <v>69</v>
      </c>
      <c r="D309" s="126" t="s">
        <v>70</v>
      </c>
      <c r="E309" s="124">
        <v>1.320435</v>
      </c>
      <c r="F309" s="124">
        <v>2.4069579999999999</v>
      </c>
      <c r="G309" s="124">
        <v>3.7273930000000002</v>
      </c>
    </row>
    <row r="310" spans="2:7" x14ac:dyDescent="0.5">
      <c r="B310" s="122">
        <v>1995</v>
      </c>
      <c r="C310" s="126" t="s">
        <v>69</v>
      </c>
      <c r="D310" s="126" t="s">
        <v>404</v>
      </c>
      <c r="E310" s="124">
        <v>0.67003999999999997</v>
      </c>
      <c r="F310" s="124">
        <v>2.577305</v>
      </c>
      <c r="G310" s="124">
        <v>3.2473450000000001</v>
      </c>
    </row>
    <row r="311" spans="2:7" x14ac:dyDescent="0.5">
      <c r="B311" s="122">
        <v>1995</v>
      </c>
      <c r="C311" s="126" t="s">
        <v>69</v>
      </c>
      <c r="D311" s="126" t="s">
        <v>71</v>
      </c>
      <c r="E311" s="124">
        <v>0.230044</v>
      </c>
      <c r="F311" s="124">
        <v>0.73845099999999997</v>
      </c>
      <c r="G311" s="124">
        <v>0.96849499999999999</v>
      </c>
    </row>
    <row r="312" spans="2:7" x14ac:dyDescent="0.5">
      <c r="B312" s="122">
        <v>1995</v>
      </c>
      <c r="C312" s="126" t="s">
        <v>69</v>
      </c>
      <c r="D312" s="126" t="s">
        <v>72</v>
      </c>
      <c r="E312" s="124">
        <v>19.698122999999999</v>
      </c>
      <c r="F312" s="124">
        <v>2.0302639999999998</v>
      </c>
      <c r="G312" s="124">
        <v>21.728387000000001</v>
      </c>
    </row>
    <row r="313" spans="2:7" x14ac:dyDescent="0.5">
      <c r="B313" s="122">
        <v>1995</v>
      </c>
      <c r="C313" s="126" t="s">
        <v>69</v>
      </c>
      <c r="D313" s="126" t="s">
        <v>73</v>
      </c>
      <c r="E313" s="124">
        <v>7.7000299999999999</v>
      </c>
      <c r="F313" s="124">
        <v>4.2403139999999997</v>
      </c>
      <c r="G313" s="124">
        <v>11.940344</v>
      </c>
    </row>
    <row r="314" spans="2:7" x14ac:dyDescent="0.5">
      <c r="B314" s="122">
        <v>1995</v>
      </c>
      <c r="C314" s="126" t="s">
        <v>69</v>
      </c>
      <c r="D314" s="126" t="s">
        <v>74</v>
      </c>
      <c r="E314" s="124">
        <v>1.05697</v>
      </c>
      <c r="F314" s="124">
        <v>0.641737</v>
      </c>
      <c r="G314" s="124">
        <v>1.698707</v>
      </c>
    </row>
    <row r="315" spans="2:7" x14ac:dyDescent="0.5">
      <c r="B315" s="122">
        <v>1995</v>
      </c>
      <c r="C315" s="126" t="s">
        <v>69</v>
      </c>
      <c r="D315" s="126" t="s">
        <v>75</v>
      </c>
      <c r="E315" s="124">
        <v>0.392899</v>
      </c>
      <c r="F315" s="124">
        <v>0.19011</v>
      </c>
      <c r="G315" s="124">
        <v>0.583009</v>
      </c>
    </row>
    <row r="316" spans="2:7" x14ac:dyDescent="0.5">
      <c r="B316" s="122">
        <v>1995</v>
      </c>
      <c r="C316" s="126" t="s">
        <v>69</v>
      </c>
      <c r="D316" s="126" t="s">
        <v>76</v>
      </c>
      <c r="E316" s="124">
        <v>2.112158</v>
      </c>
      <c r="F316" s="124">
        <v>1.614519</v>
      </c>
      <c r="G316" s="124">
        <v>3.726677</v>
      </c>
    </row>
    <row r="317" spans="2:7" x14ac:dyDescent="0.5">
      <c r="B317" s="122">
        <v>1995</v>
      </c>
      <c r="C317" s="126" t="s">
        <v>69</v>
      </c>
      <c r="D317" s="126" t="s">
        <v>77</v>
      </c>
      <c r="E317" s="124">
        <v>7.978923</v>
      </c>
      <c r="F317" s="124">
        <v>3.6054400000000002</v>
      </c>
      <c r="G317" s="124">
        <v>11.584363</v>
      </c>
    </row>
    <row r="318" spans="2:7" x14ac:dyDescent="0.5">
      <c r="B318" s="122">
        <v>1995</v>
      </c>
      <c r="C318" s="126" t="s">
        <v>78</v>
      </c>
      <c r="D318" s="126" t="s">
        <v>79</v>
      </c>
      <c r="E318" s="124">
        <v>3.4214000000000001E-2</v>
      </c>
      <c r="F318" s="124">
        <v>6.1022E-2</v>
      </c>
      <c r="G318" s="124">
        <v>9.5236000000000001E-2</v>
      </c>
    </row>
    <row r="319" spans="2:7" x14ac:dyDescent="0.5">
      <c r="B319" s="122">
        <v>1995</v>
      </c>
      <c r="C319" s="126" t="s">
        <v>78</v>
      </c>
      <c r="D319" s="126" t="s">
        <v>80</v>
      </c>
      <c r="E319" s="124">
        <v>0.744394</v>
      </c>
      <c r="F319" s="124">
        <v>0.54305099999999995</v>
      </c>
      <c r="G319" s="124">
        <v>1.287445</v>
      </c>
    </row>
    <row r="320" spans="2:7" x14ac:dyDescent="0.5">
      <c r="B320" s="122">
        <v>1995</v>
      </c>
      <c r="C320" s="126" t="s">
        <v>78</v>
      </c>
      <c r="D320" s="126" t="s">
        <v>81</v>
      </c>
      <c r="E320" s="124">
        <v>0.24496100000000001</v>
      </c>
      <c r="F320" s="124">
        <v>0.99314400000000003</v>
      </c>
      <c r="G320" s="124">
        <v>1.238105</v>
      </c>
    </row>
    <row r="321" spans="2:7" x14ac:dyDescent="0.5">
      <c r="B321" s="122">
        <v>1995</v>
      </c>
      <c r="C321" s="126" t="s">
        <v>78</v>
      </c>
      <c r="D321" s="126" t="s">
        <v>82</v>
      </c>
      <c r="E321" s="124">
        <v>1.0096810000000001</v>
      </c>
      <c r="F321" s="124">
        <v>0.83106199999999997</v>
      </c>
      <c r="G321" s="124">
        <v>1.840743</v>
      </c>
    </row>
    <row r="322" spans="2:7" x14ac:dyDescent="0.5">
      <c r="B322" s="122">
        <v>1995</v>
      </c>
      <c r="C322" s="126" t="s">
        <v>78</v>
      </c>
      <c r="D322" s="126" t="s">
        <v>83</v>
      </c>
      <c r="E322" s="124">
        <v>1.216269</v>
      </c>
      <c r="F322" s="124">
        <v>1.1792450000000001</v>
      </c>
      <c r="G322" s="124">
        <v>2.3955139999999999</v>
      </c>
    </row>
    <row r="323" spans="2:7" x14ac:dyDescent="0.5">
      <c r="B323" s="122">
        <v>1995</v>
      </c>
      <c r="C323" s="126" t="s">
        <v>78</v>
      </c>
      <c r="D323" s="126" t="s">
        <v>84</v>
      </c>
      <c r="E323" s="124">
        <v>1.4087449999999999</v>
      </c>
      <c r="F323" s="124">
        <v>1.1698809999999999</v>
      </c>
      <c r="G323" s="124">
        <v>2.5786259999999999</v>
      </c>
    </row>
    <row r="324" spans="2:7" x14ac:dyDescent="0.5">
      <c r="B324" s="122">
        <v>1995</v>
      </c>
      <c r="C324" s="126" t="s">
        <v>78</v>
      </c>
      <c r="D324" s="126" t="s">
        <v>85</v>
      </c>
      <c r="E324" s="124">
        <v>0.30804999999999999</v>
      </c>
      <c r="F324" s="124">
        <v>0.17982899999999999</v>
      </c>
      <c r="G324" s="124">
        <v>0.48787900000000001</v>
      </c>
    </row>
    <row r="325" spans="2:7" x14ac:dyDescent="0.5">
      <c r="B325" s="122">
        <v>1995</v>
      </c>
      <c r="C325" s="126" t="s">
        <v>78</v>
      </c>
      <c r="D325" s="126" t="s">
        <v>86</v>
      </c>
      <c r="E325" s="124">
        <v>0.893845</v>
      </c>
      <c r="F325" s="124">
        <v>3.492594</v>
      </c>
      <c r="G325" s="124">
        <v>4.3864390000000002</v>
      </c>
    </row>
    <row r="326" spans="2:7" x14ac:dyDescent="0.5">
      <c r="B326" s="122">
        <v>1995</v>
      </c>
      <c r="C326" s="126" t="s">
        <v>78</v>
      </c>
      <c r="D326" s="126" t="s">
        <v>87</v>
      </c>
      <c r="E326" s="124">
        <v>6.1691999999999997E-2</v>
      </c>
      <c r="F326" s="124">
        <v>3.5837000000000001E-2</v>
      </c>
      <c r="G326" s="124">
        <v>9.7529000000000005E-2</v>
      </c>
    </row>
    <row r="327" spans="2:7" x14ac:dyDescent="0.5">
      <c r="B327" s="122">
        <v>1995</v>
      </c>
      <c r="C327" s="126" t="s">
        <v>78</v>
      </c>
      <c r="D327" s="126" t="s">
        <v>88</v>
      </c>
      <c r="E327" s="124">
        <v>0.33012900000000001</v>
      </c>
      <c r="F327" s="124">
        <v>0.98124199999999995</v>
      </c>
      <c r="G327" s="124">
        <v>1.3113710000000001</v>
      </c>
    </row>
    <row r="328" spans="2:7" x14ac:dyDescent="0.5">
      <c r="B328" s="122">
        <v>1995</v>
      </c>
      <c r="C328" s="126" t="s">
        <v>78</v>
      </c>
      <c r="D328" s="126" t="s">
        <v>89</v>
      </c>
      <c r="E328" s="124">
        <v>4.4551E-2</v>
      </c>
      <c r="F328" s="124">
        <v>3.6319999999999998E-3</v>
      </c>
      <c r="G328" s="124">
        <v>4.8182999999999997E-2</v>
      </c>
    </row>
    <row r="329" spans="2:7" x14ac:dyDescent="0.5">
      <c r="B329" s="122">
        <v>1995</v>
      </c>
      <c r="C329" s="126" t="s">
        <v>78</v>
      </c>
      <c r="D329" s="126" t="s">
        <v>90</v>
      </c>
      <c r="E329" s="124">
        <v>0.72350899999999996</v>
      </c>
      <c r="F329" s="124">
        <v>1.7169300000000001</v>
      </c>
      <c r="G329" s="124">
        <v>2.440439</v>
      </c>
    </row>
    <row r="330" spans="2:7" x14ac:dyDescent="0.5">
      <c r="B330" s="122">
        <v>1995</v>
      </c>
      <c r="C330" s="126" t="s">
        <v>78</v>
      </c>
      <c r="D330" s="126" t="s">
        <v>91</v>
      </c>
      <c r="E330" s="124">
        <v>3.3579999999999999E-3</v>
      </c>
      <c r="F330" s="124">
        <v>4.7067999999999999E-2</v>
      </c>
      <c r="G330" s="124">
        <v>5.0425999999999999E-2</v>
      </c>
    </row>
    <row r="331" spans="2:7" x14ac:dyDescent="0.5">
      <c r="B331" s="122">
        <v>1995</v>
      </c>
      <c r="C331" s="126" t="s">
        <v>78</v>
      </c>
      <c r="D331" s="126" t="s">
        <v>92</v>
      </c>
      <c r="E331" s="124">
        <v>5.3660000000000001E-3</v>
      </c>
      <c r="F331" s="124">
        <v>0.116143</v>
      </c>
      <c r="G331" s="124">
        <v>0.12150900000000001</v>
      </c>
    </row>
    <row r="332" spans="2:7" x14ac:dyDescent="0.5">
      <c r="B332" s="122">
        <v>1995</v>
      </c>
      <c r="C332" s="126" t="s">
        <v>93</v>
      </c>
      <c r="D332" s="126" t="s">
        <v>94</v>
      </c>
      <c r="E332" s="124">
        <v>5.3709999999999999E-3</v>
      </c>
      <c r="F332" s="124">
        <v>4.1679999999999998E-3</v>
      </c>
      <c r="G332" s="124">
        <v>9.5389999999999989E-3</v>
      </c>
    </row>
    <row r="333" spans="2:7" x14ac:dyDescent="0.5">
      <c r="B333" s="122">
        <v>1995</v>
      </c>
      <c r="C333" s="126" t="s">
        <v>93</v>
      </c>
      <c r="D333" s="126" t="s">
        <v>95</v>
      </c>
      <c r="E333" s="124">
        <v>7.9534999999999995E-2</v>
      </c>
      <c r="F333" s="124">
        <v>4.9117000000000001E-2</v>
      </c>
      <c r="G333" s="124">
        <v>0.12865199999999999</v>
      </c>
    </row>
    <row r="334" spans="2:7" x14ac:dyDescent="0.5">
      <c r="B334" s="122">
        <v>1995</v>
      </c>
      <c r="C334" s="126" t="s">
        <v>93</v>
      </c>
      <c r="D334" s="126" t="s">
        <v>97</v>
      </c>
      <c r="E334" s="124">
        <v>0.169682</v>
      </c>
      <c r="F334" s="124">
        <v>6.4354999999999996E-2</v>
      </c>
      <c r="G334" s="124">
        <v>0.234037</v>
      </c>
    </row>
    <row r="335" spans="2:7" x14ac:dyDescent="0.5">
      <c r="B335" s="122">
        <v>1995</v>
      </c>
      <c r="C335" s="126" t="s">
        <v>93</v>
      </c>
      <c r="D335" s="126" t="s">
        <v>98</v>
      </c>
      <c r="E335" s="124">
        <v>2.2585000000000001E-2</v>
      </c>
      <c r="F335" s="124">
        <v>1.6007E-2</v>
      </c>
      <c r="G335" s="124">
        <v>3.8592000000000001E-2</v>
      </c>
    </row>
    <row r="336" spans="2:7" x14ac:dyDescent="0.5">
      <c r="B336" s="122">
        <v>1995</v>
      </c>
      <c r="C336" s="126" t="s">
        <v>93</v>
      </c>
      <c r="D336" s="126" t="s">
        <v>99</v>
      </c>
      <c r="E336" s="124">
        <v>3.3112999999999997E-2</v>
      </c>
      <c r="F336" s="124">
        <v>4.8460999999999997E-2</v>
      </c>
      <c r="G336" s="124">
        <v>8.1573999999999994E-2</v>
      </c>
    </row>
    <row r="337" spans="2:7" x14ac:dyDescent="0.5">
      <c r="B337" s="122">
        <v>1995</v>
      </c>
      <c r="C337" s="126" t="s">
        <v>93</v>
      </c>
      <c r="D337" s="126" t="s">
        <v>100</v>
      </c>
      <c r="E337" s="124">
        <v>0.52272799999999997</v>
      </c>
      <c r="F337" s="124">
        <v>0.21615599999999999</v>
      </c>
      <c r="G337" s="124">
        <v>0.73888399999999999</v>
      </c>
    </row>
    <row r="338" spans="2:7" x14ac:dyDescent="0.5">
      <c r="B338" s="122">
        <v>1995</v>
      </c>
      <c r="C338" s="126" t="s">
        <v>93</v>
      </c>
      <c r="D338" s="126" t="s">
        <v>101</v>
      </c>
      <c r="E338" s="124">
        <v>1.8100000000000001E-4</v>
      </c>
      <c r="F338" s="124">
        <v>2.7500000000000002E-4</v>
      </c>
      <c r="G338" s="124">
        <v>4.5600000000000003E-4</v>
      </c>
    </row>
    <row r="339" spans="2:7" x14ac:dyDescent="0.5">
      <c r="B339" s="122">
        <v>1995</v>
      </c>
      <c r="C339" s="126" t="s">
        <v>93</v>
      </c>
      <c r="D339" s="126" t="s">
        <v>102</v>
      </c>
      <c r="E339" s="124">
        <v>9.990000000000001E-4</v>
      </c>
      <c r="F339" s="124">
        <v>9.0300000000000005E-4</v>
      </c>
      <c r="G339" s="124">
        <v>1.902E-3</v>
      </c>
    </row>
    <row r="340" spans="2:7" x14ac:dyDescent="0.5">
      <c r="B340" s="122">
        <v>1995</v>
      </c>
      <c r="C340" s="126" t="s">
        <v>93</v>
      </c>
      <c r="D340" s="126" t="s">
        <v>103</v>
      </c>
      <c r="E340" s="124">
        <v>0.441025</v>
      </c>
      <c r="F340" s="124">
        <v>0.21123400000000001</v>
      </c>
      <c r="G340" s="124">
        <v>0.65225900000000003</v>
      </c>
    </row>
    <row r="341" spans="2:7" x14ac:dyDescent="0.5">
      <c r="B341" s="122">
        <v>1995</v>
      </c>
      <c r="C341" s="126" t="s">
        <v>93</v>
      </c>
      <c r="D341" s="126" t="s">
        <v>104</v>
      </c>
      <c r="E341" s="124">
        <v>7.7345999999999998E-2</v>
      </c>
      <c r="F341" s="124">
        <v>4.7716000000000001E-2</v>
      </c>
      <c r="G341" s="124">
        <v>0.12506200000000001</v>
      </c>
    </row>
    <row r="342" spans="2:7" x14ac:dyDescent="0.5">
      <c r="B342" s="122">
        <v>1995</v>
      </c>
      <c r="C342" s="126" t="s">
        <v>93</v>
      </c>
      <c r="D342" s="126" t="s">
        <v>105</v>
      </c>
      <c r="E342" s="124">
        <v>8.5760000000000003E-2</v>
      </c>
      <c r="F342" s="124">
        <v>4.0715000000000001E-2</v>
      </c>
      <c r="G342" s="124">
        <v>0.126475</v>
      </c>
    </row>
    <row r="343" spans="2:7" x14ac:dyDescent="0.5">
      <c r="B343" s="122">
        <v>1995</v>
      </c>
      <c r="C343" s="126" t="s">
        <v>93</v>
      </c>
      <c r="D343" s="126" t="s">
        <v>106</v>
      </c>
      <c r="E343" s="124">
        <v>0</v>
      </c>
      <c r="F343" s="124">
        <v>9.9999999999999995E-7</v>
      </c>
      <c r="G343" s="124">
        <v>9.9999999999999995E-7</v>
      </c>
    </row>
    <row r="344" spans="2:7" x14ac:dyDescent="0.5">
      <c r="B344" s="122">
        <v>1995</v>
      </c>
      <c r="C344" s="126" t="s">
        <v>93</v>
      </c>
      <c r="D344" s="126" t="s">
        <v>107</v>
      </c>
      <c r="E344" s="124">
        <v>7.535E-3</v>
      </c>
      <c r="F344" s="124">
        <v>1.1093E-2</v>
      </c>
      <c r="G344" s="124">
        <v>1.8627999999999999E-2</v>
      </c>
    </row>
    <row r="345" spans="2:7" x14ac:dyDescent="0.5">
      <c r="B345" s="122">
        <v>1995</v>
      </c>
      <c r="C345" s="126" t="s">
        <v>93</v>
      </c>
      <c r="D345" s="126" t="s">
        <v>108</v>
      </c>
      <c r="E345" s="124">
        <v>0.38154100000000002</v>
      </c>
      <c r="F345" s="124">
        <v>0.2364</v>
      </c>
      <c r="G345" s="124">
        <v>0.61794100000000007</v>
      </c>
    </row>
    <row r="346" spans="2:7" x14ac:dyDescent="0.5">
      <c r="B346" s="122">
        <v>1995</v>
      </c>
      <c r="C346" s="126" t="s">
        <v>93</v>
      </c>
      <c r="D346" s="126" t="s">
        <v>109</v>
      </c>
      <c r="E346" s="124">
        <v>0.51035600000000003</v>
      </c>
      <c r="F346" s="124">
        <v>0.13605</v>
      </c>
      <c r="G346" s="124">
        <v>0.64640600000000004</v>
      </c>
    </row>
    <row r="347" spans="2:7" x14ac:dyDescent="0.5">
      <c r="B347" s="122">
        <v>1995</v>
      </c>
      <c r="C347" s="126" t="s">
        <v>93</v>
      </c>
      <c r="D347" s="126" t="s">
        <v>110</v>
      </c>
      <c r="E347" s="124">
        <v>0.26290400000000003</v>
      </c>
      <c r="F347" s="124">
        <v>6.9846000000000005E-2</v>
      </c>
      <c r="G347" s="124">
        <v>0.33274999999999999</v>
      </c>
    </row>
    <row r="348" spans="2:7" x14ac:dyDescent="0.5">
      <c r="B348" s="122">
        <v>1995</v>
      </c>
      <c r="C348" s="126" t="s">
        <v>93</v>
      </c>
      <c r="D348" s="126" t="s">
        <v>111</v>
      </c>
      <c r="E348" s="124">
        <v>0.93132400000000004</v>
      </c>
      <c r="F348" s="124">
        <v>0.509127</v>
      </c>
      <c r="G348" s="124">
        <v>1.4404509999999999</v>
      </c>
    </row>
    <row r="349" spans="2:7" x14ac:dyDescent="0.5">
      <c r="B349" s="122">
        <v>1995</v>
      </c>
      <c r="C349" s="126" t="s">
        <v>93</v>
      </c>
      <c r="D349" s="126" t="s">
        <v>112</v>
      </c>
      <c r="E349" s="124">
        <v>0</v>
      </c>
      <c r="F349" s="124">
        <v>0</v>
      </c>
      <c r="G349" s="124">
        <v>0</v>
      </c>
    </row>
    <row r="350" spans="2:7" x14ac:dyDescent="0.5">
      <c r="B350" s="122">
        <v>1995</v>
      </c>
      <c r="C350" s="126" t="s">
        <v>93</v>
      </c>
      <c r="D350" s="126" t="s">
        <v>113</v>
      </c>
      <c r="E350" s="124">
        <v>4.1E-5</v>
      </c>
      <c r="F350" s="124">
        <v>2.1999999999999999E-5</v>
      </c>
      <c r="G350" s="124">
        <v>6.3E-5</v>
      </c>
    </row>
    <row r="351" spans="2:7" x14ac:dyDescent="0.5">
      <c r="B351" s="122">
        <v>1995</v>
      </c>
      <c r="C351" s="126" t="s">
        <v>93</v>
      </c>
      <c r="D351" s="126" t="s">
        <v>114</v>
      </c>
      <c r="E351" s="124">
        <v>6.3100000000000005E-4</v>
      </c>
      <c r="F351" s="124">
        <v>1.8200000000000001E-4</v>
      </c>
      <c r="G351" s="124">
        <v>8.1300000000000003E-4</v>
      </c>
    </row>
    <row r="352" spans="2:7" x14ac:dyDescent="0.5">
      <c r="B352" s="122">
        <v>1995</v>
      </c>
      <c r="C352" s="126" t="s">
        <v>93</v>
      </c>
      <c r="D352" s="126" t="s">
        <v>115</v>
      </c>
      <c r="E352" s="124">
        <v>1.3940000000000001E-3</v>
      </c>
      <c r="F352" s="124">
        <v>1.8360999999999999E-2</v>
      </c>
      <c r="G352" s="124">
        <v>1.9755000000000002E-2</v>
      </c>
    </row>
    <row r="353" spans="2:7" x14ac:dyDescent="0.5">
      <c r="B353" s="122">
        <v>1995</v>
      </c>
      <c r="C353" s="126" t="s">
        <v>93</v>
      </c>
      <c r="D353" s="126" t="s">
        <v>116</v>
      </c>
      <c r="E353" s="124">
        <v>0.188497</v>
      </c>
      <c r="F353" s="124">
        <v>0.101288</v>
      </c>
      <c r="G353" s="124">
        <v>0.28978500000000001</v>
      </c>
    </row>
    <row r="354" spans="2:7" x14ac:dyDescent="0.5">
      <c r="B354" s="122">
        <v>1995</v>
      </c>
      <c r="C354" s="126" t="s">
        <v>93</v>
      </c>
      <c r="D354" s="126" t="s">
        <v>117</v>
      </c>
      <c r="E354" s="124">
        <v>6.3006999999999994E-2</v>
      </c>
      <c r="F354" s="124">
        <v>0.299765</v>
      </c>
      <c r="G354" s="124">
        <v>0.36277199999999998</v>
      </c>
    </row>
    <row r="355" spans="2:7" x14ac:dyDescent="0.5">
      <c r="B355" s="122">
        <v>1995</v>
      </c>
      <c r="C355" s="126" t="s">
        <v>93</v>
      </c>
      <c r="D355" s="126" t="s">
        <v>118</v>
      </c>
      <c r="E355" s="124">
        <v>7.281E-2</v>
      </c>
      <c r="F355" s="124">
        <v>4.9263000000000001E-2</v>
      </c>
      <c r="G355" s="124">
        <v>0.122073</v>
      </c>
    </row>
    <row r="356" spans="2:7" x14ac:dyDescent="0.5">
      <c r="B356" s="122">
        <v>1995</v>
      </c>
      <c r="C356" s="126" t="s">
        <v>93</v>
      </c>
      <c r="D356" s="126" t="s">
        <v>119</v>
      </c>
      <c r="E356" s="124">
        <v>5.313E-3</v>
      </c>
      <c r="F356" s="124">
        <v>9.7260000000000003E-3</v>
      </c>
      <c r="G356" s="124">
        <v>1.5039E-2</v>
      </c>
    </row>
    <row r="357" spans="2:7" x14ac:dyDescent="0.5">
      <c r="B357" s="122">
        <v>1995</v>
      </c>
      <c r="C357" s="126" t="s">
        <v>93</v>
      </c>
      <c r="D357" s="126" t="s">
        <v>120</v>
      </c>
      <c r="E357" s="124">
        <v>0.22756000000000001</v>
      </c>
      <c r="F357" s="124">
        <v>0.11117100000000001</v>
      </c>
      <c r="G357" s="124">
        <v>0.338731</v>
      </c>
    </row>
    <row r="358" spans="2:7" x14ac:dyDescent="0.5">
      <c r="B358" s="122">
        <v>1995</v>
      </c>
      <c r="C358" s="126" t="s">
        <v>93</v>
      </c>
      <c r="D358" s="126" t="s">
        <v>121</v>
      </c>
      <c r="E358" s="124">
        <v>7.0590000000000002E-3</v>
      </c>
      <c r="F358" s="124">
        <v>2.2300000000000002E-3</v>
      </c>
      <c r="G358" s="124">
        <v>9.2890000000000004E-3</v>
      </c>
    </row>
    <row r="359" spans="2:7" x14ac:dyDescent="0.5">
      <c r="B359" s="122">
        <v>1995</v>
      </c>
      <c r="C359" s="126" t="s">
        <v>93</v>
      </c>
      <c r="D359" s="126" t="s">
        <v>122</v>
      </c>
      <c r="E359" s="124">
        <v>0.64569799999999999</v>
      </c>
      <c r="F359" s="124">
        <v>0.30889299999999997</v>
      </c>
      <c r="G359" s="124">
        <v>0.95459099999999997</v>
      </c>
    </row>
    <row r="360" spans="2:7" x14ac:dyDescent="0.5">
      <c r="B360" s="122">
        <v>1995</v>
      </c>
      <c r="C360" s="126" t="s">
        <v>93</v>
      </c>
      <c r="D360" s="126" t="s">
        <v>123</v>
      </c>
      <c r="E360" s="124">
        <v>1.1162999999999999E-2</v>
      </c>
      <c r="F360" s="124">
        <v>1.055E-2</v>
      </c>
      <c r="G360" s="124">
        <v>2.1713E-2</v>
      </c>
    </row>
    <row r="361" spans="2:7" x14ac:dyDescent="0.5">
      <c r="B361" s="122">
        <v>1995</v>
      </c>
      <c r="C361" s="126" t="s">
        <v>93</v>
      </c>
      <c r="D361" s="126" t="s">
        <v>124</v>
      </c>
      <c r="E361" s="124">
        <v>9.5384999999999998E-2</v>
      </c>
      <c r="F361" s="124">
        <v>6.3968999999999998E-2</v>
      </c>
      <c r="G361" s="124">
        <v>0.159354</v>
      </c>
    </row>
    <row r="362" spans="2:7" x14ac:dyDescent="0.5">
      <c r="B362" s="122">
        <v>1995</v>
      </c>
      <c r="C362" s="126" t="s">
        <v>93</v>
      </c>
      <c r="D362" s="126" t="s">
        <v>125</v>
      </c>
      <c r="E362" s="124">
        <v>4.6E-5</v>
      </c>
      <c r="F362" s="124">
        <v>3.0000000000000001E-6</v>
      </c>
      <c r="G362" s="124">
        <v>4.8999999999999998E-5</v>
      </c>
    </row>
    <row r="363" spans="2:7" x14ac:dyDescent="0.5">
      <c r="B363" s="122">
        <v>1995</v>
      </c>
      <c r="C363" s="126" t="s">
        <v>93</v>
      </c>
      <c r="D363" s="126" t="s">
        <v>127</v>
      </c>
      <c r="E363" s="124">
        <v>2.6095E-2</v>
      </c>
      <c r="F363" s="124">
        <v>1.4855999999999999E-2</v>
      </c>
      <c r="G363" s="124">
        <v>4.0951000000000001E-2</v>
      </c>
    </row>
    <row r="364" spans="2:7" x14ac:dyDescent="0.5">
      <c r="B364" s="122">
        <v>1995</v>
      </c>
      <c r="C364" s="126" t="s">
        <v>93</v>
      </c>
      <c r="D364" s="126" t="s">
        <v>128</v>
      </c>
      <c r="E364" s="124">
        <v>2.2629999999999998E-3</v>
      </c>
      <c r="F364" s="124">
        <v>7.0679999999999996E-3</v>
      </c>
      <c r="G364" s="124">
        <v>9.330999999999999E-3</v>
      </c>
    </row>
    <row r="365" spans="2:7" x14ac:dyDescent="0.5">
      <c r="B365" s="122">
        <v>1995</v>
      </c>
      <c r="C365" s="126" t="s">
        <v>93</v>
      </c>
      <c r="D365" s="126" t="s">
        <v>129</v>
      </c>
      <c r="E365" s="124">
        <v>2.5967E-2</v>
      </c>
      <c r="F365" s="124">
        <v>1.8005E-2</v>
      </c>
      <c r="G365" s="124">
        <v>4.3971999999999997E-2</v>
      </c>
    </row>
    <row r="366" spans="2:7" x14ac:dyDescent="0.5">
      <c r="B366" s="122">
        <v>1995</v>
      </c>
      <c r="C366" s="126" t="s">
        <v>93</v>
      </c>
      <c r="D366" s="126" t="s">
        <v>131</v>
      </c>
      <c r="E366" s="124">
        <v>0.27205400000000002</v>
      </c>
      <c r="F366" s="124">
        <v>0.154804</v>
      </c>
      <c r="G366" s="124">
        <v>0.42685800000000002</v>
      </c>
    </row>
    <row r="367" spans="2:7" x14ac:dyDescent="0.5">
      <c r="B367" s="122">
        <v>1995</v>
      </c>
      <c r="C367" s="126" t="s">
        <v>93</v>
      </c>
      <c r="D367" s="126" t="s">
        <v>132</v>
      </c>
      <c r="E367" s="124">
        <v>0.199071</v>
      </c>
      <c r="F367" s="124">
        <v>6.7993999999999999E-2</v>
      </c>
      <c r="G367" s="124">
        <v>0.267065</v>
      </c>
    </row>
    <row r="368" spans="2:7" x14ac:dyDescent="0.5">
      <c r="B368" s="122">
        <v>1995</v>
      </c>
      <c r="C368" s="126" t="s">
        <v>93</v>
      </c>
      <c r="D368" s="126" t="s">
        <v>133</v>
      </c>
      <c r="E368" s="124">
        <v>0.56760999999999995</v>
      </c>
      <c r="F368" s="124">
        <v>0.42920399999999997</v>
      </c>
      <c r="G368" s="124">
        <v>0.99681399999999987</v>
      </c>
    </row>
    <row r="369" spans="2:7" x14ac:dyDescent="0.5">
      <c r="B369" s="122">
        <v>1996</v>
      </c>
      <c r="C369" s="126" t="s">
        <v>69</v>
      </c>
      <c r="D369" s="126" t="s">
        <v>70</v>
      </c>
      <c r="E369" s="124">
        <v>1.3690869999999999</v>
      </c>
      <c r="F369" s="124">
        <v>2.528467</v>
      </c>
      <c r="G369" s="124">
        <v>3.897554</v>
      </c>
    </row>
    <row r="370" spans="2:7" x14ac:dyDescent="0.5">
      <c r="B370" s="122">
        <v>1996</v>
      </c>
      <c r="C370" s="126" t="s">
        <v>69</v>
      </c>
      <c r="D370" s="126" t="s">
        <v>404</v>
      </c>
      <c r="E370" s="124">
        <v>0.74259900000000001</v>
      </c>
      <c r="F370" s="124">
        <v>2.5624790000000002</v>
      </c>
      <c r="G370" s="124">
        <v>3.305078</v>
      </c>
    </row>
    <row r="371" spans="2:7" x14ac:dyDescent="0.5">
      <c r="B371" s="122">
        <v>1996</v>
      </c>
      <c r="C371" s="126" t="s">
        <v>69</v>
      </c>
      <c r="D371" s="126" t="s">
        <v>71</v>
      </c>
      <c r="E371" s="124">
        <v>0.26684999999999998</v>
      </c>
      <c r="F371" s="124">
        <v>0.73829699999999998</v>
      </c>
      <c r="G371" s="124">
        <v>1.005147</v>
      </c>
    </row>
    <row r="372" spans="2:7" x14ac:dyDescent="0.5">
      <c r="B372" s="122">
        <v>1996</v>
      </c>
      <c r="C372" s="126" t="s">
        <v>69</v>
      </c>
      <c r="D372" s="126" t="s">
        <v>72</v>
      </c>
      <c r="E372" s="124">
        <v>23.125909</v>
      </c>
      <c r="F372" s="124">
        <v>1.6549430000000001</v>
      </c>
      <c r="G372" s="124">
        <v>24.780851999999999</v>
      </c>
    </row>
    <row r="373" spans="2:7" x14ac:dyDescent="0.5">
      <c r="B373" s="122">
        <v>1996</v>
      </c>
      <c r="C373" s="126" t="s">
        <v>69</v>
      </c>
      <c r="D373" s="126" t="s">
        <v>73</v>
      </c>
      <c r="E373" s="124">
        <v>7.7845040000000001</v>
      </c>
      <c r="F373" s="124">
        <v>3.9937930000000001</v>
      </c>
      <c r="G373" s="124">
        <v>11.778297</v>
      </c>
    </row>
    <row r="374" spans="2:7" x14ac:dyDescent="0.5">
      <c r="B374" s="122">
        <v>1996</v>
      </c>
      <c r="C374" s="126" t="s">
        <v>69</v>
      </c>
      <c r="D374" s="126" t="s">
        <v>74</v>
      </c>
      <c r="E374" s="124">
        <v>1.140477</v>
      </c>
      <c r="F374" s="124">
        <v>0.65998899999999994</v>
      </c>
      <c r="G374" s="124">
        <v>1.8004659999999999</v>
      </c>
    </row>
    <row r="375" spans="2:7" x14ac:dyDescent="0.5">
      <c r="B375" s="122">
        <v>1996</v>
      </c>
      <c r="C375" s="126" t="s">
        <v>69</v>
      </c>
      <c r="D375" s="126" t="s">
        <v>75</v>
      </c>
      <c r="E375" s="124">
        <v>0.45652999999999999</v>
      </c>
      <c r="F375" s="124">
        <v>0.185281</v>
      </c>
      <c r="G375" s="124">
        <v>0.64181100000000002</v>
      </c>
    </row>
    <row r="376" spans="2:7" x14ac:dyDescent="0.5">
      <c r="B376" s="122">
        <v>1996</v>
      </c>
      <c r="C376" s="126" t="s">
        <v>69</v>
      </c>
      <c r="D376" s="126" t="s">
        <v>76</v>
      </c>
      <c r="E376" s="124">
        <v>2.4078369999999998</v>
      </c>
      <c r="F376" s="124">
        <v>1.6817839999999999</v>
      </c>
      <c r="G376" s="124">
        <v>4.0896210000000002</v>
      </c>
    </row>
    <row r="377" spans="2:7" x14ac:dyDescent="0.5">
      <c r="B377" s="122">
        <v>1996</v>
      </c>
      <c r="C377" s="126" t="s">
        <v>69</v>
      </c>
      <c r="D377" s="126" t="s">
        <v>77</v>
      </c>
      <c r="E377" s="124">
        <v>8.2297539999999998</v>
      </c>
      <c r="F377" s="124">
        <v>3.4969100000000002</v>
      </c>
      <c r="G377" s="124">
        <v>11.726664</v>
      </c>
    </row>
    <row r="378" spans="2:7" x14ac:dyDescent="0.5">
      <c r="B378" s="122">
        <v>1996</v>
      </c>
      <c r="C378" s="126" t="s">
        <v>78</v>
      </c>
      <c r="D378" s="126" t="s">
        <v>79</v>
      </c>
      <c r="E378" s="124">
        <v>4.0431000000000002E-2</v>
      </c>
      <c r="F378" s="124">
        <v>8.9615E-2</v>
      </c>
      <c r="G378" s="124">
        <v>0.13004599999999999</v>
      </c>
    </row>
    <row r="379" spans="2:7" x14ac:dyDescent="0.5">
      <c r="B379" s="122">
        <v>1996</v>
      </c>
      <c r="C379" s="126" t="s">
        <v>78</v>
      </c>
      <c r="D379" s="126" t="s">
        <v>80</v>
      </c>
      <c r="E379" s="124">
        <v>0.82208499999999995</v>
      </c>
      <c r="F379" s="124">
        <v>0.57198000000000004</v>
      </c>
      <c r="G379" s="124">
        <v>1.3940650000000001</v>
      </c>
    </row>
    <row r="380" spans="2:7" x14ac:dyDescent="0.5">
      <c r="B380" s="122">
        <v>1996</v>
      </c>
      <c r="C380" s="126" t="s">
        <v>78</v>
      </c>
      <c r="D380" s="126" t="s">
        <v>81</v>
      </c>
      <c r="E380" s="124">
        <v>0.27789199999999997</v>
      </c>
      <c r="F380" s="124">
        <v>1.281693</v>
      </c>
      <c r="G380" s="124">
        <v>1.559585</v>
      </c>
    </row>
    <row r="381" spans="2:7" x14ac:dyDescent="0.5">
      <c r="B381" s="122">
        <v>1996</v>
      </c>
      <c r="C381" s="126" t="s">
        <v>78</v>
      </c>
      <c r="D381" s="126" t="s">
        <v>82</v>
      </c>
      <c r="E381" s="124">
        <v>1.2680309999999999</v>
      </c>
      <c r="F381" s="124">
        <v>0.94229099999999999</v>
      </c>
      <c r="G381" s="124">
        <v>2.2103220000000001</v>
      </c>
    </row>
    <row r="382" spans="2:7" x14ac:dyDescent="0.5">
      <c r="B382" s="122">
        <v>1996</v>
      </c>
      <c r="C382" s="126" t="s">
        <v>78</v>
      </c>
      <c r="D382" s="126" t="s">
        <v>83</v>
      </c>
      <c r="E382" s="124">
        <v>1.3394060000000001</v>
      </c>
      <c r="F382" s="124">
        <v>1.3907529999999999</v>
      </c>
      <c r="G382" s="124">
        <v>2.730159</v>
      </c>
    </row>
    <row r="383" spans="2:7" x14ac:dyDescent="0.5">
      <c r="B383" s="122">
        <v>1996</v>
      </c>
      <c r="C383" s="126" t="s">
        <v>78</v>
      </c>
      <c r="D383" s="126" t="s">
        <v>84</v>
      </c>
      <c r="E383" s="124">
        <v>1.5584819999999999</v>
      </c>
      <c r="F383" s="124">
        <v>1.1864760000000001</v>
      </c>
      <c r="G383" s="124">
        <v>2.744958</v>
      </c>
    </row>
    <row r="384" spans="2:7" x14ac:dyDescent="0.5">
      <c r="B384" s="122">
        <v>1996</v>
      </c>
      <c r="C384" s="126" t="s">
        <v>78</v>
      </c>
      <c r="D384" s="126" t="s">
        <v>85</v>
      </c>
      <c r="E384" s="124">
        <v>0.432751</v>
      </c>
      <c r="F384" s="124">
        <v>0.21814700000000001</v>
      </c>
      <c r="G384" s="124">
        <v>0.65089799999999998</v>
      </c>
    </row>
    <row r="385" spans="2:7" x14ac:dyDescent="0.5">
      <c r="B385" s="122">
        <v>1996</v>
      </c>
      <c r="C385" s="126" t="s">
        <v>78</v>
      </c>
      <c r="D385" s="126" t="s">
        <v>86</v>
      </c>
      <c r="E385" s="124">
        <v>0.80518599999999996</v>
      </c>
      <c r="F385" s="124">
        <v>3.0037029999999998</v>
      </c>
      <c r="G385" s="124">
        <v>3.8088890000000002</v>
      </c>
    </row>
    <row r="386" spans="2:7" x14ac:dyDescent="0.5">
      <c r="B386" s="122">
        <v>1996</v>
      </c>
      <c r="C386" s="126" t="s">
        <v>78</v>
      </c>
      <c r="D386" s="126" t="s">
        <v>87</v>
      </c>
      <c r="E386" s="124">
        <v>7.8369999999999995E-2</v>
      </c>
      <c r="F386" s="124">
        <v>4.2722999999999997E-2</v>
      </c>
      <c r="G386" s="124">
        <v>0.12109300000000001</v>
      </c>
    </row>
    <row r="387" spans="2:7" x14ac:dyDescent="0.5">
      <c r="B387" s="122">
        <v>1996</v>
      </c>
      <c r="C387" s="126" t="s">
        <v>78</v>
      </c>
      <c r="D387" s="126" t="s">
        <v>88</v>
      </c>
      <c r="E387" s="124">
        <v>0.36510100000000001</v>
      </c>
      <c r="F387" s="124">
        <v>1.180464</v>
      </c>
      <c r="G387" s="124">
        <v>1.5455650000000001</v>
      </c>
    </row>
    <row r="388" spans="2:7" x14ac:dyDescent="0.5">
      <c r="B388" s="122">
        <v>1996</v>
      </c>
      <c r="C388" s="126" t="s">
        <v>78</v>
      </c>
      <c r="D388" s="126" t="s">
        <v>89</v>
      </c>
      <c r="E388" s="124">
        <v>7.8744999999999996E-2</v>
      </c>
      <c r="F388" s="124">
        <v>-9.3430000000000006E-3</v>
      </c>
      <c r="G388" s="124">
        <v>6.9401999999999991E-2</v>
      </c>
    </row>
    <row r="389" spans="2:7" x14ac:dyDescent="0.5">
      <c r="B389" s="122">
        <v>1996</v>
      </c>
      <c r="C389" s="126" t="s">
        <v>78</v>
      </c>
      <c r="D389" s="126" t="s">
        <v>90</v>
      </c>
      <c r="E389" s="124">
        <v>0.61505799999999999</v>
      </c>
      <c r="F389" s="124">
        <v>-0.11580500000000001</v>
      </c>
      <c r="G389" s="124">
        <v>0.499253</v>
      </c>
    </row>
    <row r="390" spans="2:7" x14ac:dyDescent="0.5">
      <c r="B390" s="122">
        <v>1996</v>
      </c>
      <c r="C390" s="126" t="s">
        <v>78</v>
      </c>
      <c r="D390" s="126" t="s">
        <v>91</v>
      </c>
      <c r="E390" s="124">
        <v>3.6505000000000003E-2</v>
      </c>
      <c r="F390" s="124">
        <v>8.8730000000000003E-2</v>
      </c>
      <c r="G390" s="124">
        <v>0.12523500000000001</v>
      </c>
    </row>
    <row r="391" spans="2:7" x14ac:dyDescent="0.5">
      <c r="B391" s="122">
        <v>1996</v>
      </c>
      <c r="C391" s="126" t="s">
        <v>78</v>
      </c>
      <c r="D391" s="126" t="s">
        <v>92</v>
      </c>
      <c r="E391" s="124">
        <v>5.0390000000000001E-3</v>
      </c>
      <c r="F391" s="124">
        <v>0.134159</v>
      </c>
      <c r="G391" s="124">
        <v>0.13919799999999999</v>
      </c>
    </row>
    <row r="392" spans="2:7" x14ac:dyDescent="0.5">
      <c r="B392" s="122">
        <v>1996</v>
      </c>
      <c r="C392" s="126" t="s">
        <v>93</v>
      </c>
      <c r="D392" s="126" t="s">
        <v>94</v>
      </c>
      <c r="E392" s="124">
        <v>5.6639999999999998E-3</v>
      </c>
      <c r="F392" s="124">
        <v>4.4460000000000003E-3</v>
      </c>
      <c r="G392" s="124">
        <v>1.0109999999999999E-2</v>
      </c>
    </row>
    <row r="393" spans="2:7" x14ac:dyDescent="0.5">
      <c r="B393" s="122">
        <v>1996</v>
      </c>
      <c r="C393" s="126" t="s">
        <v>93</v>
      </c>
      <c r="D393" s="126" t="s">
        <v>95</v>
      </c>
      <c r="E393" s="124">
        <v>9.4131000000000006E-2</v>
      </c>
      <c r="F393" s="124">
        <v>4.8903000000000002E-2</v>
      </c>
      <c r="G393" s="124">
        <v>0.14303399999999999</v>
      </c>
    </row>
    <row r="394" spans="2:7" x14ac:dyDescent="0.5">
      <c r="B394" s="122">
        <v>1996</v>
      </c>
      <c r="C394" s="126" t="s">
        <v>93</v>
      </c>
      <c r="D394" s="126" t="s">
        <v>97</v>
      </c>
      <c r="E394" s="124">
        <v>0.20597499999999999</v>
      </c>
      <c r="F394" s="124">
        <v>7.1106000000000003E-2</v>
      </c>
      <c r="G394" s="124">
        <v>0.27708100000000002</v>
      </c>
    </row>
    <row r="395" spans="2:7" x14ac:dyDescent="0.5">
      <c r="B395" s="122">
        <v>1996</v>
      </c>
      <c r="C395" s="126" t="s">
        <v>93</v>
      </c>
      <c r="D395" s="126" t="s">
        <v>98</v>
      </c>
      <c r="E395" s="124">
        <v>2.5322000000000001E-2</v>
      </c>
      <c r="F395" s="124">
        <v>1.5576E-2</v>
      </c>
      <c r="G395" s="124">
        <v>4.0897999999999997E-2</v>
      </c>
    </row>
    <row r="396" spans="2:7" x14ac:dyDescent="0.5">
      <c r="B396" s="122">
        <v>1996</v>
      </c>
      <c r="C396" s="126" t="s">
        <v>93</v>
      </c>
      <c r="D396" s="126" t="s">
        <v>99</v>
      </c>
      <c r="E396" s="124">
        <v>3.5725E-2</v>
      </c>
      <c r="F396" s="124">
        <v>5.7514000000000003E-2</v>
      </c>
      <c r="G396" s="124">
        <v>9.3239000000000002E-2</v>
      </c>
    </row>
    <row r="397" spans="2:7" x14ac:dyDescent="0.5">
      <c r="B397" s="122">
        <v>1996</v>
      </c>
      <c r="C397" s="126" t="s">
        <v>93</v>
      </c>
      <c r="D397" s="126" t="s">
        <v>100</v>
      </c>
      <c r="E397" s="124">
        <v>0.64768400000000004</v>
      </c>
      <c r="F397" s="124">
        <v>0.226101</v>
      </c>
      <c r="G397" s="124">
        <v>0.87378500000000003</v>
      </c>
    </row>
    <row r="398" spans="2:7" x14ac:dyDescent="0.5">
      <c r="B398" s="122">
        <v>1996</v>
      </c>
      <c r="C398" s="126" t="s">
        <v>93</v>
      </c>
      <c r="D398" s="126" t="s">
        <v>101</v>
      </c>
      <c r="E398" s="124">
        <v>1.7799999999999999E-4</v>
      </c>
      <c r="F398" s="124">
        <v>2.5000000000000001E-4</v>
      </c>
      <c r="G398" s="124">
        <v>4.28E-4</v>
      </c>
    </row>
    <row r="399" spans="2:7" x14ac:dyDescent="0.5">
      <c r="B399" s="122">
        <v>1996</v>
      </c>
      <c r="C399" s="126" t="s">
        <v>93</v>
      </c>
      <c r="D399" s="126" t="s">
        <v>102</v>
      </c>
      <c r="E399" s="124">
        <v>1.067E-3</v>
      </c>
      <c r="F399" s="124">
        <v>9.9400000000000009E-4</v>
      </c>
      <c r="G399" s="124">
        <v>2.0609999999999999E-3</v>
      </c>
    </row>
    <row r="400" spans="2:7" x14ac:dyDescent="0.5">
      <c r="B400" s="122">
        <v>1996</v>
      </c>
      <c r="C400" s="126" t="s">
        <v>93</v>
      </c>
      <c r="D400" s="126" t="s">
        <v>103</v>
      </c>
      <c r="E400" s="124">
        <v>0.43265900000000002</v>
      </c>
      <c r="F400" s="124">
        <v>0.21245900000000001</v>
      </c>
      <c r="G400" s="124">
        <v>0.64511800000000008</v>
      </c>
    </row>
    <row r="401" spans="2:7" x14ac:dyDescent="0.5">
      <c r="B401" s="122">
        <v>1996</v>
      </c>
      <c r="C401" s="126" t="s">
        <v>93</v>
      </c>
      <c r="D401" s="126" t="s">
        <v>104</v>
      </c>
      <c r="E401" s="124">
        <v>8.5347999999999993E-2</v>
      </c>
      <c r="F401" s="124">
        <v>4.5863000000000001E-2</v>
      </c>
      <c r="G401" s="124">
        <v>0.13121099999999999</v>
      </c>
    </row>
    <row r="402" spans="2:7" x14ac:dyDescent="0.5">
      <c r="B402" s="122">
        <v>1996</v>
      </c>
      <c r="C402" s="126" t="s">
        <v>93</v>
      </c>
      <c r="D402" s="126" t="s">
        <v>105</v>
      </c>
      <c r="E402" s="124">
        <v>9.8345000000000002E-2</v>
      </c>
      <c r="F402" s="124">
        <v>4.0393999999999999E-2</v>
      </c>
      <c r="G402" s="124">
        <v>0.138739</v>
      </c>
    </row>
    <row r="403" spans="2:7" x14ac:dyDescent="0.5">
      <c r="B403" s="122">
        <v>1996</v>
      </c>
      <c r="C403" s="126" t="s">
        <v>93</v>
      </c>
      <c r="D403" s="126" t="s">
        <v>106</v>
      </c>
      <c r="E403" s="124">
        <v>0</v>
      </c>
      <c r="F403" s="124">
        <v>0</v>
      </c>
      <c r="G403" s="124">
        <v>0</v>
      </c>
    </row>
    <row r="404" spans="2:7" x14ac:dyDescent="0.5">
      <c r="B404" s="122">
        <v>1996</v>
      </c>
      <c r="C404" s="126" t="s">
        <v>93</v>
      </c>
      <c r="D404" s="126" t="s">
        <v>107</v>
      </c>
      <c r="E404" s="124">
        <v>9.0500000000000008E-3</v>
      </c>
      <c r="F404" s="124">
        <v>1.2459E-2</v>
      </c>
      <c r="G404" s="124">
        <v>2.1509E-2</v>
      </c>
    </row>
    <row r="405" spans="2:7" x14ac:dyDescent="0.5">
      <c r="B405" s="122">
        <v>1996</v>
      </c>
      <c r="C405" s="126" t="s">
        <v>93</v>
      </c>
      <c r="D405" s="126" t="s">
        <v>108</v>
      </c>
      <c r="E405" s="124">
        <v>0.439498</v>
      </c>
      <c r="F405" s="124">
        <v>0.232873</v>
      </c>
      <c r="G405" s="124">
        <v>0.67237100000000005</v>
      </c>
    </row>
    <row r="406" spans="2:7" x14ac:dyDescent="0.5">
      <c r="B406" s="122">
        <v>1996</v>
      </c>
      <c r="C406" s="126" t="s">
        <v>93</v>
      </c>
      <c r="D406" s="126" t="s">
        <v>109</v>
      </c>
      <c r="E406" s="124">
        <v>0.63819899999999996</v>
      </c>
      <c r="F406" s="124">
        <v>0.12483900000000001</v>
      </c>
      <c r="G406" s="124">
        <v>0.76303799999999999</v>
      </c>
    </row>
    <row r="407" spans="2:7" x14ac:dyDescent="0.5">
      <c r="B407" s="122">
        <v>1996</v>
      </c>
      <c r="C407" s="126" t="s">
        <v>93</v>
      </c>
      <c r="D407" s="126" t="s">
        <v>110</v>
      </c>
      <c r="E407" s="124">
        <v>0.32878400000000002</v>
      </c>
      <c r="F407" s="124">
        <v>6.4016000000000003E-2</v>
      </c>
      <c r="G407" s="124">
        <v>0.39279999999999998</v>
      </c>
    </row>
    <row r="408" spans="2:7" x14ac:dyDescent="0.5">
      <c r="B408" s="122">
        <v>1996</v>
      </c>
      <c r="C408" s="126" t="s">
        <v>93</v>
      </c>
      <c r="D408" s="126" t="s">
        <v>111</v>
      </c>
      <c r="E408" s="124">
        <v>1.1012040000000001</v>
      </c>
      <c r="F408" s="124">
        <v>0.50652600000000003</v>
      </c>
      <c r="G408" s="124">
        <v>1.6077300000000001</v>
      </c>
    </row>
    <row r="409" spans="2:7" x14ac:dyDescent="0.5">
      <c r="B409" s="122">
        <v>1996</v>
      </c>
      <c r="C409" s="126" t="s">
        <v>93</v>
      </c>
      <c r="D409" s="126" t="s">
        <v>112</v>
      </c>
      <c r="E409" s="124">
        <v>0</v>
      </c>
      <c r="F409" s="124">
        <v>0</v>
      </c>
      <c r="G409" s="124">
        <v>0</v>
      </c>
    </row>
    <row r="410" spans="2:7" x14ac:dyDescent="0.5">
      <c r="B410" s="122">
        <v>1996</v>
      </c>
      <c r="C410" s="126" t="s">
        <v>93</v>
      </c>
      <c r="D410" s="126" t="s">
        <v>113</v>
      </c>
      <c r="E410" s="124">
        <v>4.3000000000000002E-5</v>
      </c>
      <c r="F410" s="124">
        <v>2.5000000000000001E-5</v>
      </c>
      <c r="G410" s="124">
        <v>6.7999999999999999E-5</v>
      </c>
    </row>
    <row r="411" spans="2:7" x14ac:dyDescent="0.5">
      <c r="B411" s="122">
        <v>1996</v>
      </c>
      <c r="C411" s="126" t="s">
        <v>93</v>
      </c>
      <c r="D411" s="126" t="s">
        <v>114</v>
      </c>
      <c r="E411" s="124">
        <v>6.0400000000000004E-4</v>
      </c>
      <c r="F411" s="124">
        <v>1.9599999999999999E-4</v>
      </c>
      <c r="G411" s="124">
        <v>8.0000000000000004E-4</v>
      </c>
    </row>
    <row r="412" spans="2:7" x14ac:dyDescent="0.5">
      <c r="B412" s="122">
        <v>1996</v>
      </c>
      <c r="C412" s="126" t="s">
        <v>93</v>
      </c>
      <c r="D412" s="126" t="s">
        <v>115</v>
      </c>
      <c r="E412" s="124">
        <v>1.3680000000000001E-3</v>
      </c>
      <c r="F412" s="124">
        <v>1.6895E-2</v>
      </c>
      <c r="G412" s="124">
        <v>1.8263000000000001E-2</v>
      </c>
    </row>
    <row r="413" spans="2:7" x14ac:dyDescent="0.5">
      <c r="B413" s="122">
        <v>1996</v>
      </c>
      <c r="C413" s="126" t="s">
        <v>93</v>
      </c>
      <c r="D413" s="126" t="s">
        <v>116</v>
      </c>
      <c r="E413" s="124">
        <v>0.224827</v>
      </c>
      <c r="F413" s="124">
        <v>0.110791</v>
      </c>
      <c r="G413" s="124">
        <v>0.33561800000000003</v>
      </c>
    </row>
    <row r="414" spans="2:7" x14ac:dyDescent="0.5">
      <c r="B414" s="122">
        <v>1996</v>
      </c>
      <c r="C414" s="126" t="s">
        <v>93</v>
      </c>
      <c r="D414" s="126" t="s">
        <v>117</v>
      </c>
      <c r="E414" s="124">
        <v>7.0779999999999996E-2</v>
      </c>
      <c r="F414" s="124">
        <v>0.31162000000000001</v>
      </c>
      <c r="G414" s="124">
        <v>0.38240000000000002</v>
      </c>
    </row>
    <row r="415" spans="2:7" x14ac:dyDescent="0.5">
      <c r="B415" s="122">
        <v>1996</v>
      </c>
      <c r="C415" s="126" t="s">
        <v>93</v>
      </c>
      <c r="D415" s="126" t="s">
        <v>118</v>
      </c>
      <c r="E415" s="124">
        <v>7.5180999999999998E-2</v>
      </c>
      <c r="F415" s="124">
        <v>4.5150000000000003E-2</v>
      </c>
      <c r="G415" s="124">
        <v>0.12033099999999999</v>
      </c>
    </row>
    <row r="416" spans="2:7" x14ac:dyDescent="0.5">
      <c r="B416" s="122">
        <v>1996</v>
      </c>
      <c r="C416" s="126" t="s">
        <v>93</v>
      </c>
      <c r="D416" s="126" t="s">
        <v>119</v>
      </c>
      <c r="E416" s="124">
        <v>6.4460000000000003E-3</v>
      </c>
      <c r="F416" s="124">
        <v>1.2798E-2</v>
      </c>
      <c r="G416" s="124">
        <v>1.9244000000000001E-2</v>
      </c>
    </row>
    <row r="417" spans="2:7" x14ac:dyDescent="0.5">
      <c r="B417" s="122">
        <v>1996</v>
      </c>
      <c r="C417" s="126" t="s">
        <v>93</v>
      </c>
      <c r="D417" s="126" t="s">
        <v>120</v>
      </c>
      <c r="E417" s="124">
        <v>0.21127599999999999</v>
      </c>
      <c r="F417" s="124">
        <v>0.105668</v>
      </c>
      <c r="G417" s="124">
        <v>0.316944</v>
      </c>
    </row>
    <row r="418" spans="2:7" x14ac:dyDescent="0.5">
      <c r="B418" s="122">
        <v>1996</v>
      </c>
      <c r="C418" s="126" t="s">
        <v>93</v>
      </c>
      <c r="D418" s="126" t="s">
        <v>121</v>
      </c>
      <c r="E418" s="124">
        <v>7.2519999999999998E-3</v>
      </c>
      <c r="F418" s="124">
        <v>1.9840000000000001E-3</v>
      </c>
      <c r="G418" s="124">
        <v>9.2359999999999994E-3</v>
      </c>
    </row>
    <row r="419" spans="2:7" x14ac:dyDescent="0.5">
      <c r="B419" s="122">
        <v>1996</v>
      </c>
      <c r="C419" s="126" t="s">
        <v>93</v>
      </c>
      <c r="D419" s="126" t="s">
        <v>122</v>
      </c>
      <c r="E419" s="124">
        <v>0.78046800000000005</v>
      </c>
      <c r="F419" s="124">
        <v>0.31951400000000002</v>
      </c>
      <c r="G419" s="124">
        <v>1.099982</v>
      </c>
    </row>
    <row r="420" spans="2:7" x14ac:dyDescent="0.5">
      <c r="B420" s="122">
        <v>1996</v>
      </c>
      <c r="C420" s="126" t="s">
        <v>93</v>
      </c>
      <c r="D420" s="126" t="s">
        <v>123</v>
      </c>
      <c r="E420" s="124">
        <v>1.2128999999999999E-2</v>
      </c>
      <c r="F420" s="124">
        <v>1.0312999999999999E-2</v>
      </c>
      <c r="G420" s="124">
        <v>2.2442E-2</v>
      </c>
    </row>
    <row r="421" spans="2:7" x14ac:dyDescent="0.5">
      <c r="B421" s="122">
        <v>1996</v>
      </c>
      <c r="C421" s="126" t="s">
        <v>93</v>
      </c>
      <c r="D421" s="126" t="s">
        <v>124</v>
      </c>
      <c r="E421" s="124">
        <v>0.109573</v>
      </c>
      <c r="F421" s="124">
        <v>6.2280000000000002E-2</v>
      </c>
      <c r="G421" s="124">
        <v>0.17185300000000001</v>
      </c>
    </row>
    <row r="422" spans="2:7" x14ac:dyDescent="0.5">
      <c r="B422" s="122">
        <v>1996</v>
      </c>
      <c r="C422" s="126" t="s">
        <v>93</v>
      </c>
      <c r="D422" s="126" t="s">
        <v>125</v>
      </c>
      <c r="E422" s="124">
        <v>4.8999999999999998E-5</v>
      </c>
      <c r="F422" s="124">
        <v>3.0000000000000001E-6</v>
      </c>
      <c r="G422" s="124">
        <v>5.1999999999999997E-5</v>
      </c>
    </row>
    <row r="423" spans="2:7" x14ac:dyDescent="0.5">
      <c r="B423" s="122">
        <v>1996</v>
      </c>
      <c r="C423" s="126" t="s">
        <v>93</v>
      </c>
      <c r="D423" s="126" t="s">
        <v>127</v>
      </c>
      <c r="E423" s="124">
        <v>3.5312999999999997E-2</v>
      </c>
      <c r="F423" s="124">
        <v>1.6976999999999999E-2</v>
      </c>
      <c r="G423" s="124">
        <v>5.2290000000000003E-2</v>
      </c>
    </row>
    <row r="424" spans="2:7" x14ac:dyDescent="0.5">
      <c r="B424" s="122">
        <v>1996</v>
      </c>
      <c r="C424" s="126" t="s">
        <v>93</v>
      </c>
      <c r="D424" s="126" t="s">
        <v>128</v>
      </c>
      <c r="E424" s="124">
        <v>2.4979999999999998E-3</v>
      </c>
      <c r="F424" s="124">
        <v>7.7929999999999996E-3</v>
      </c>
      <c r="G424" s="124">
        <v>1.0291E-2</v>
      </c>
    </row>
    <row r="425" spans="2:7" x14ac:dyDescent="0.5">
      <c r="B425" s="122">
        <v>1996</v>
      </c>
      <c r="C425" s="126" t="s">
        <v>93</v>
      </c>
      <c r="D425" s="126" t="s">
        <v>129</v>
      </c>
      <c r="E425" s="124">
        <v>3.0317E-2</v>
      </c>
      <c r="F425" s="124">
        <v>1.7953E-2</v>
      </c>
      <c r="G425" s="124">
        <v>4.827E-2</v>
      </c>
    </row>
    <row r="426" spans="2:7" x14ac:dyDescent="0.5">
      <c r="B426" s="122">
        <v>1996</v>
      </c>
      <c r="C426" s="126" t="s">
        <v>93</v>
      </c>
      <c r="D426" s="126" t="s">
        <v>131</v>
      </c>
      <c r="E426" s="124">
        <v>0.297786</v>
      </c>
      <c r="F426" s="124">
        <v>0.14918999999999999</v>
      </c>
      <c r="G426" s="124">
        <v>0.44697599999999998</v>
      </c>
    </row>
    <row r="427" spans="2:7" x14ac:dyDescent="0.5">
      <c r="B427" s="122">
        <v>1996</v>
      </c>
      <c r="C427" s="126" t="s">
        <v>93</v>
      </c>
      <c r="D427" s="126" t="s">
        <v>132</v>
      </c>
      <c r="E427" s="124">
        <v>0.22638800000000001</v>
      </c>
      <c r="F427" s="124">
        <v>6.3303999999999999E-2</v>
      </c>
      <c r="G427" s="124">
        <v>0.28969200000000001</v>
      </c>
    </row>
    <row r="428" spans="2:7" x14ac:dyDescent="0.5">
      <c r="B428" s="122">
        <v>1996</v>
      </c>
      <c r="C428" s="126" t="s">
        <v>93</v>
      </c>
      <c r="D428" s="126" t="s">
        <v>133</v>
      </c>
      <c r="E428" s="124">
        <v>0.59540400000000004</v>
      </c>
      <c r="F428" s="124">
        <v>0.445739</v>
      </c>
      <c r="G428" s="124">
        <v>1.0411429999999999</v>
      </c>
    </row>
    <row r="429" spans="2:7" x14ac:dyDescent="0.5">
      <c r="B429" s="122">
        <v>1997</v>
      </c>
      <c r="C429" s="126" t="s">
        <v>69</v>
      </c>
      <c r="D429" s="126" t="s">
        <v>70</v>
      </c>
      <c r="E429" s="124">
        <v>1.280489</v>
      </c>
      <c r="F429" s="124">
        <v>2.3376039999999998</v>
      </c>
      <c r="G429" s="124">
        <v>3.618093</v>
      </c>
    </row>
    <row r="430" spans="2:7" x14ac:dyDescent="0.5">
      <c r="B430" s="122">
        <v>1997</v>
      </c>
      <c r="C430" s="126" t="s">
        <v>69</v>
      </c>
      <c r="D430" s="126" t="s">
        <v>404</v>
      </c>
      <c r="E430" s="124">
        <v>0.66284399999999999</v>
      </c>
      <c r="F430" s="124">
        <v>2.2317079999999998</v>
      </c>
      <c r="G430" s="124">
        <v>2.894552</v>
      </c>
    </row>
    <row r="431" spans="2:7" x14ac:dyDescent="0.5">
      <c r="B431" s="122">
        <v>1997</v>
      </c>
      <c r="C431" s="126" t="s">
        <v>69</v>
      </c>
      <c r="D431" s="126" t="s">
        <v>71</v>
      </c>
      <c r="E431" s="124">
        <v>0.255131</v>
      </c>
      <c r="F431" s="124">
        <v>0.63356999999999997</v>
      </c>
      <c r="G431" s="124">
        <v>0.88870100000000007</v>
      </c>
    </row>
    <row r="432" spans="2:7" x14ac:dyDescent="0.5">
      <c r="B432" s="122">
        <v>1997</v>
      </c>
      <c r="C432" s="126" t="s">
        <v>69</v>
      </c>
      <c r="D432" s="126" t="s">
        <v>72</v>
      </c>
      <c r="E432" s="124">
        <v>20.150690999999998</v>
      </c>
      <c r="F432" s="124">
        <v>1.699338</v>
      </c>
      <c r="G432" s="124">
        <v>21.850028999999999</v>
      </c>
    </row>
    <row r="433" spans="2:7" x14ac:dyDescent="0.5">
      <c r="B433" s="122">
        <v>1997</v>
      </c>
      <c r="C433" s="126" t="s">
        <v>69</v>
      </c>
      <c r="D433" s="126" t="s">
        <v>73</v>
      </c>
      <c r="E433" s="124">
        <v>7.3228540000000004</v>
      </c>
      <c r="F433" s="124">
        <v>4.0518619999999999</v>
      </c>
      <c r="G433" s="124">
        <v>11.374715999999999</v>
      </c>
    </row>
    <row r="434" spans="2:7" x14ac:dyDescent="0.5">
      <c r="B434" s="122">
        <v>1997</v>
      </c>
      <c r="C434" s="126" t="s">
        <v>69</v>
      </c>
      <c r="D434" s="126" t="s">
        <v>74</v>
      </c>
      <c r="E434" s="124">
        <v>1.0902940000000001</v>
      </c>
      <c r="F434" s="124">
        <v>0.61388799999999999</v>
      </c>
      <c r="G434" s="124">
        <v>1.7041820000000001</v>
      </c>
    </row>
    <row r="435" spans="2:7" x14ac:dyDescent="0.5">
      <c r="B435" s="122">
        <v>1997</v>
      </c>
      <c r="C435" s="126" t="s">
        <v>69</v>
      </c>
      <c r="D435" s="126" t="s">
        <v>75</v>
      </c>
      <c r="E435" s="124">
        <v>0.41953800000000002</v>
      </c>
      <c r="F435" s="124">
        <v>0.173432</v>
      </c>
      <c r="G435" s="124">
        <v>0.59297</v>
      </c>
    </row>
    <row r="436" spans="2:7" x14ac:dyDescent="0.5">
      <c r="B436" s="122">
        <v>1997</v>
      </c>
      <c r="C436" s="126" t="s">
        <v>69</v>
      </c>
      <c r="D436" s="126" t="s">
        <v>76</v>
      </c>
      <c r="E436" s="124">
        <v>2.2995260000000002</v>
      </c>
      <c r="F436" s="124">
        <v>1.734316</v>
      </c>
      <c r="G436" s="124">
        <v>4.0338419999999999</v>
      </c>
    </row>
    <row r="437" spans="2:7" x14ac:dyDescent="0.5">
      <c r="B437" s="122">
        <v>1997</v>
      </c>
      <c r="C437" s="126" t="s">
        <v>69</v>
      </c>
      <c r="D437" s="126" t="s">
        <v>77</v>
      </c>
      <c r="E437" s="124">
        <v>8.3270750000000007</v>
      </c>
      <c r="F437" s="124">
        <v>3.608196</v>
      </c>
      <c r="G437" s="124">
        <v>11.935271</v>
      </c>
    </row>
    <row r="438" spans="2:7" x14ac:dyDescent="0.5">
      <c r="B438" s="122">
        <v>1997</v>
      </c>
      <c r="C438" s="126" t="s">
        <v>78</v>
      </c>
      <c r="D438" s="126" t="s">
        <v>79</v>
      </c>
      <c r="E438" s="124">
        <v>3.4070999999999997E-2</v>
      </c>
      <c r="F438" s="124">
        <v>7.8154000000000001E-2</v>
      </c>
      <c r="G438" s="124">
        <v>0.11222500000000001</v>
      </c>
    </row>
    <row r="439" spans="2:7" x14ac:dyDescent="0.5">
      <c r="B439" s="122">
        <v>1997</v>
      </c>
      <c r="C439" s="126" t="s">
        <v>78</v>
      </c>
      <c r="D439" s="126" t="s">
        <v>80</v>
      </c>
      <c r="E439" s="124">
        <v>0.745645</v>
      </c>
      <c r="F439" s="124">
        <v>0.52608900000000003</v>
      </c>
      <c r="G439" s="124">
        <v>1.2717339999999999</v>
      </c>
    </row>
    <row r="440" spans="2:7" x14ac:dyDescent="0.5">
      <c r="B440" s="122">
        <v>1997</v>
      </c>
      <c r="C440" s="126" t="s">
        <v>78</v>
      </c>
      <c r="D440" s="126" t="s">
        <v>81</v>
      </c>
      <c r="E440" s="124">
        <v>0.27015800000000001</v>
      </c>
      <c r="F440" s="124">
        <v>1.013493</v>
      </c>
      <c r="G440" s="124">
        <v>1.2836510000000001</v>
      </c>
    </row>
    <row r="441" spans="2:7" x14ac:dyDescent="0.5">
      <c r="B441" s="122">
        <v>1997</v>
      </c>
      <c r="C441" s="126" t="s">
        <v>78</v>
      </c>
      <c r="D441" s="126" t="s">
        <v>82</v>
      </c>
      <c r="E441" s="124">
        <v>1.329162</v>
      </c>
      <c r="F441" s="124">
        <v>1.0202830000000001</v>
      </c>
      <c r="G441" s="124">
        <v>2.3494449999999998</v>
      </c>
    </row>
    <row r="442" spans="2:7" x14ac:dyDescent="0.5">
      <c r="B442" s="122">
        <v>1997</v>
      </c>
      <c r="C442" s="126" t="s">
        <v>78</v>
      </c>
      <c r="D442" s="126" t="s">
        <v>83</v>
      </c>
      <c r="E442" s="124">
        <v>1.282456</v>
      </c>
      <c r="F442" s="124">
        <v>1.216313</v>
      </c>
      <c r="G442" s="124">
        <v>2.4987689999999998</v>
      </c>
    </row>
    <row r="443" spans="2:7" x14ac:dyDescent="0.5">
      <c r="B443" s="122">
        <v>1997</v>
      </c>
      <c r="C443" s="126" t="s">
        <v>78</v>
      </c>
      <c r="D443" s="126" t="s">
        <v>84</v>
      </c>
      <c r="E443" s="124">
        <v>1.584125</v>
      </c>
      <c r="F443" s="124">
        <v>1.260316</v>
      </c>
      <c r="G443" s="124">
        <v>2.8444410000000002</v>
      </c>
    </row>
    <row r="444" spans="2:7" x14ac:dyDescent="0.5">
      <c r="B444" s="122">
        <v>1997</v>
      </c>
      <c r="C444" s="126" t="s">
        <v>78</v>
      </c>
      <c r="D444" s="126" t="s">
        <v>85</v>
      </c>
      <c r="E444" s="124">
        <v>0.44628200000000001</v>
      </c>
      <c r="F444" s="124">
        <v>0.23529600000000001</v>
      </c>
      <c r="G444" s="124">
        <v>0.68157800000000002</v>
      </c>
    </row>
    <row r="445" spans="2:7" x14ac:dyDescent="0.5">
      <c r="B445" s="122">
        <v>1997</v>
      </c>
      <c r="C445" s="126" t="s">
        <v>78</v>
      </c>
      <c r="D445" s="126" t="s">
        <v>86</v>
      </c>
      <c r="E445" s="124">
        <v>0.77981900000000004</v>
      </c>
      <c r="F445" s="124">
        <v>3.0425230000000001</v>
      </c>
      <c r="G445" s="124">
        <v>3.8223419999999999</v>
      </c>
    </row>
    <row r="446" spans="2:7" x14ac:dyDescent="0.5">
      <c r="B446" s="122">
        <v>1997</v>
      </c>
      <c r="C446" s="126" t="s">
        <v>78</v>
      </c>
      <c r="D446" s="126" t="s">
        <v>87</v>
      </c>
      <c r="E446" s="124">
        <v>7.9699000000000006E-2</v>
      </c>
      <c r="F446" s="124">
        <v>4.1010999999999999E-2</v>
      </c>
      <c r="G446" s="124">
        <v>0.12071</v>
      </c>
    </row>
    <row r="447" spans="2:7" x14ac:dyDescent="0.5">
      <c r="B447" s="122">
        <v>1997</v>
      </c>
      <c r="C447" s="126" t="s">
        <v>78</v>
      </c>
      <c r="D447" s="126" t="s">
        <v>88</v>
      </c>
      <c r="E447" s="124">
        <v>0.34220099999999998</v>
      </c>
      <c r="F447" s="124">
        <v>1.0225649999999999</v>
      </c>
      <c r="G447" s="124">
        <v>1.3647659999999999</v>
      </c>
    </row>
    <row r="448" spans="2:7" x14ac:dyDescent="0.5">
      <c r="B448" s="122">
        <v>1997</v>
      </c>
      <c r="C448" s="126" t="s">
        <v>78</v>
      </c>
      <c r="D448" s="126" t="s">
        <v>89</v>
      </c>
      <c r="E448" s="124">
        <v>-8.9219999999999994E-3</v>
      </c>
      <c r="F448" s="124">
        <v>-4.8999999999999998E-4</v>
      </c>
      <c r="G448" s="124">
        <v>-9.4120000000000002E-3</v>
      </c>
    </row>
    <row r="449" spans="2:7" x14ac:dyDescent="0.5">
      <c r="B449" s="122">
        <v>1997</v>
      </c>
      <c r="C449" s="126" t="s">
        <v>78</v>
      </c>
      <c r="D449" s="126" t="s">
        <v>90</v>
      </c>
      <c r="E449" s="124">
        <v>0.73019999999999996</v>
      </c>
      <c r="F449" s="124">
        <v>1.723489</v>
      </c>
      <c r="G449" s="124">
        <v>2.4536889999999998</v>
      </c>
    </row>
    <row r="450" spans="2:7" x14ac:dyDescent="0.5">
      <c r="B450" s="122">
        <v>1997</v>
      </c>
      <c r="C450" s="126" t="s">
        <v>78</v>
      </c>
      <c r="D450" s="126" t="s">
        <v>91</v>
      </c>
      <c r="E450" s="124">
        <v>7.6991000000000004E-2</v>
      </c>
      <c r="F450" s="124">
        <v>2.8787E-2</v>
      </c>
      <c r="G450" s="124">
        <v>0.105778</v>
      </c>
    </row>
    <row r="451" spans="2:7" x14ac:dyDescent="0.5">
      <c r="B451" s="122">
        <v>1997</v>
      </c>
      <c r="C451" s="126" t="s">
        <v>78</v>
      </c>
      <c r="D451" s="126" t="s">
        <v>92</v>
      </c>
      <c r="E451" s="124">
        <v>5.5399999999999998E-3</v>
      </c>
      <c r="F451" s="124">
        <v>0.11219700000000001</v>
      </c>
      <c r="G451" s="124">
        <v>0.11773699999999999</v>
      </c>
    </row>
    <row r="452" spans="2:7" x14ac:dyDescent="0.5">
      <c r="B452" s="122">
        <v>1997</v>
      </c>
      <c r="C452" s="126" t="s">
        <v>93</v>
      </c>
      <c r="D452" s="126" t="s">
        <v>94</v>
      </c>
      <c r="E452" s="124">
        <v>5.2649999999999997E-3</v>
      </c>
      <c r="F452" s="124">
        <v>3.6749999999999999E-3</v>
      </c>
      <c r="G452" s="124">
        <v>8.94E-3</v>
      </c>
    </row>
    <row r="453" spans="2:7" x14ac:dyDescent="0.5">
      <c r="B453" s="122">
        <v>1997</v>
      </c>
      <c r="C453" s="126" t="s">
        <v>93</v>
      </c>
      <c r="D453" s="126" t="s">
        <v>95</v>
      </c>
      <c r="E453" s="124">
        <v>8.1106999999999999E-2</v>
      </c>
      <c r="F453" s="124">
        <v>4.3616000000000002E-2</v>
      </c>
      <c r="G453" s="124">
        <v>0.124723</v>
      </c>
    </row>
    <row r="454" spans="2:7" x14ac:dyDescent="0.5">
      <c r="B454" s="122">
        <v>1997</v>
      </c>
      <c r="C454" s="126" t="s">
        <v>93</v>
      </c>
      <c r="D454" s="126" t="s">
        <v>97</v>
      </c>
      <c r="E454" s="124">
        <v>0.17905599999999999</v>
      </c>
      <c r="F454" s="124">
        <v>6.0648000000000001E-2</v>
      </c>
      <c r="G454" s="124">
        <v>0.239704</v>
      </c>
    </row>
    <row r="455" spans="2:7" x14ac:dyDescent="0.5">
      <c r="B455" s="122">
        <v>1997</v>
      </c>
      <c r="C455" s="126" t="s">
        <v>93</v>
      </c>
      <c r="D455" s="126" t="s">
        <v>98</v>
      </c>
      <c r="E455" s="124">
        <v>2.4233000000000001E-2</v>
      </c>
      <c r="F455" s="124">
        <v>1.4926E-2</v>
      </c>
      <c r="G455" s="124">
        <v>3.9158999999999999E-2</v>
      </c>
    </row>
    <row r="456" spans="2:7" x14ac:dyDescent="0.5">
      <c r="B456" s="122">
        <v>1997</v>
      </c>
      <c r="C456" s="126" t="s">
        <v>93</v>
      </c>
      <c r="D456" s="126" t="s">
        <v>99</v>
      </c>
      <c r="E456" s="124">
        <v>2.8576000000000001E-2</v>
      </c>
      <c r="F456" s="124">
        <v>4.4574999999999997E-2</v>
      </c>
      <c r="G456" s="124">
        <v>7.3150999999999994E-2</v>
      </c>
    </row>
    <row r="457" spans="2:7" x14ac:dyDescent="0.5">
      <c r="B457" s="122">
        <v>1997</v>
      </c>
      <c r="C457" s="126" t="s">
        <v>93</v>
      </c>
      <c r="D457" s="126" t="s">
        <v>100</v>
      </c>
      <c r="E457" s="124">
        <v>0.61023300000000003</v>
      </c>
      <c r="F457" s="124">
        <v>0.21607499999999999</v>
      </c>
      <c r="G457" s="124">
        <v>0.82630800000000004</v>
      </c>
    </row>
    <row r="458" spans="2:7" x14ac:dyDescent="0.5">
      <c r="B458" s="122">
        <v>1997</v>
      </c>
      <c r="C458" s="126" t="s">
        <v>93</v>
      </c>
      <c r="D458" s="126" t="s">
        <v>101</v>
      </c>
      <c r="E458" s="124">
        <v>1.4799999999999999E-4</v>
      </c>
      <c r="F458" s="124">
        <v>1.6200000000000001E-4</v>
      </c>
      <c r="G458" s="124">
        <v>3.1E-4</v>
      </c>
    </row>
    <row r="459" spans="2:7" x14ac:dyDescent="0.5">
      <c r="B459" s="122">
        <v>1997</v>
      </c>
      <c r="C459" s="126" t="s">
        <v>93</v>
      </c>
      <c r="D459" s="126" t="s">
        <v>102</v>
      </c>
      <c r="E459" s="124">
        <v>8.3900000000000001E-4</v>
      </c>
      <c r="F459" s="124">
        <v>8.0599999999999997E-4</v>
      </c>
      <c r="G459" s="124">
        <v>1.645E-3</v>
      </c>
    </row>
    <row r="460" spans="2:7" x14ac:dyDescent="0.5">
      <c r="B460" s="122">
        <v>1997</v>
      </c>
      <c r="C460" s="126" t="s">
        <v>93</v>
      </c>
      <c r="D460" s="126" t="s">
        <v>103</v>
      </c>
      <c r="E460" s="124">
        <v>0.438471</v>
      </c>
      <c r="F460" s="124">
        <v>0.21071200000000001</v>
      </c>
      <c r="G460" s="124">
        <v>0.64918300000000007</v>
      </c>
    </row>
    <row r="461" spans="2:7" x14ac:dyDescent="0.5">
      <c r="B461" s="122">
        <v>1997</v>
      </c>
      <c r="C461" s="126" t="s">
        <v>93</v>
      </c>
      <c r="D461" s="126" t="s">
        <v>104</v>
      </c>
      <c r="E461" s="124">
        <v>7.3664999999999994E-2</v>
      </c>
      <c r="F461" s="124">
        <v>4.0743000000000001E-2</v>
      </c>
      <c r="G461" s="124">
        <v>0.114408</v>
      </c>
    </row>
    <row r="462" spans="2:7" x14ac:dyDescent="0.5">
      <c r="B462" s="122">
        <v>1997</v>
      </c>
      <c r="C462" s="126" t="s">
        <v>93</v>
      </c>
      <c r="D462" s="126" t="s">
        <v>105</v>
      </c>
      <c r="E462" s="124">
        <v>8.2630999999999996E-2</v>
      </c>
      <c r="F462" s="124">
        <v>3.3495999999999998E-2</v>
      </c>
      <c r="G462" s="124">
        <v>0.11612699999999999</v>
      </c>
    </row>
    <row r="463" spans="2:7" x14ac:dyDescent="0.5">
      <c r="B463" s="122">
        <v>1997</v>
      </c>
      <c r="C463" s="126" t="s">
        <v>93</v>
      </c>
      <c r="D463" s="126" t="s">
        <v>106</v>
      </c>
      <c r="E463" s="124">
        <v>0</v>
      </c>
      <c r="F463" s="124">
        <v>0</v>
      </c>
      <c r="G463" s="124">
        <v>0</v>
      </c>
    </row>
    <row r="464" spans="2:7" x14ac:dyDescent="0.5">
      <c r="B464" s="122">
        <v>1997</v>
      </c>
      <c r="C464" s="126" t="s">
        <v>93</v>
      </c>
      <c r="D464" s="126" t="s">
        <v>107</v>
      </c>
      <c r="E464" s="124">
        <v>7.5919999999999998E-3</v>
      </c>
      <c r="F464" s="124">
        <v>1.0640999999999999E-2</v>
      </c>
      <c r="G464" s="124">
        <v>1.8232999999999999E-2</v>
      </c>
    </row>
    <row r="465" spans="2:7" x14ac:dyDescent="0.5">
      <c r="B465" s="122">
        <v>1997</v>
      </c>
      <c r="C465" s="126" t="s">
        <v>93</v>
      </c>
      <c r="D465" s="126" t="s">
        <v>108</v>
      </c>
      <c r="E465" s="124">
        <v>0.39818100000000001</v>
      </c>
      <c r="F465" s="124">
        <v>0.210757</v>
      </c>
      <c r="G465" s="124">
        <v>0.60893799999999998</v>
      </c>
    </row>
    <row r="466" spans="2:7" x14ac:dyDescent="0.5">
      <c r="B466" s="122">
        <v>1997</v>
      </c>
      <c r="C466" s="126" t="s">
        <v>93</v>
      </c>
      <c r="D466" s="126" t="s">
        <v>109</v>
      </c>
      <c r="E466" s="124">
        <v>0.55481499999999995</v>
      </c>
      <c r="F466" s="124">
        <v>0.114605</v>
      </c>
      <c r="G466" s="124">
        <v>0.6694199999999999</v>
      </c>
    </row>
    <row r="467" spans="2:7" x14ac:dyDescent="0.5">
      <c r="B467" s="122">
        <v>1997</v>
      </c>
      <c r="C467" s="126" t="s">
        <v>93</v>
      </c>
      <c r="D467" s="126" t="s">
        <v>110</v>
      </c>
      <c r="E467" s="124">
        <v>0.28583500000000001</v>
      </c>
      <c r="F467" s="124">
        <v>5.8749999999999997E-2</v>
      </c>
      <c r="G467" s="124">
        <v>0.34458499999999997</v>
      </c>
    </row>
    <row r="468" spans="2:7" x14ac:dyDescent="0.5">
      <c r="B468" s="122">
        <v>1997</v>
      </c>
      <c r="C468" s="126" t="s">
        <v>93</v>
      </c>
      <c r="D468" s="126" t="s">
        <v>111</v>
      </c>
      <c r="E468" s="124">
        <v>0.94717700000000005</v>
      </c>
      <c r="F468" s="124">
        <v>0.45426800000000001</v>
      </c>
      <c r="G468" s="124">
        <v>1.4014450000000001</v>
      </c>
    </row>
    <row r="469" spans="2:7" x14ac:dyDescent="0.5">
      <c r="B469" s="122">
        <v>1997</v>
      </c>
      <c r="C469" s="126" t="s">
        <v>93</v>
      </c>
      <c r="D469" s="126" t="s">
        <v>112</v>
      </c>
      <c r="E469" s="124">
        <v>0</v>
      </c>
      <c r="F469" s="124">
        <v>0</v>
      </c>
      <c r="G469" s="124">
        <v>0</v>
      </c>
    </row>
    <row r="470" spans="2:7" x14ac:dyDescent="0.5">
      <c r="B470" s="122">
        <v>1997</v>
      </c>
      <c r="C470" s="126" t="s">
        <v>93</v>
      </c>
      <c r="D470" s="126" t="s">
        <v>113</v>
      </c>
      <c r="E470" s="124">
        <v>4.3999999999999999E-5</v>
      </c>
      <c r="F470" s="124">
        <v>1.2E-5</v>
      </c>
      <c r="G470" s="124">
        <v>5.5999999999999999E-5</v>
      </c>
    </row>
    <row r="471" spans="2:7" x14ac:dyDescent="0.5">
      <c r="B471" s="122">
        <v>1997</v>
      </c>
      <c r="C471" s="126" t="s">
        <v>93</v>
      </c>
      <c r="D471" s="126" t="s">
        <v>114</v>
      </c>
      <c r="E471" s="124">
        <v>9.0600000000000001E-4</v>
      </c>
      <c r="F471" s="124">
        <v>1.3799999999999999E-4</v>
      </c>
      <c r="G471" s="124">
        <v>1.044E-3</v>
      </c>
    </row>
    <row r="472" spans="2:7" x14ac:dyDescent="0.5">
      <c r="B472" s="122">
        <v>1997</v>
      </c>
      <c r="C472" s="126" t="s">
        <v>93</v>
      </c>
      <c r="D472" s="126" t="s">
        <v>115</v>
      </c>
      <c r="E472" s="124">
        <v>1.2700000000000001E-3</v>
      </c>
      <c r="F472" s="124">
        <v>1.5737000000000001E-2</v>
      </c>
      <c r="G472" s="124">
        <v>1.7007000000000001E-2</v>
      </c>
    </row>
    <row r="473" spans="2:7" x14ac:dyDescent="0.5">
      <c r="B473" s="122">
        <v>1997</v>
      </c>
      <c r="C473" s="126" t="s">
        <v>93</v>
      </c>
      <c r="D473" s="126" t="s">
        <v>116</v>
      </c>
      <c r="E473" s="124">
        <v>0.20414399999999999</v>
      </c>
      <c r="F473" s="124">
        <v>0.107363</v>
      </c>
      <c r="G473" s="124">
        <v>0.31150699999999998</v>
      </c>
    </row>
    <row r="474" spans="2:7" x14ac:dyDescent="0.5">
      <c r="B474" s="122">
        <v>1997</v>
      </c>
      <c r="C474" s="126" t="s">
        <v>93</v>
      </c>
      <c r="D474" s="126" t="s">
        <v>117</v>
      </c>
      <c r="E474" s="124">
        <v>6.4754000000000006E-2</v>
      </c>
      <c r="F474" s="124">
        <v>0.30937199999999998</v>
      </c>
      <c r="G474" s="124">
        <v>0.37412600000000001</v>
      </c>
    </row>
    <row r="475" spans="2:7" x14ac:dyDescent="0.5">
      <c r="B475" s="122">
        <v>1997</v>
      </c>
      <c r="C475" s="126" t="s">
        <v>93</v>
      </c>
      <c r="D475" s="126" t="s">
        <v>118</v>
      </c>
      <c r="E475" s="124">
        <v>7.0023000000000002E-2</v>
      </c>
      <c r="F475" s="124">
        <v>4.2016999999999999E-2</v>
      </c>
      <c r="G475" s="124">
        <v>0.11204</v>
      </c>
    </row>
    <row r="476" spans="2:7" x14ac:dyDescent="0.5">
      <c r="B476" s="122">
        <v>1997</v>
      </c>
      <c r="C476" s="126" t="s">
        <v>93</v>
      </c>
      <c r="D476" s="126" t="s">
        <v>119</v>
      </c>
      <c r="E476" s="124">
        <v>5.3030000000000004E-3</v>
      </c>
      <c r="F476" s="124">
        <v>1.056E-2</v>
      </c>
      <c r="G476" s="124">
        <v>1.5862999999999999E-2</v>
      </c>
    </row>
    <row r="477" spans="2:7" x14ac:dyDescent="0.5">
      <c r="B477" s="122">
        <v>1997</v>
      </c>
      <c r="C477" s="126" t="s">
        <v>93</v>
      </c>
      <c r="D477" s="126" t="s">
        <v>120</v>
      </c>
      <c r="E477" s="124">
        <v>0.20790700000000001</v>
      </c>
      <c r="F477" s="124">
        <v>0.101608</v>
      </c>
      <c r="G477" s="124">
        <v>0.30951499999999998</v>
      </c>
    </row>
    <row r="478" spans="2:7" x14ac:dyDescent="0.5">
      <c r="B478" s="122">
        <v>1997</v>
      </c>
      <c r="C478" s="126" t="s">
        <v>93</v>
      </c>
      <c r="D478" s="126" t="s">
        <v>121</v>
      </c>
      <c r="E478" s="124">
        <v>6.7759999999999999E-3</v>
      </c>
      <c r="F478" s="124">
        <v>1.923E-3</v>
      </c>
      <c r="G478" s="124">
        <v>8.6990000000000001E-3</v>
      </c>
    </row>
    <row r="479" spans="2:7" x14ac:dyDescent="0.5">
      <c r="B479" s="122">
        <v>1997</v>
      </c>
      <c r="C479" s="126" t="s">
        <v>93</v>
      </c>
      <c r="D479" s="126" t="s">
        <v>122</v>
      </c>
      <c r="E479" s="124">
        <v>0.711144</v>
      </c>
      <c r="F479" s="124">
        <v>0.28965999999999997</v>
      </c>
      <c r="G479" s="124">
        <v>1.000804</v>
      </c>
    </row>
    <row r="480" spans="2:7" x14ac:dyDescent="0.5">
      <c r="B480" s="122">
        <v>1997</v>
      </c>
      <c r="C480" s="126" t="s">
        <v>93</v>
      </c>
      <c r="D480" s="126" t="s">
        <v>123</v>
      </c>
      <c r="E480" s="124">
        <v>1.0694E-2</v>
      </c>
      <c r="F480" s="124">
        <v>9.3779999999999992E-3</v>
      </c>
      <c r="G480" s="124">
        <v>2.0072E-2</v>
      </c>
    </row>
    <row r="481" spans="2:7" x14ac:dyDescent="0.5">
      <c r="B481" s="122">
        <v>1997</v>
      </c>
      <c r="C481" s="126" t="s">
        <v>93</v>
      </c>
      <c r="D481" s="126" t="s">
        <v>124</v>
      </c>
      <c r="E481" s="124">
        <v>9.9441000000000002E-2</v>
      </c>
      <c r="F481" s="124">
        <v>5.7093999999999999E-2</v>
      </c>
      <c r="G481" s="124">
        <v>0.15653500000000001</v>
      </c>
    </row>
    <row r="482" spans="2:7" x14ac:dyDescent="0.5">
      <c r="B482" s="122">
        <v>1997</v>
      </c>
      <c r="C482" s="126" t="s">
        <v>93</v>
      </c>
      <c r="D482" s="126" t="s">
        <v>125</v>
      </c>
      <c r="E482" s="124">
        <v>4.3999999999999999E-5</v>
      </c>
      <c r="F482" s="124">
        <v>3.0000000000000001E-6</v>
      </c>
      <c r="G482" s="124">
        <v>4.6999999999999997E-5</v>
      </c>
    </row>
    <row r="483" spans="2:7" x14ac:dyDescent="0.5">
      <c r="B483" s="122">
        <v>1997</v>
      </c>
      <c r="C483" s="126" t="s">
        <v>93</v>
      </c>
      <c r="D483" s="126" t="s">
        <v>127</v>
      </c>
      <c r="E483" s="124">
        <v>3.3729000000000002E-2</v>
      </c>
      <c r="F483" s="124">
        <v>1.6709000000000002E-2</v>
      </c>
      <c r="G483" s="124">
        <v>5.0437999999999997E-2</v>
      </c>
    </row>
    <row r="484" spans="2:7" x14ac:dyDescent="0.5">
      <c r="B484" s="122">
        <v>1997</v>
      </c>
      <c r="C484" s="126" t="s">
        <v>93</v>
      </c>
      <c r="D484" s="126" t="s">
        <v>128</v>
      </c>
      <c r="E484" s="124">
        <v>2.666E-3</v>
      </c>
      <c r="F484" s="124">
        <v>3.5309999999999999E-3</v>
      </c>
      <c r="G484" s="124">
        <v>6.1969999999999994E-3</v>
      </c>
    </row>
    <row r="485" spans="2:7" x14ac:dyDescent="0.5">
      <c r="B485" s="122">
        <v>1997</v>
      </c>
      <c r="C485" s="126" t="s">
        <v>93</v>
      </c>
      <c r="D485" s="126" t="s">
        <v>129</v>
      </c>
      <c r="E485" s="124">
        <v>2.7847E-2</v>
      </c>
      <c r="F485" s="124">
        <v>1.6598000000000002E-2</v>
      </c>
      <c r="G485" s="124">
        <v>4.4444999999999998E-2</v>
      </c>
    </row>
    <row r="486" spans="2:7" x14ac:dyDescent="0.5">
      <c r="B486" s="122">
        <v>1997</v>
      </c>
      <c r="C486" s="126" t="s">
        <v>93</v>
      </c>
      <c r="D486" s="126" t="s">
        <v>131</v>
      </c>
      <c r="E486" s="124">
        <v>0.260654</v>
      </c>
      <c r="F486" s="124">
        <v>0.13414999999999999</v>
      </c>
      <c r="G486" s="124">
        <v>0.39480399999999999</v>
      </c>
    </row>
    <row r="487" spans="2:7" x14ac:dyDescent="0.5">
      <c r="B487" s="122">
        <v>1997</v>
      </c>
      <c r="C487" s="126" t="s">
        <v>93</v>
      </c>
      <c r="D487" s="126" t="s">
        <v>132</v>
      </c>
      <c r="E487" s="124">
        <v>0.18670400000000001</v>
      </c>
      <c r="F487" s="124">
        <v>5.4257E-2</v>
      </c>
      <c r="G487" s="124">
        <v>0.24096100000000001</v>
      </c>
    </row>
    <row r="488" spans="2:7" x14ac:dyDescent="0.5">
      <c r="B488" s="122">
        <v>1997</v>
      </c>
      <c r="C488" s="126" t="s">
        <v>93</v>
      </c>
      <c r="D488" s="126" t="s">
        <v>133</v>
      </c>
      <c r="E488" s="124">
        <v>0.55014099999999999</v>
      </c>
      <c r="F488" s="124">
        <v>0.39042300000000002</v>
      </c>
      <c r="G488" s="124">
        <v>0.94056399999999996</v>
      </c>
    </row>
    <row r="489" spans="2:7" x14ac:dyDescent="0.5">
      <c r="B489" s="122">
        <v>1998</v>
      </c>
      <c r="C489" s="126" t="s">
        <v>69</v>
      </c>
      <c r="D489" s="126" t="s">
        <v>70</v>
      </c>
      <c r="E489" s="124">
        <v>1.226283</v>
      </c>
      <c r="F489" s="124">
        <v>2.612876</v>
      </c>
      <c r="G489" s="124">
        <v>3.839159</v>
      </c>
    </row>
    <row r="490" spans="2:7" x14ac:dyDescent="0.5">
      <c r="B490" s="122">
        <v>1998</v>
      </c>
      <c r="C490" s="126" t="s">
        <v>69</v>
      </c>
      <c r="D490" s="126" t="s">
        <v>404</v>
      </c>
      <c r="E490" s="124">
        <v>0.626668</v>
      </c>
      <c r="F490" s="124">
        <v>2.408909</v>
      </c>
      <c r="G490" s="124">
        <v>3.035577</v>
      </c>
    </row>
    <row r="491" spans="2:7" x14ac:dyDescent="0.5">
      <c r="B491" s="122">
        <v>1998</v>
      </c>
      <c r="C491" s="126" t="s">
        <v>69</v>
      </c>
      <c r="D491" s="126" t="s">
        <v>71</v>
      </c>
      <c r="E491" s="124">
        <v>0.28620000000000001</v>
      </c>
      <c r="F491" s="124">
        <v>0.64991599999999994</v>
      </c>
      <c r="G491" s="124">
        <v>0.93611599999999995</v>
      </c>
    </row>
    <row r="492" spans="2:7" x14ac:dyDescent="0.5">
      <c r="B492" s="122">
        <v>1998</v>
      </c>
      <c r="C492" s="126" t="s">
        <v>69</v>
      </c>
      <c r="D492" s="126" t="s">
        <v>72</v>
      </c>
      <c r="E492" s="124">
        <v>19.011717999999998</v>
      </c>
      <c r="F492" s="124">
        <v>1.6473169999999999</v>
      </c>
      <c r="G492" s="124">
        <v>20.659034999999999</v>
      </c>
    </row>
    <row r="493" spans="2:7" x14ac:dyDescent="0.5">
      <c r="B493" s="122">
        <v>1998</v>
      </c>
      <c r="C493" s="126" t="s">
        <v>69</v>
      </c>
      <c r="D493" s="126" t="s">
        <v>73</v>
      </c>
      <c r="E493" s="124">
        <v>7.4723839999999999</v>
      </c>
      <c r="F493" s="124">
        <v>4.5370039999999996</v>
      </c>
      <c r="G493" s="124">
        <v>12.009388</v>
      </c>
    </row>
    <row r="494" spans="2:7" x14ac:dyDescent="0.5">
      <c r="B494" s="122">
        <v>1998</v>
      </c>
      <c r="C494" s="126" t="s">
        <v>69</v>
      </c>
      <c r="D494" s="126" t="s">
        <v>74</v>
      </c>
      <c r="E494" s="124">
        <v>1.031744</v>
      </c>
      <c r="F494" s="124">
        <v>0.72351500000000002</v>
      </c>
      <c r="G494" s="124">
        <v>1.7552589999999999</v>
      </c>
    </row>
    <row r="495" spans="2:7" x14ac:dyDescent="0.5">
      <c r="B495" s="122">
        <v>1998</v>
      </c>
      <c r="C495" s="126" t="s">
        <v>69</v>
      </c>
      <c r="D495" s="126" t="s">
        <v>75</v>
      </c>
      <c r="E495" s="124">
        <v>0.39471099999999998</v>
      </c>
      <c r="F495" s="124">
        <v>0.18198</v>
      </c>
      <c r="G495" s="124">
        <v>0.57669100000000006</v>
      </c>
    </row>
    <row r="496" spans="2:7" x14ac:dyDescent="0.5">
      <c r="B496" s="122">
        <v>1998</v>
      </c>
      <c r="C496" s="126" t="s">
        <v>69</v>
      </c>
      <c r="D496" s="126" t="s">
        <v>76</v>
      </c>
      <c r="E496" s="124">
        <v>2.1277080000000002</v>
      </c>
      <c r="F496" s="124">
        <v>1.833113</v>
      </c>
      <c r="G496" s="124">
        <v>3.9608210000000001</v>
      </c>
    </row>
    <row r="497" spans="2:7" x14ac:dyDescent="0.5">
      <c r="B497" s="122">
        <v>1998</v>
      </c>
      <c r="C497" s="126" t="s">
        <v>69</v>
      </c>
      <c r="D497" s="126" t="s">
        <v>77</v>
      </c>
      <c r="E497" s="124">
        <v>8.161429</v>
      </c>
      <c r="F497" s="124">
        <v>3.3962300000000001</v>
      </c>
      <c r="G497" s="124">
        <v>11.557658999999999</v>
      </c>
    </row>
    <row r="498" spans="2:7" x14ac:dyDescent="0.5">
      <c r="B498" s="122">
        <v>1998</v>
      </c>
      <c r="C498" s="126" t="s">
        <v>78</v>
      </c>
      <c r="D498" s="126" t="s">
        <v>79</v>
      </c>
      <c r="E498" s="124">
        <v>3.3467999999999998E-2</v>
      </c>
      <c r="F498" s="124">
        <v>9.8862000000000005E-2</v>
      </c>
      <c r="G498" s="124">
        <v>0.13233</v>
      </c>
    </row>
    <row r="499" spans="2:7" x14ac:dyDescent="0.5">
      <c r="B499" s="122">
        <v>1998</v>
      </c>
      <c r="C499" s="126" t="s">
        <v>78</v>
      </c>
      <c r="D499" s="126" t="s">
        <v>80</v>
      </c>
      <c r="E499" s="124">
        <v>0.78651700000000002</v>
      </c>
      <c r="F499" s="124">
        <v>0.61889300000000003</v>
      </c>
      <c r="G499" s="124">
        <v>1.40541</v>
      </c>
    </row>
    <row r="500" spans="2:7" x14ac:dyDescent="0.5">
      <c r="B500" s="122">
        <v>1998</v>
      </c>
      <c r="C500" s="126" t="s">
        <v>78</v>
      </c>
      <c r="D500" s="126" t="s">
        <v>81</v>
      </c>
      <c r="E500" s="124">
        <v>0.23457</v>
      </c>
      <c r="F500" s="124">
        <v>0.98459200000000002</v>
      </c>
      <c r="G500" s="124">
        <v>1.2191620000000001</v>
      </c>
    </row>
    <row r="501" spans="2:7" x14ac:dyDescent="0.5">
      <c r="B501" s="122">
        <v>1998</v>
      </c>
      <c r="C501" s="126" t="s">
        <v>78</v>
      </c>
      <c r="D501" s="126" t="s">
        <v>82</v>
      </c>
      <c r="E501" s="124">
        <v>1.4623390000000001</v>
      </c>
      <c r="F501" s="124">
        <v>1.1062050000000001</v>
      </c>
      <c r="G501" s="124">
        <v>2.5685440000000002</v>
      </c>
    </row>
    <row r="502" spans="2:7" x14ac:dyDescent="0.5">
      <c r="B502" s="122">
        <v>1998</v>
      </c>
      <c r="C502" s="126" t="s">
        <v>78</v>
      </c>
      <c r="D502" s="126" t="s">
        <v>83</v>
      </c>
      <c r="E502" s="124">
        <v>1.3220499999999999</v>
      </c>
      <c r="F502" s="124">
        <v>1.30444</v>
      </c>
      <c r="G502" s="124">
        <v>2.62649</v>
      </c>
    </row>
    <row r="503" spans="2:7" x14ac:dyDescent="0.5">
      <c r="B503" s="122">
        <v>1998</v>
      </c>
      <c r="C503" s="126" t="s">
        <v>78</v>
      </c>
      <c r="D503" s="126" t="s">
        <v>84</v>
      </c>
      <c r="E503" s="124">
        <v>1.608924</v>
      </c>
      <c r="F503" s="124">
        <v>1.2968409999999999</v>
      </c>
      <c r="G503" s="124">
        <v>2.9057650000000002</v>
      </c>
    </row>
    <row r="504" spans="2:7" x14ac:dyDescent="0.5">
      <c r="B504" s="122">
        <v>1998</v>
      </c>
      <c r="C504" s="126" t="s">
        <v>78</v>
      </c>
      <c r="D504" s="126" t="s">
        <v>85</v>
      </c>
      <c r="E504" s="124">
        <v>0.43390600000000001</v>
      </c>
      <c r="F504" s="124">
        <v>0.28346100000000002</v>
      </c>
      <c r="G504" s="124">
        <v>0.71736700000000009</v>
      </c>
    </row>
    <row r="505" spans="2:7" x14ac:dyDescent="0.5">
      <c r="B505" s="122">
        <v>1998</v>
      </c>
      <c r="C505" s="126" t="s">
        <v>78</v>
      </c>
      <c r="D505" s="126" t="s">
        <v>86</v>
      </c>
      <c r="E505" s="124">
        <v>0.82494199999999995</v>
      </c>
      <c r="F505" s="124">
        <v>3.534103</v>
      </c>
      <c r="G505" s="124">
        <v>4.3590450000000001</v>
      </c>
    </row>
    <row r="506" spans="2:7" x14ac:dyDescent="0.5">
      <c r="B506" s="122">
        <v>1998</v>
      </c>
      <c r="C506" s="126" t="s">
        <v>78</v>
      </c>
      <c r="D506" s="126" t="s">
        <v>87</v>
      </c>
      <c r="E506" s="124">
        <v>6.6397999999999999E-2</v>
      </c>
      <c r="F506" s="124">
        <v>4.2444000000000003E-2</v>
      </c>
      <c r="G506" s="124">
        <v>0.10884199999999999</v>
      </c>
    </row>
    <row r="507" spans="2:7" x14ac:dyDescent="0.5">
      <c r="B507" s="122">
        <v>1998</v>
      </c>
      <c r="C507" s="126" t="s">
        <v>78</v>
      </c>
      <c r="D507" s="126" t="s">
        <v>88</v>
      </c>
      <c r="E507" s="124">
        <v>0.29813099999999998</v>
      </c>
      <c r="F507" s="124">
        <v>1.209387</v>
      </c>
      <c r="G507" s="124">
        <v>1.5075179999999999</v>
      </c>
    </row>
    <row r="508" spans="2:7" x14ac:dyDescent="0.5">
      <c r="B508" s="122">
        <v>1998</v>
      </c>
      <c r="C508" s="126" t="s">
        <v>78</v>
      </c>
      <c r="D508" s="126" t="s">
        <v>89</v>
      </c>
      <c r="E508" s="124">
        <v>4.6198000000000003E-2</v>
      </c>
      <c r="F508" s="124">
        <v>3.307E-3</v>
      </c>
      <c r="G508" s="124">
        <v>4.9505E-2</v>
      </c>
    </row>
    <row r="509" spans="2:7" x14ac:dyDescent="0.5">
      <c r="B509" s="122">
        <v>1998</v>
      </c>
      <c r="C509" s="126" t="s">
        <v>78</v>
      </c>
      <c r="D509" s="126" t="s">
        <v>90</v>
      </c>
      <c r="E509" s="124">
        <v>0.54293499999999995</v>
      </c>
      <c r="F509" s="124">
        <v>1.3048040000000001</v>
      </c>
      <c r="G509" s="124">
        <v>1.847739</v>
      </c>
    </row>
    <row r="510" spans="2:7" x14ac:dyDescent="0.5">
      <c r="B510" s="122">
        <v>1998</v>
      </c>
      <c r="C510" s="126" t="s">
        <v>78</v>
      </c>
      <c r="D510" s="126" t="s">
        <v>91</v>
      </c>
      <c r="E510" s="124">
        <v>7.8319E-2</v>
      </c>
      <c r="F510" s="124">
        <v>2.7165999999999999E-2</v>
      </c>
      <c r="G510" s="124">
        <v>0.105485</v>
      </c>
    </row>
    <row r="511" spans="2:7" x14ac:dyDescent="0.5">
      <c r="B511" s="122">
        <v>1998</v>
      </c>
      <c r="C511" s="126" t="s">
        <v>78</v>
      </c>
      <c r="D511" s="126" t="s">
        <v>92</v>
      </c>
      <c r="E511" s="124">
        <v>6.3070000000000001E-3</v>
      </c>
      <c r="F511" s="124">
        <v>0.14881800000000001</v>
      </c>
      <c r="G511" s="124">
        <v>0.15512500000000001</v>
      </c>
    </row>
    <row r="512" spans="2:7" x14ac:dyDescent="0.5">
      <c r="B512" s="122">
        <v>1998</v>
      </c>
      <c r="C512" s="126" t="s">
        <v>93</v>
      </c>
      <c r="D512" s="126" t="s">
        <v>94</v>
      </c>
      <c r="E512" s="124">
        <v>5.9040000000000004E-3</v>
      </c>
      <c r="F512" s="124">
        <v>3.0360000000000001E-3</v>
      </c>
      <c r="G512" s="124">
        <v>8.94E-3</v>
      </c>
    </row>
    <row r="513" spans="2:7" x14ac:dyDescent="0.5">
      <c r="B513" s="122">
        <v>1998</v>
      </c>
      <c r="C513" s="126" t="s">
        <v>93</v>
      </c>
      <c r="D513" s="126" t="s">
        <v>95</v>
      </c>
      <c r="E513" s="124">
        <v>7.3592000000000005E-2</v>
      </c>
      <c r="F513" s="124">
        <v>4.9367000000000001E-2</v>
      </c>
      <c r="G513" s="124">
        <v>0.122959</v>
      </c>
    </row>
    <row r="514" spans="2:7" x14ac:dyDescent="0.5">
      <c r="B514" s="122">
        <v>1998</v>
      </c>
      <c r="C514" s="126" t="s">
        <v>93</v>
      </c>
      <c r="D514" s="126" t="s">
        <v>97</v>
      </c>
      <c r="E514" s="124">
        <v>0.14869099999999999</v>
      </c>
      <c r="F514" s="124">
        <v>6.1317000000000003E-2</v>
      </c>
      <c r="G514" s="124">
        <v>0.210008</v>
      </c>
    </row>
    <row r="515" spans="2:7" x14ac:dyDescent="0.5">
      <c r="B515" s="122">
        <v>1998</v>
      </c>
      <c r="C515" s="126" t="s">
        <v>93</v>
      </c>
      <c r="D515" s="126" t="s">
        <v>98</v>
      </c>
      <c r="E515" s="124">
        <v>2.7924999999999998E-2</v>
      </c>
      <c r="F515" s="124">
        <v>1.8544000000000001E-2</v>
      </c>
      <c r="G515" s="124">
        <v>4.6469000000000003E-2</v>
      </c>
    </row>
    <row r="516" spans="2:7" x14ac:dyDescent="0.5">
      <c r="B516" s="122">
        <v>1998</v>
      </c>
      <c r="C516" s="126" t="s">
        <v>93</v>
      </c>
      <c r="D516" s="126" t="s">
        <v>99</v>
      </c>
      <c r="E516" s="124">
        <v>2.2529E-2</v>
      </c>
      <c r="F516" s="124">
        <v>5.9924999999999999E-2</v>
      </c>
      <c r="G516" s="124">
        <v>8.2454E-2</v>
      </c>
    </row>
    <row r="517" spans="2:7" x14ac:dyDescent="0.5">
      <c r="B517" s="122">
        <v>1998</v>
      </c>
      <c r="C517" s="126" t="s">
        <v>93</v>
      </c>
      <c r="D517" s="126" t="s">
        <v>100</v>
      </c>
      <c r="E517" s="124">
        <v>0.60455400000000004</v>
      </c>
      <c r="F517" s="124">
        <v>0.23768600000000001</v>
      </c>
      <c r="G517" s="124">
        <v>0.8422400000000001</v>
      </c>
    </row>
    <row r="518" spans="2:7" x14ac:dyDescent="0.5">
      <c r="B518" s="122">
        <v>1998</v>
      </c>
      <c r="C518" s="126" t="s">
        <v>93</v>
      </c>
      <c r="D518" s="126" t="s">
        <v>101</v>
      </c>
      <c r="E518" s="124">
        <v>1.5100000000000001E-4</v>
      </c>
      <c r="F518" s="124">
        <v>2.1900000000000001E-4</v>
      </c>
      <c r="G518" s="124">
        <v>3.6999999999999999E-4</v>
      </c>
    </row>
    <row r="519" spans="2:7" x14ac:dyDescent="0.5">
      <c r="B519" s="122">
        <v>1998</v>
      </c>
      <c r="C519" s="126" t="s">
        <v>93</v>
      </c>
      <c r="D519" s="126" t="s">
        <v>102</v>
      </c>
      <c r="E519" s="124">
        <v>9.5799999999999998E-4</v>
      </c>
      <c r="F519" s="124">
        <v>9.7199999999999999E-4</v>
      </c>
      <c r="G519" s="124">
        <v>1.9300000000000001E-3</v>
      </c>
    </row>
    <row r="520" spans="2:7" x14ac:dyDescent="0.5">
      <c r="B520" s="122">
        <v>1998</v>
      </c>
      <c r="C520" s="126" t="s">
        <v>93</v>
      </c>
      <c r="D520" s="126" t="s">
        <v>103</v>
      </c>
      <c r="E520" s="124">
        <v>0.40473900000000002</v>
      </c>
      <c r="F520" s="124">
        <v>0.20544899999999999</v>
      </c>
      <c r="G520" s="124">
        <v>0.61018799999999995</v>
      </c>
    </row>
    <row r="521" spans="2:7" x14ac:dyDescent="0.5">
      <c r="B521" s="122">
        <v>1998</v>
      </c>
      <c r="C521" s="126" t="s">
        <v>93</v>
      </c>
      <c r="D521" s="126" t="s">
        <v>104</v>
      </c>
      <c r="E521" s="124">
        <v>6.4675999999999997E-2</v>
      </c>
      <c r="F521" s="124">
        <v>4.1978000000000001E-2</v>
      </c>
      <c r="G521" s="124">
        <v>0.106654</v>
      </c>
    </row>
    <row r="522" spans="2:7" x14ac:dyDescent="0.5">
      <c r="B522" s="122">
        <v>1998</v>
      </c>
      <c r="C522" s="126" t="s">
        <v>93</v>
      </c>
      <c r="D522" s="126" t="s">
        <v>105</v>
      </c>
      <c r="E522" s="124">
        <v>7.8745999999999997E-2</v>
      </c>
      <c r="F522" s="124">
        <v>3.6920000000000001E-2</v>
      </c>
      <c r="G522" s="124">
        <v>0.115666</v>
      </c>
    </row>
    <row r="523" spans="2:7" x14ac:dyDescent="0.5">
      <c r="B523" s="122">
        <v>1998</v>
      </c>
      <c r="C523" s="126" t="s">
        <v>93</v>
      </c>
      <c r="D523" s="126" t="s">
        <v>106</v>
      </c>
      <c r="E523" s="124">
        <v>9.9999999999999995E-7</v>
      </c>
      <c r="F523" s="124">
        <v>0</v>
      </c>
      <c r="G523" s="124">
        <v>9.9999999999999995E-7</v>
      </c>
    </row>
    <row r="524" spans="2:7" x14ac:dyDescent="0.5">
      <c r="B524" s="122">
        <v>1998</v>
      </c>
      <c r="C524" s="126" t="s">
        <v>93</v>
      </c>
      <c r="D524" s="126" t="s">
        <v>107</v>
      </c>
      <c r="E524" s="124">
        <v>5.365E-3</v>
      </c>
      <c r="F524" s="124">
        <v>1.0455000000000001E-2</v>
      </c>
      <c r="G524" s="124">
        <v>1.5820000000000001E-2</v>
      </c>
    </row>
    <row r="525" spans="2:7" x14ac:dyDescent="0.5">
      <c r="B525" s="122">
        <v>1998</v>
      </c>
      <c r="C525" s="126" t="s">
        <v>93</v>
      </c>
      <c r="D525" s="126" t="s">
        <v>108</v>
      </c>
      <c r="E525" s="124">
        <v>0.38908100000000001</v>
      </c>
      <c r="F525" s="124">
        <v>0.22709499999999999</v>
      </c>
      <c r="G525" s="124">
        <v>0.61617600000000006</v>
      </c>
    </row>
    <row r="526" spans="2:7" x14ac:dyDescent="0.5">
      <c r="B526" s="122">
        <v>1998</v>
      </c>
      <c r="C526" s="126" t="s">
        <v>93</v>
      </c>
      <c r="D526" s="126" t="s">
        <v>109</v>
      </c>
      <c r="E526" s="124">
        <v>0.452268</v>
      </c>
      <c r="F526" s="124">
        <v>0.108971</v>
      </c>
      <c r="G526" s="124">
        <v>0.56123900000000004</v>
      </c>
    </row>
    <row r="527" spans="2:7" x14ac:dyDescent="0.5">
      <c r="B527" s="122">
        <v>1998</v>
      </c>
      <c r="C527" s="126" t="s">
        <v>93</v>
      </c>
      <c r="D527" s="126" t="s">
        <v>110</v>
      </c>
      <c r="E527" s="124">
        <v>0.23299300000000001</v>
      </c>
      <c r="F527" s="124">
        <v>5.5830999999999999E-2</v>
      </c>
      <c r="G527" s="124">
        <v>0.28882400000000003</v>
      </c>
    </row>
    <row r="528" spans="2:7" x14ac:dyDescent="0.5">
      <c r="B528" s="122">
        <v>1998</v>
      </c>
      <c r="C528" s="126" t="s">
        <v>93</v>
      </c>
      <c r="D528" s="126" t="s">
        <v>111</v>
      </c>
      <c r="E528" s="124">
        <v>0.86522600000000005</v>
      </c>
      <c r="F528" s="124">
        <v>0.50886399999999998</v>
      </c>
      <c r="G528" s="124">
        <v>1.37409</v>
      </c>
    </row>
    <row r="529" spans="2:7" x14ac:dyDescent="0.5">
      <c r="B529" s="122">
        <v>1998</v>
      </c>
      <c r="C529" s="126" t="s">
        <v>93</v>
      </c>
      <c r="D529" s="126" t="s">
        <v>112</v>
      </c>
      <c r="E529" s="124">
        <v>0</v>
      </c>
      <c r="F529" s="124">
        <v>0</v>
      </c>
      <c r="G529" s="124">
        <v>0</v>
      </c>
    </row>
    <row r="530" spans="2:7" x14ac:dyDescent="0.5">
      <c r="B530" s="122">
        <v>1998</v>
      </c>
      <c r="C530" s="126" t="s">
        <v>93</v>
      </c>
      <c r="D530" s="126" t="s">
        <v>113</v>
      </c>
      <c r="E530" s="124">
        <v>4.1E-5</v>
      </c>
      <c r="F530" s="124">
        <v>1.2999999999999999E-5</v>
      </c>
      <c r="G530" s="124">
        <v>5.3999999999999998E-5</v>
      </c>
    </row>
    <row r="531" spans="2:7" x14ac:dyDescent="0.5">
      <c r="B531" s="122">
        <v>1998</v>
      </c>
      <c r="C531" s="126" t="s">
        <v>93</v>
      </c>
      <c r="D531" s="126" t="s">
        <v>114</v>
      </c>
      <c r="E531" s="124">
        <v>1.0989999999999999E-3</v>
      </c>
      <c r="F531" s="124">
        <v>3.2600000000000001E-4</v>
      </c>
      <c r="G531" s="124">
        <v>1.4250000000000001E-3</v>
      </c>
    </row>
    <row r="532" spans="2:7" x14ac:dyDescent="0.5">
      <c r="B532" s="122">
        <v>1998</v>
      </c>
      <c r="C532" s="126" t="s">
        <v>93</v>
      </c>
      <c r="D532" s="126" t="s">
        <v>115</v>
      </c>
      <c r="E532" s="124">
        <v>1.263E-3</v>
      </c>
      <c r="F532" s="124">
        <v>1.7468999999999998E-2</v>
      </c>
      <c r="G532" s="124">
        <v>1.8731999999999999E-2</v>
      </c>
    </row>
    <row r="533" spans="2:7" x14ac:dyDescent="0.5">
      <c r="B533" s="122">
        <v>1998</v>
      </c>
      <c r="C533" s="126" t="s">
        <v>93</v>
      </c>
      <c r="D533" s="126" t="s">
        <v>116</v>
      </c>
      <c r="E533" s="124">
        <v>0.171739</v>
      </c>
      <c r="F533" s="124">
        <v>0.120618</v>
      </c>
      <c r="G533" s="124">
        <v>0.29235699999999998</v>
      </c>
    </row>
    <row r="534" spans="2:7" x14ac:dyDescent="0.5">
      <c r="B534" s="122">
        <v>1998</v>
      </c>
      <c r="C534" s="126" t="s">
        <v>93</v>
      </c>
      <c r="D534" s="126" t="s">
        <v>117</v>
      </c>
      <c r="E534" s="124">
        <v>6.7832000000000003E-2</v>
      </c>
      <c r="F534" s="124">
        <v>0.41726099999999999</v>
      </c>
      <c r="G534" s="124">
        <v>0.485093</v>
      </c>
    </row>
    <row r="535" spans="2:7" x14ac:dyDescent="0.5">
      <c r="B535" s="122">
        <v>1998</v>
      </c>
      <c r="C535" s="126" t="s">
        <v>93</v>
      </c>
      <c r="D535" s="126" t="s">
        <v>118</v>
      </c>
      <c r="E535" s="124">
        <v>6.9864999999999997E-2</v>
      </c>
      <c r="F535" s="124">
        <v>4.5163000000000002E-2</v>
      </c>
      <c r="G535" s="124">
        <v>0.11502800000000001</v>
      </c>
    </row>
    <row r="536" spans="2:7" x14ac:dyDescent="0.5">
      <c r="B536" s="122">
        <v>1998</v>
      </c>
      <c r="C536" s="126" t="s">
        <v>93</v>
      </c>
      <c r="D536" s="126" t="s">
        <v>119</v>
      </c>
      <c r="E536" s="124">
        <v>3.9090000000000001E-3</v>
      </c>
      <c r="F536" s="124">
        <v>1.1103E-2</v>
      </c>
      <c r="G536" s="124">
        <v>1.5011999999999999E-2</v>
      </c>
    </row>
    <row r="537" spans="2:7" x14ac:dyDescent="0.5">
      <c r="B537" s="122">
        <v>1998</v>
      </c>
      <c r="C537" s="126" t="s">
        <v>93</v>
      </c>
      <c r="D537" s="126" t="s">
        <v>120</v>
      </c>
      <c r="E537" s="124">
        <v>0.18643399999999999</v>
      </c>
      <c r="F537" s="124">
        <v>9.4779000000000002E-2</v>
      </c>
      <c r="G537" s="124">
        <v>0.28121299999999999</v>
      </c>
    </row>
    <row r="538" spans="2:7" x14ac:dyDescent="0.5">
      <c r="B538" s="122">
        <v>1998</v>
      </c>
      <c r="C538" s="126" t="s">
        <v>93</v>
      </c>
      <c r="D538" s="126" t="s">
        <v>121</v>
      </c>
      <c r="E538" s="124">
        <v>6.5560000000000002E-3</v>
      </c>
      <c r="F538" s="124">
        <v>1.7750000000000001E-3</v>
      </c>
      <c r="G538" s="124">
        <v>8.3309999999999999E-3</v>
      </c>
    </row>
    <row r="539" spans="2:7" x14ac:dyDescent="0.5">
      <c r="B539" s="122">
        <v>1998</v>
      </c>
      <c r="C539" s="126" t="s">
        <v>93</v>
      </c>
      <c r="D539" s="126" t="s">
        <v>122</v>
      </c>
      <c r="E539" s="124">
        <v>0.69511100000000003</v>
      </c>
      <c r="F539" s="124">
        <v>0.31318699999999999</v>
      </c>
      <c r="G539" s="124">
        <v>1.0082979999999999</v>
      </c>
    </row>
    <row r="540" spans="2:7" x14ac:dyDescent="0.5">
      <c r="B540" s="122">
        <v>1998</v>
      </c>
      <c r="C540" s="126" t="s">
        <v>93</v>
      </c>
      <c r="D540" s="126" t="s">
        <v>123</v>
      </c>
      <c r="E540" s="124">
        <v>1.1032E-2</v>
      </c>
      <c r="F540" s="124">
        <v>1.0763999999999999E-2</v>
      </c>
      <c r="G540" s="124">
        <v>2.1795999999999999E-2</v>
      </c>
    </row>
    <row r="541" spans="2:7" x14ac:dyDescent="0.5">
      <c r="B541" s="122">
        <v>1998</v>
      </c>
      <c r="C541" s="126" t="s">
        <v>93</v>
      </c>
      <c r="D541" s="126" t="s">
        <v>124</v>
      </c>
      <c r="E541" s="124">
        <v>0.100462</v>
      </c>
      <c r="F541" s="124">
        <v>6.2327E-2</v>
      </c>
      <c r="G541" s="124">
        <v>0.16278899999999999</v>
      </c>
    </row>
    <row r="542" spans="2:7" x14ac:dyDescent="0.5">
      <c r="B542" s="122">
        <v>1998</v>
      </c>
      <c r="C542" s="126" t="s">
        <v>93</v>
      </c>
      <c r="D542" s="126" t="s">
        <v>125</v>
      </c>
      <c r="E542" s="124">
        <v>4.1E-5</v>
      </c>
      <c r="F542" s="124">
        <v>1.9999999999999999E-6</v>
      </c>
      <c r="G542" s="124">
        <v>4.3000000000000002E-5</v>
      </c>
    </row>
    <row r="543" spans="2:7" x14ac:dyDescent="0.5">
      <c r="B543" s="122">
        <v>1998</v>
      </c>
      <c r="C543" s="126" t="s">
        <v>93</v>
      </c>
      <c r="D543" s="126" t="s">
        <v>127</v>
      </c>
      <c r="E543" s="124">
        <v>3.2382000000000001E-2</v>
      </c>
      <c r="F543" s="124">
        <v>1.8797000000000001E-2</v>
      </c>
      <c r="G543" s="124">
        <v>5.1179000000000002E-2</v>
      </c>
    </row>
    <row r="544" spans="2:7" x14ac:dyDescent="0.5">
      <c r="B544" s="122">
        <v>1998</v>
      </c>
      <c r="C544" s="126" t="s">
        <v>93</v>
      </c>
      <c r="D544" s="126" t="s">
        <v>128</v>
      </c>
      <c r="E544" s="124">
        <v>2.4840000000000001E-3</v>
      </c>
      <c r="F544" s="124">
        <v>3.7750000000000001E-3</v>
      </c>
      <c r="G544" s="124">
        <v>6.2590000000000007E-3</v>
      </c>
    </row>
    <row r="545" spans="2:7" x14ac:dyDescent="0.5">
      <c r="B545" s="122">
        <v>1998</v>
      </c>
      <c r="C545" s="126" t="s">
        <v>93</v>
      </c>
      <c r="D545" s="126" t="s">
        <v>129</v>
      </c>
      <c r="E545" s="124">
        <v>2.8218E-2</v>
      </c>
      <c r="F545" s="124">
        <v>1.8041999999999999E-2</v>
      </c>
      <c r="G545" s="124">
        <v>4.6260000000000003E-2</v>
      </c>
    </row>
    <row r="546" spans="2:7" x14ac:dyDescent="0.5">
      <c r="B546" s="122">
        <v>1998</v>
      </c>
      <c r="C546" s="126" t="s">
        <v>93</v>
      </c>
      <c r="D546" s="126" t="s">
        <v>131</v>
      </c>
      <c r="E546" s="124">
        <v>0.26643499999999998</v>
      </c>
      <c r="F546" s="124">
        <v>0.12826899999999999</v>
      </c>
      <c r="G546" s="124">
        <v>0.39470399999999989</v>
      </c>
    </row>
    <row r="547" spans="2:7" x14ac:dyDescent="0.5">
      <c r="B547" s="122">
        <v>1998</v>
      </c>
      <c r="C547" s="126" t="s">
        <v>93</v>
      </c>
      <c r="D547" s="126" t="s">
        <v>132</v>
      </c>
      <c r="E547" s="124">
        <v>0.16562099999999999</v>
      </c>
      <c r="F547" s="124">
        <v>5.6722000000000002E-2</v>
      </c>
      <c r="G547" s="124">
        <v>0.22234300000000001</v>
      </c>
    </row>
    <row r="548" spans="2:7" x14ac:dyDescent="0.5">
      <c r="B548" s="122">
        <v>1998</v>
      </c>
      <c r="C548" s="126" t="s">
        <v>93</v>
      </c>
      <c r="D548" s="126" t="s">
        <v>133</v>
      </c>
      <c r="E548" s="124">
        <v>0.56376300000000001</v>
      </c>
      <c r="F548" s="124">
        <v>0.42648599999999998</v>
      </c>
      <c r="G548" s="124">
        <v>0.99024899999999993</v>
      </c>
    </row>
    <row r="549" spans="2:7" x14ac:dyDescent="0.5">
      <c r="B549" s="122">
        <v>1999</v>
      </c>
      <c r="C549" s="126" t="s">
        <v>69</v>
      </c>
      <c r="D549" s="126" t="s">
        <v>70</v>
      </c>
      <c r="E549" s="124">
        <v>1.192615</v>
      </c>
      <c r="F549" s="124">
        <v>2.423521</v>
      </c>
      <c r="G549" s="124">
        <v>3.616136</v>
      </c>
    </row>
    <row r="550" spans="2:7" x14ac:dyDescent="0.5">
      <c r="B550" s="122">
        <v>1999</v>
      </c>
      <c r="C550" s="126" t="s">
        <v>69</v>
      </c>
      <c r="D550" s="126" t="s">
        <v>404</v>
      </c>
      <c r="E550" s="124">
        <v>0.5978</v>
      </c>
      <c r="F550" s="124">
        <v>2.3223069999999999</v>
      </c>
      <c r="G550" s="124">
        <v>2.9201069999999998</v>
      </c>
    </row>
    <row r="551" spans="2:7" x14ac:dyDescent="0.5">
      <c r="B551" s="122">
        <v>1999</v>
      </c>
      <c r="C551" s="126" t="s">
        <v>69</v>
      </c>
      <c r="D551" s="126" t="s">
        <v>71</v>
      </c>
      <c r="E551" s="124">
        <v>0.35529300000000003</v>
      </c>
      <c r="F551" s="124">
        <v>0.66938700000000007</v>
      </c>
      <c r="G551" s="124">
        <v>1.02468</v>
      </c>
    </row>
    <row r="552" spans="2:7" x14ac:dyDescent="0.5">
      <c r="B552" s="122">
        <v>1999</v>
      </c>
      <c r="C552" s="126" t="s">
        <v>69</v>
      </c>
      <c r="D552" s="126" t="s">
        <v>72</v>
      </c>
      <c r="E552" s="124">
        <v>17.428652</v>
      </c>
      <c r="F552" s="124">
        <v>1.74109</v>
      </c>
      <c r="G552" s="124">
        <v>19.169741999999999</v>
      </c>
    </row>
    <row r="553" spans="2:7" x14ac:dyDescent="0.5">
      <c r="B553" s="122">
        <v>1999</v>
      </c>
      <c r="C553" s="126" t="s">
        <v>69</v>
      </c>
      <c r="D553" s="126" t="s">
        <v>73</v>
      </c>
      <c r="E553" s="124">
        <v>6.6334460000000002</v>
      </c>
      <c r="F553" s="124">
        <v>4.3473040000000003</v>
      </c>
      <c r="G553" s="124">
        <v>10.98075</v>
      </c>
    </row>
    <row r="554" spans="2:7" x14ac:dyDescent="0.5">
      <c r="B554" s="122">
        <v>1999</v>
      </c>
      <c r="C554" s="126" t="s">
        <v>69</v>
      </c>
      <c r="D554" s="126" t="s">
        <v>74</v>
      </c>
      <c r="E554" s="124">
        <v>1.0224759999999999</v>
      </c>
      <c r="F554" s="124">
        <v>0.66706299999999996</v>
      </c>
      <c r="G554" s="124">
        <v>1.6895389999999999</v>
      </c>
    </row>
    <row r="555" spans="2:7" x14ac:dyDescent="0.5">
      <c r="B555" s="122">
        <v>1999</v>
      </c>
      <c r="C555" s="126" t="s">
        <v>69</v>
      </c>
      <c r="D555" s="126" t="s">
        <v>75</v>
      </c>
      <c r="E555" s="124">
        <v>0.36172900000000002</v>
      </c>
      <c r="F555" s="124">
        <v>0.18865499999999999</v>
      </c>
      <c r="G555" s="124">
        <v>0.55038399999999998</v>
      </c>
    </row>
    <row r="556" spans="2:7" x14ac:dyDescent="0.5">
      <c r="B556" s="122">
        <v>1999</v>
      </c>
      <c r="C556" s="126" t="s">
        <v>69</v>
      </c>
      <c r="D556" s="126" t="s">
        <v>76</v>
      </c>
      <c r="E556" s="124">
        <v>2.0897480000000002</v>
      </c>
      <c r="F556" s="124">
        <v>1.8132999999999999</v>
      </c>
      <c r="G556" s="124">
        <v>3.9030480000000001</v>
      </c>
    </row>
    <row r="557" spans="2:7" x14ac:dyDescent="0.5">
      <c r="B557" s="122">
        <v>1999</v>
      </c>
      <c r="C557" s="126" t="s">
        <v>69</v>
      </c>
      <c r="D557" s="126" t="s">
        <v>77</v>
      </c>
      <c r="E557" s="124">
        <v>8.3351220000000001</v>
      </c>
      <c r="F557" s="124">
        <v>3.6037810000000001</v>
      </c>
      <c r="G557" s="124">
        <v>11.938903</v>
      </c>
    </row>
    <row r="558" spans="2:7" x14ac:dyDescent="0.5">
      <c r="B558" s="122">
        <v>1999</v>
      </c>
      <c r="C558" s="126" t="s">
        <v>78</v>
      </c>
      <c r="D558" s="126" t="s">
        <v>79</v>
      </c>
      <c r="E558" s="124">
        <v>3.7428999999999997E-2</v>
      </c>
      <c r="F558" s="124">
        <v>8.1556000000000003E-2</v>
      </c>
      <c r="G558" s="124">
        <v>0.11898499999999999</v>
      </c>
    </row>
    <row r="559" spans="2:7" x14ac:dyDescent="0.5">
      <c r="B559" s="122">
        <v>1999</v>
      </c>
      <c r="C559" s="126" t="s">
        <v>78</v>
      </c>
      <c r="D559" s="126" t="s">
        <v>80</v>
      </c>
      <c r="E559" s="124">
        <v>0.708256</v>
      </c>
      <c r="F559" s="124">
        <v>0.58417699999999995</v>
      </c>
      <c r="G559" s="124">
        <v>1.2924329999999999</v>
      </c>
    </row>
    <row r="560" spans="2:7" x14ac:dyDescent="0.5">
      <c r="B560" s="122">
        <v>1999</v>
      </c>
      <c r="C560" s="126" t="s">
        <v>78</v>
      </c>
      <c r="D560" s="126" t="s">
        <v>81</v>
      </c>
      <c r="E560" s="124">
        <v>0.21556500000000001</v>
      </c>
      <c r="F560" s="124">
        <v>0.98955000000000004</v>
      </c>
      <c r="G560" s="124">
        <v>1.2051149999999999</v>
      </c>
    </row>
    <row r="561" spans="2:7" x14ac:dyDescent="0.5">
      <c r="B561" s="122">
        <v>1999</v>
      </c>
      <c r="C561" s="126" t="s">
        <v>78</v>
      </c>
      <c r="D561" s="126" t="s">
        <v>82</v>
      </c>
      <c r="E561" s="124">
        <v>1.394784</v>
      </c>
      <c r="F561" s="124">
        <v>1.005385</v>
      </c>
      <c r="G561" s="124">
        <v>2.400169</v>
      </c>
    </row>
    <row r="562" spans="2:7" x14ac:dyDescent="0.5">
      <c r="B562" s="122">
        <v>1999</v>
      </c>
      <c r="C562" s="126" t="s">
        <v>78</v>
      </c>
      <c r="D562" s="126" t="s">
        <v>83</v>
      </c>
      <c r="E562" s="124">
        <v>0.89630299999999996</v>
      </c>
      <c r="F562" s="124">
        <v>0.97919400000000001</v>
      </c>
      <c r="G562" s="124">
        <v>1.875497</v>
      </c>
    </row>
    <row r="563" spans="2:7" x14ac:dyDescent="0.5">
      <c r="B563" s="122">
        <v>1999</v>
      </c>
      <c r="C563" s="126" t="s">
        <v>78</v>
      </c>
      <c r="D563" s="126" t="s">
        <v>84</v>
      </c>
      <c r="E563" s="124">
        <v>1.627734</v>
      </c>
      <c r="F563" s="124">
        <v>1.266078</v>
      </c>
      <c r="G563" s="124">
        <v>2.8938120000000001</v>
      </c>
    </row>
    <row r="564" spans="2:7" x14ac:dyDescent="0.5">
      <c r="B564" s="122">
        <v>1999</v>
      </c>
      <c r="C564" s="126" t="s">
        <v>78</v>
      </c>
      <c r="D564" s="126" t="s">
        <v>85</v>
      </c>
      <c r="E564" s="124">
        <v>0.455897</v>
      </c>
      <c r="F564" s="124">
        <v>0.354097</v>
      </c>
      <c r="G564" s="124">
        <v>0.80999399999999999</v>
      </c>
    </row>
    <row r="565" spans="2:7" x14ac:dyDescent="0.5">
      <c r="B565" s="122">
        <v>1999</v>
      </c>
      <c r="C565" s="126" t="s">
        <v>78</v>
      </c>
      <c r="D565" s="126" t="s">
        <v>86</v>
      </c>
      <c r="E565" s="124">
        <v>0.73365599999999997</v>
      </c>
      <c r="F565" s="124">
        <v>3.0542859999999998</v>
      </c>
      <c r="G565" s="124">
        <v>3.7879420000000001</v>
      </c>
    </row>
    <row r="566" spans="2:7" x14ac:dyDescent="0.5">
      <c r="B566" s="122">
        <v>1999</v>
      </c>
      <c r="C566" s="126" t="s">
        <v>78</v>
      </c>
      <c r="D566" s="126" t="s">
        <v>87</v>
      </c>
      <c r="E566" s="124">
        <v>6.2322000000000002E-2</v>
      </c>
      <c r="F566" s="124">
        <v>3.8847E-2</v>
      </c>
      <c r="G566" s="124">
        <v>0.101169</v>
      </c>
    </row>
    <row r="567" spans="2:7" x14ac:dyDescent="0.5">
      <c r="B567" s="122">
        <v>1999</v>
      </c>
      <c r="C567" s="126" t="s">
        <v>78</v>
      </c>
      <c r="D567" s="126" t="s">
        <v>88</v>
      </c>
      <c r="E567" s="124">
        <v>0.29499399999999998</v>
      </c>
      <c r="F567" s="124">
        <v>1.1937770000000001</v>
      </c>
      <c r="G567" s="124">
        <v>1.4887710000000001</v>
      </c>
    </row>
    <row r="568" spans="2:7" x14ac:dyDescent="0.5">
      <c r="B568" s="122">
        <v>1999</v>
      </c>
      <c r="C568" s="126" t="s">
        <v>78</v>
      </c>
      <c r="D568" s="126" t="s">
        <v>89</v>
      </c>
      <c r="E568" s="124">
        <v>3.4181000000000003E-2</v>
      </c>
      <c r="F568" s="124">
        <v>4.5180000000000003E-3</v>
      </c>
      <c r="G568" s="124">
        <v>3.8698999999999997E-2</v>
      </c>
    </row>
    <row r="569" spans="2:7" x14ac:dyDescent="0.5">
      <c r="B569" s="122">
        <v>1999</v>
      </c>
      <c r="C569" s="126" t="s">
        <v>78</v>
      </c>
      <c r="D569" s="126" t="s">
        <v>90</v>
      </c>
      <c r="E569" s="124">
        <v>-0.44835700000000001</v>
      </c>
      <c r="F569" s="124">
        <v>-0.50306399999999996</v>
      </c>
      <c r="G569" s="124">
        <v>-0.95142099999999996</v>
      </c>
    </row>
    <row r="570" spans="2:7" x14ac:dyDescent="0.5">
      <c r="B570" s="122">
        <v>1999</v>
      </c>
      <c r="C570" s="126" t="s">
        <v>78</v>
      </c>
      <c r="D570" s="126" t="s">
        <v>91</v>
      </c>
      <c r="E570" s="124">
        <v>0.101163</v>
      </c>
      <c r="F570" s="124">
        <v>7.7478000000000005E-2</v>
      </c>
      <c r="G570" s="124">
        <v>0.17864099999999999</v>
      </c>
    </row>
    <row r="571" spans="2:7" x14ac:dyDescent="0.5">
      <c r="B571" s="122">
        <v>1999</v>
      </c>
      <c r="C571" s="126" t="s">
        <v>78</v>
      </c>
      <c r="D571" s="126" t="s">
        <v>92</v>
      </c>
      <c r="E571" s="124">
        <v>2.9880000000000002E-3</v>
      </c>
      <c r="F571" s="124">
        <v>9.9179000000000003E-2</v>
      </c>
      <c r="G571" s="124">
        <v>0.10216699999999999</v>
      </c>
    </row>
    <row r="572" spans="2:7" x14ac:dyDescent="0.5">
      <c r="B572" s="122">
        <v>1999</v>
      </c>
      <c r="C572" s="126" t="s">
        <v>93</v>
      </c>
      <c r="D572" s="126" t="s">
        <v>94</v>
      </c>
      <c r="E572" s="124">
        <v>5.7460000000000002E-3</v>
      </c>
      <c r="F572" s="124">
        <v>3.225E-3</v>
      </c>
      <c r="G572" s="124">
        <v>8.9709999999999998E-3</v>
      </c>
    </row>
    <row r="573" spans="2:7" x14ac:dyDescent="0.5">
      <c r="B573" s="122">
        <v>1999</v>
      </c>
      <c r="C573" s="126" t="s">
        <v>93</v>
      </c>
      <c r="D573" s="126" t="s">
        <v>95</v>
      </c>
      <c r="E573" s="124">
        <v>7.6082999999999998E-2</v>
      </c>
      <c r="F573" s="124">
        <v>4.9776000000000001E-2</v>
      </c>
      <c r="G573" s="124">
        <v>0.125859</v>
      </c>
    </row>
    <row r="574" spans="2:7" x14ac:dyDescent="0.5">
      <c r="B574" s="122">
        <v>1999</v>
      </c>
      <c r="C574" s="126" t="s">
        <v>93</v>
      </c>
      <c r="D574" s="126" t="s">
        <v>97</v>
      </c>
      <c r="E574" s="124">
        <v>0.13728599999999999</v>
      </c>
      <c r="F574" s="124">
        <v>6.2060999999999998E-2</v>
      </c>
      <c r="G574" s="124">
        <v>0.199347</v>
      </c>
    </row>
    <row r="575" spans="2:7" x14ac:dyDescent="0.5">
      <c r="B575" s="122">
        <v>1999</v>
      </c>
      <c r="C575" s="126" t="s">
        <v>93</v>
      </c>
      <c r="D575" s="126" t="s">
        <v>98</v>
      </c>
      <c r="E575" s="124">
        <v>3.0509999999999999E-2</v>
      </c>
      <c r="F575" s="124">
        <v>2.0788000000000001E-2</v>
      </c>
      <c r="G575" s="124">
        <v>5.1298000000000003E-2</v>
      </c>
    </row>
    <row r="576" spans="2:7" x14ac:dyDescent="0.5">
      <c r="B576" s="122">
        <v>1999</v>
      </c>
      <c r="C576" s="126" t="s">
        <v>93</v>
      </c>
      <c r="D576" s="126" t="s">
        <v>99</v>
      </c>
      <c r="E576" s="124">
        <v>1.7304E-2</v>
      </c>
      <c r="F576" s="124">
        <v>4.8228E-2</v>
      </c>
      <c r="G576" s="124">
        <v>6.5532000000000007E-2</v>
      </c>
    </row>
    <row r="577" spans="2:7" x14ac:dyDescent="0.5">
      <c r="B577" s="122">
        <v>1999</v>
      </c>
      <c r="C577" s="126" t="s">
        <v>93</v>
      </c>
      <c r="D577" s="126" t="s">
        <v>100</v>
      </c>
      <c r="E577" s="124">
        <v>0.59349200000000002</v>
      </c>
      <c r="F577" s="124">
        <v>0.24233499999999999</v>
      </c>
      <c r="G577" s="124">
        <v>0.83582699999999999</v>
      </c>
    </row>
    <row r="578" spans="2:7" x14ac:dyDescent="0.5">
      <c r="B578" s="122">
        <v>1999</v>
      </c>
      <c r="C578" s="126" t="s">
        <v>93</v>
      </c>
      <c r="D578" s="126" t="s">
        <v>101</v>
      </c>
      <c r="E578" s="124">
        <v>2.7700000000000001E-4</v>
      </c>
      <c r="F578" s="124">
        <v>4.3100000000000001E-4</v>
      </c>
      <c r="G578" s="124">
        <v>7.0800000000000008E-4</v>
      </c>
    </row>
    <row r="579" spans="2:7" x14ac:dyDescent="0.5">
      <c r="B579" s="122">
        <v>1999</v>
      </c>
      <c r="C579" s="126" t="s">
        <v>93</v>
      </c>
      <c r="D579" s="126" t="s">
        <v>102</v>
      </c>
      <c r="E579" s="124">
        <v>9.5299999999999996E-4</v>
      </c>
      <c r="F579" s="124">
        <v>1.139E-3</v>
      </c>
      <c r="G579" s="124">
        <v>2.0920000000000001E-3</v>
      </c>
    </row>
    <row r="580" spans="2:7" x14ac:dyDescent="0.5">
      <c r="B580" s="122">
        <v>1999</v>
      </c>
      <c r="C580" s="126" t="s">
        <v>93</v>
      </c>
      <c r="D580" s="126" t="s">
        <v>103</v>
      </c>
      <c r="E580" s="124">
        <v>0.39821400000000001</v>
      </c>
      <c r="F580" s="124">
        <v>0.208007</v>
      </c>
      <c r="G580" s="124">
        <v>0.60622100000000001</v>
      </c>
    </row>
    <row r="581" spans="2:7" x14ac:dyDescent="0.5">
      <c r="B581" s="122">
        <v>1999</v>
      </c>
      <c r="C581" s="126" t="s">
        <v>93</v>
      </c>
      <c r="D581" s="126" t="s">
        <v>104</v>
      </c>
      <c r="E581" s="124">
        <v>6.9348999999999994E-2</v>
      </c>
      <c r="F581" s="124">
        <v>4.8119000000000002E-2</v>
      </c>
      <c r="G581" s="124">
        <v>0.117468</v>
      </c>
    </row>
    <row r="582" spans="2:7" x14ac:dyDescent="0.5">
      <c r="B582" s="122">
        <v>1999</v>
      </c>
      <c r="C582" s="126" t="s">
        <v>93</v>
      </c>
      <c r="D582" s="126" t="s">
        <v>105</v>
      </c>
      <c r="E582" s="124">
        <v>6.9167999999999993E-2</v>
      </c>
      <c r="F582" s="124">
        <v>4.2480999999999998E-2</v>
      </c>
      <c r="G582" s="124">
        <v>0.111649</v>
      </c>
    </row>
    <row r="583" spans="2:7" x14ac:dyDescent="0.5">
      <c r="B583" s="122">
        <v>1999</v>
      </c>
      <c r="C583" s="126" t="s">
        <v>93</v>
      </c>
      <c r="D583" s="126" t="s">
        <v>106</v>
      </c>
      <c r="E583" s="124">
        <v>9.9999999999999995E-7</v>
      </c>
      <c r="F583" s="124">
        <v>0</v>
      </c>
      <c r="G583" s="124">
        <v>9.9999999999999995E-7</v>
      </c>
    </row>
    <row r="584" spans="2:7" x14ac:dyDescent="0.5">
      <c r="B584" s="122">
        <v>1999</v>
      </c>
      <c r="C584" s="126" t="s">
        <v>93</v>
      </c>
      <c r="D584" s="126" t="s">
        <v>107</v>
      </c>
      <c r="E584" s="124">
        <v>3.2369999999999999E-3</v>
      </c>
      <c r="F584" s="124">
        <v>5.7720000000000002E-3</v>
      </c>
      <c r="G584" s="124">
        <v>9.0089999999999996E-3</v>
      </c>
    </row>
    <row r="585" spans="2:7" x14ac:dyDescent="0.5">
      <c r="B585" s="122">
        <v>1999</v>
      </c>
      <c r="C585" s="126" t="s">
        <v>93</v>
      </c>
      <c r="D585" s="126" t="s">
        <v>108</v>
      </c>
      <c r="E585" s="124">
        <v>0.375662</v>
      </c>
      <c r="F585" s="124">
        <v>0.22278400000000001</v>
      </c>
      <c r="G585" s="124">
        <v>0.59844600000000003</v>
      </c>
    </row>
    <row r="586" spans="2:7" x14ac:dyDescent="0.5">
      <c r="B586" s="122">
        <v>1999</v>
      </c>
      <c r="C586" s="126" t="s">
        <v>93</v>
      </c>
      <c r="D586" s="126" t="s">
        <v>109</v>
      </c>
      <c r="E586" s="124">
        <v>0.43792500000000001</v>
      </c>
      <c r="F586" s="124">
        <v>0.107834</v>
      </c>
      <c r="G586" s="124">
        <v>0.54575899999999999</v>
      </c>
    </row>
    <row r="587" spans="2:7" x14ac:dyDescent="0.5">
      <c r="B587" s="122">
        <v>1999</v>
      </c>
      <c r="C587" s="126" t="s">
        <v>93</v>
      </c>
      <c r="D587" s="126" t="s">
        <v>110</v>
      </c>
      <c r="E587" s="124">
        <v>0.22561800000000001</v>
      </c>
      <c r="F587" s="124">
        <v>5.5245000000000002E-2</v>
      </c>
      <c r="G587" s="124">
        <v>0.28086299999999997</v>
      </c>
    </row>
    <row r="588" spans="2:7" x14ac:dyDescent="0.5">
      <c r="B588" s="122">
        <v>1999</v>
      </c>
      <c r="C588" s="126" t="s">
        <v>93</v>
      </c>
      <c r="D588" s="126" t="s">
        <v>111</v>
      </c>
      <c r="E588" s="124">
        <v>0.90744100000000005</v>
      </c>
      <c r="F588" s="124">
        <v>0.51082099999999997</v>
      </c>
      <c r="G588" s="124">
        <v>1.4182619999999999</v>
      </c>
    </row>
    <row r="589" spans="2:7" x14ac:dyDescent="0.5">
      <c r="B589" s="122">
        <v>1999</v>
      </c>
      <c r="C589" s="126" t="s">
        <v>93</v>
      </c>
      <c r="D589" s="126" t="s">
        <v>112</v>
      </c>
      <c r="E589" s="124">
        <v>0</v>
      </c>
      <c r="F589" s="124">
        <v>0</v>
      </c>
      <c r="G589" s="124">
        <v>0</v>
      </c>
    </row>
    <row r="590" spans="2:7" x14ac:dyDescent="0.5">
      <c r="B590" s="122">
        <v>1999</v>
      </c>
      <c r="C590" s="126" t="s">
        <v>93</v>
      </c>
      <c r="D590" s="126" t="s">
        <v>113</v>
      </c>
      <c r="E590" s="124">
        <v>1.11E-4</v>
      </c>
      <c r="F590" s="124">
        <v>8.0000000000000007E-5</v>
      </c>
      <c r="G590" s="124">
        <v>1.9100000000000001E-4</v>
      </c>
    </row>
    <row r="591" spans="2:7" x14ac:dyDescent="0.5">
      <c r="B591" s="122">
        <v>1999</v>
      </c>
      <c r="C591" s="126" t="s">
        <v>93</v>
      </c>
      <c r="D591" s="126" t="s">
        <v>114</v>
      </c>
      <c r="E591" s="124">
        <v>1.573E-3</v>
      </c>
      <c r="F591" s="124">
        <v>6.6399999999999999E-4</v>
      </c>
      <c r="G591" s="124">
        <v>2.2369999999999998E-3</v>
      </c>
    </row>
    <row r="592" spans="2:7" x14ac:dyDescent="0.5">
      <c r="B592" s="122">
        <v>1999</v>
      </c>
      <c r="C592" s="126" t="s">
        <v>93</v>
      </c>
      <c r="D592" s="126" t="s">
        <v>115</v>
      </c>
      <c r="E592" s="124">
        <v>1.3569999999999999E-3</v>
      </c>
      <c r="F592" s="124">
        <v>1.7448999999999999E-2</v>
      </c>
      <c r="G592" s="124">
        <v>1.8806E-2</v>
      </c>
    </row>
    <row r="593" spans="2:7" x14ac:dyDescent="0.5">
      <c r="B593" s="122">
        <v>1999</v>
      </c>
      <c r="C593" s="126" t="s">
        <v>93</v>
      </c>
      <c r="D593" s="126" t="s">
        <v>116</v>
      </c>
      <c r="E593" s="124">
        <v>0.162216</v>
      </c>
      <c r="F593" s="124">
        <v>0.107372</v>
      </c>
      <c r="G593" s="124">
        <v>0.26958799999999999</v>
      </c>
    </row>
    <row r="594" spans="2:7" x14ac:dyDescent="0.5">
      <c r="B594" s="122">
        <v>1999</v>
      </c>
      <c r="C594" s="126" t="s">
        <v>93</v>
      </c>
      <c r="D594" s="126" t="s">
        <v>117</v>
      </c>
      <c r="E594" s="124">
        <v>5.4709000000000001E-2</v>
      </c>
      <c r="F594" s="124">
        <v>0.43323400000000001</v>
      </c>
      <c r="G594" s="124">
        <v>0.48794300000000002</v>
      </c>
    </row>
    <row r="595" spans="2:7" x14ac:dyDescent="0.5">
      <c r="B595" s="122">
        <v>1999</v>
      </c>
      <c r="C595" s="126" t="s">
        <v>93</v>
      </c>
      <c r="D595" s="126" t="s">
        <v>118</v>
      </c>
      <c r="E595" s="124">
        <v>6.7185999999999996E-2</v>
      </c>
      <c r="F595" s="124">
        <v>4.3962000000000001E-2</v>
      </c>
      <c r="G595" s="124">
        <v>0.111148</v>
      </c>
    </row>
    <row r="596" spans="2:7" x14ac:dyDescent="0.5">
      <c r="B596" s="122">
        <v>1999</v>
      </c>
      <c r="C596" s="126" t="s">
        <v>93</v>
      </c>
      <c r="D596" s="126" t="s">
        <v>119</v>
      </c>
      <c r="E596" s="124">
        <v>2.15E-3</v>
      </c>
      <c r="F596" s="124">
        <v>5.9119999999999997E-3</v>
      </c>
      <c r="G596" s="124">
        <v>8.0619999999999997E-3</v>
      </c>
    </row>
    <row r="597" spans="2:7" x14ac:dyDescent="0.5">
      <c r="B597" s="122">
        <v>1999</v>
      </c>
      <c r="C597" s="126" t="s">
        <v>93</v>
      </c>
      <c r="D597" s="126" t="s">
        <v>120</v>
      </c>
      <c r="E597" s="124">
        <v>0.18504000000000001</v>
      </c>
      <c r="F597" s="124">
        <v>9.6849000000000005E-2</v>
      </c>
      <c r="G597" s="124">
        <v>0.281889</v>
      </c>
    </row>
    <row r="598" spans="2:7" x14ac:dyDescent="0.5">
      <c r="B598" s="122">
        <v>1999</v>
      </c>
      <c r="C598" s="126" t="s">
        <v>93</v>
      </c>
      <c r="D598" s="126" t="s">
        <v>121</v>
      </c>
      <c r="E598" s="124">
        <v>9.1400000000000006E-3</v>
      </c>
      <c r="F598" s="124">
        <v>2.996E-3</v>
      </c>
      <c r="G598" s="124">
        <v>1.2135999999999999E-2</v>
      </c>
    </row>
    <row r="599" spans="2:7" x14ac:dyDescent="0.5">
      <c r="B599" s="122">
        <v>1999</v>
      </c>
      <c r="C599" s="126" t="s">
        <v>93</v>
      </c>
      <c r="D599" s="126" t="s">
        <v>122</v>
      </c>
      <c r="E599" s="124">
        <v>0.61510799999999999</v>
      </c>
      <c r="F599" s="124">
        <v>0.28943200000000002</v>
      </c>
      <c r="G599" s="124">
        <v>0.90454000000000001</v>
      </c>
    </row>
    <row r="600" spans="2:7" x14ac:dyDescent="0.5">
      <c r="B600" s="122">
        <v>1999</v>
      </c>
      <c r="C600" s="126" t="s">
        <v>93</v>
      </c>
      <c r="D600" s="126" t="s">
        <v>123</v>
      </c>
      <c r="E600" s="124">
        <v>1.0028E-2</v>
      </c>
      <c r="F600" s="124">
        <v>8.9949999999999995E-3</v>
      </c>
      <c r="G600" s="124">
        <v>1.9023000000000002E-2</v>
      </c>
    </row>
    <row r="601" spans="2:7" x14ac:dyDescent="0.5">
      <c r="B601" s="122">
        <v>1999</v>
      </c>
      <c r="C601" s="126" t="s">
        <v>93</v>
      </c>
      <c r="D601" s="126" t="s">
        <v>124</v>
      </c>
      <c r="E601" s="124">
        <v>9.3789999999999998E-2</v>
      </c>
      <c r="F601" s="124">
        <v>5.9523E-2</v>
      </c>
      <c r="G601" s="124">
        <v>0.153313</v>
      </c>
    </row>
    <row r="602" spans="2:7" x14ac:dyDescent="0.5">
      <c r="B602" s="122">
        <v>1999</v>
      </c>
      <c r="C602" s="126" t="s">
        <v>93</v>
      </c>
      <c r="D602" s="126" t="s">
        <v>125</v>
      </c>
      <c r="E602" s="124">
        <v>1.01E-4</v>
      </c>
      <c r="F602" s="124">
        <v>1.9000000000000001E-5</v>
      </c>
      <c r="G602" s="124">
        <v>1.2E-4</v>
      </c>
    </row>
    <row r="603" spans="2:7" x14ac:dyDescent="0.5">
      <c r="B603" s="122">
        <v>1999</v>
      </c>
      <c r="C603" s="126" t="s">
        <v>93</v>
      </c>
      <c r="D603" s="126" t="s">
        <v>127</v>
      </c>
      <c r="E603" s="124">
        <v>3.1352999999999999E-2</v>
      </c>
      <c r="F603" s="124">
        <v>1.7804E-2</v>
      </c>
      <c r="G603" s="124">
        <v>4.9156999999999999E-2</v>
      </c>
    </row>
    <row r="604" spans="2:7" x14ac:dyDescent="0.5">
      <c r="B604" s="122">
        <v>1999</v>
      </c>
      <c r="C604" s="126" t="s">
        <v>93</v>
      </c>
      <c r="D604" s="126" t="s">
        <v>128</v>
      </c>
      <c r="E604" s="124">
        <v>2.6080000000000001E-3</v>
      </c>
      <c r="F604" s="124">
        <v>3.2629999999999998E-3</v>
      </c>
      <c r="G604" s="124">
        <v>5.8709999999999986E-3</v>
      </c>
    </row>
    <row r="605" spans="2:7" x14ac:dyDescent="0.5">
      <c r="B605" s="122">
        <v>1999</v>
      </c>
      <c r="C605" s="126" t="s">
        <v>93</v>
      </c>
      <c r="D605" s="126" t="s">
        <v>129</v>
      </c>
      <c r="E605" s="124">
        <v>2.6606999999999999E-2</v>
      </c>
      <c r="F605" s="124">
        <v>1.7323000000000002E-2</v>
      </c>
      <c r="G605" s="124">
        <v>4.3929999999999997E-2</v>
      </c>
    </row>
    <row r="606" spans="2:7" x14ac:dyDescent="0.5">
      <c r="B606" s="122">
        <v>1999</v>
      </c>
      <c r="C606" s="126" t="s">
        <v>93</v>
      </c>
      <c r="D606" s="126" t="s">
        <v>131</v>
      </c>
      <c r="E606" s="124">
        <v>0.237569</v>
      </c>
      <c r="F606" s="124">
        <v>0.12720999999999999</v>
      </c>
      <c r="G606" s="124">
        <v>0.36477900000000002</v>
      </c>
    </row>
    <row r="607" spans="2:7" x14ac:dyDescent="0.5">
      <c r="B607" s="122">
        <v>1999</v>
      </c>
      <c r="C607" s="126" t="s">
        <v>93</v>
      </c>
      <c r="D607" s="126" t="s">
        <v>132</v>
      </c>
      <c r="E607" s="124">
        <v>0.15021000000000001</v>
      </c>
      <c r="F607" s="124">
        <v>5.4066000000000003E-2</v>
      </c>
      <c r="G607" s="124">
        <v>0.20427600000000001</v>
      </c>
    </row>
    <row r="608" spans="2:7" x14ac:dyDescent="0.5">
      <c r="B608" s="122">
        <v>1999</v>
      </c>
      <c r="C608" s="126" t="s">
        <v>93</v>
      </c>
      <c r="D608" s="126" t="s">
        <v>133</v>
      </c>
      <c r="E608" s="124">
        <v>0.51086100000000001</v>
      </c>
      <c r="F608" s="124">
        <v>0.40651999999999999</v>
      </c>
      <c r="G608" s="124">
        <v>0.917381</v>
      </c>
    </row>
    <row r="609" spans="2:7" x14ac:dyDescent="0.5">
      <c r="B609" s="122">
        <v>2000</v>
      </c>
      <c r="C609" s="126" t="s">
        <v>69</v>
      </c>
      <c r="D609" s="126" t="s">
        <v>70</v>
      </c>
      <c r="E609" s="124">
        <v>1.0120769999999999</v>
      </c>
      <c r="F609" s="124">
        <v>2.5490550000000001</v>
      </c>
      <c r="G609" s="124">
        <v>3.5611320000000002</v>
      </c>
    </row>
    <row r="610" spans="2:7" x14ac:dyDescent="0.5">
      <c r="B610" s="122">
        <v>2000</v>
      </c>
      <c r="C610" s="126" t="s">
        <v>69</v>
      </c>
      <c r="D610" s="126" t="s">
        <v>404</v>
      </c>
      <c r="E610" s="124">
        <v>0.470389</v>
      </c>
      <c r="F610" s="124">
        <v>2.1060599999999998</v>
      </c>
      <c r="G610" s="124">
        <v>2.5764490000000002</v>
      </c>
    </row>
    <row r="611" spans="2:7" x14ac:dyDescent="0.5">
      <c r="B611" s="122">
        <v>2000</v>
      </c>
      <c r="C611" s="126" t="s">
        <v>69</v>
      </c>
      <c r="D611" s="126" t="s">
        <v>71</v>
      </c>
      <c r="E611" s="124">
        <v>0.33801799999999999</v>
      </c>
      <c r="F611" s="124">
        <v>0.70183499999999999</v>
      </c>
      <c r="G611" s="124">
        <v>1.0398529999999999</v>
      </c>
    </row>
    <row r="612" spans="2:7" x14ac:dyDescent="0.5">
      <c r="B612" s="122">
        <v>2000</v>
      </c>
      <c r="C612" s="126" t="s">
        <v>69</v>
      </c>
      <c r="D612" s="126" t="s">
        <v>72</v>
      </c>
      <c r="E612" s="124">
        <v>15.363352000000001</v>
      </c>
      <c r="F612" s="124">
        <v>1.583736</v>
      </c>
      <c r="G612" s="124">
        <v>16.947088000000001</v>
      </c>
    </row>
    <row r="613" spans="2:7" x14ac:dyDescent="0.5">
      <c r="B613" s="122">
        <v>2000</v>
      </c>
      <c r="C613" s="126" t="s">
        <v>69</v>
      </c>
      <c r="D613" s="126" t="s">
        <v>73</v>
      </c>
      <c r="E613" s="124">
        <v>6.0119949999999998</v>
      </c>
      <c r="F613" s="124">
        <v>4.0943699999999996</v>
      </c>
      <c r="G613" s="124">
        <v>10.106365</v>
      </c>
    </row>
    <row r="614" spans="2:7" x14ac:dyDescent="0.5">
      <c r="B614" s="122">
        <v>2000</v>
      </c>
      <c r="C614" s="126" t="s">
        <v>69</v>
      </c>
      <c r="D614" s="126" t="s">
        <v>74</v>
      </c>
      <c r="E614" s="124">
        <v>0.86607199999999995</v>
      </c>
      <c r="F614" s="124">
        <v>0.68956200000000001</v>
      </c>
      <c r="G614" s="124">
        <v>1.555634</v>
      </c>
    </row>
    <row r="615" spans="2:7" x14ac:dyDescent="0.5">
      <c r="B615" s="122">
        <v>2000</v>
      </c>
      <c r="C615" s="126" t="s">
        <v>69</v>
      </c>
      <c r="D615" s="126" t="s">
        <v>75</v>
      </c>
      <c r="E615" s="124">
        <v>0.308056</v>
      </c>
      <c r="F615" s="124">
        <v>0.182091</v>
      </c>
      <c r="G615" s="124">
        <v>0.490147</v>
      </c>
    </row>
    <row r="616" spans="2:7" x14ac:dyDescent="0.5">
      <c r="B616" s="122">
        <v>2000</v>
      </c>
      <c r="C616" s="126" t="s">
        <v>69</v>
      </c>
      <c r="D616" s="126" t="s">
        <v>76</v>
      </c>
      <c r="E616" s="124">
        <v>1.798197</v>
      </c>
      <c r="F616" s="124">
        <v>1.800003</v>
      </c>
      <c r="G616" s="124">
        <v>3.5981999999999998</v>
      </c>
    </row>
    <row r="617" spans="2:7" x14ac:dyDescent="0.5">
      <c r="B617" s="122">
        <v>2000</v>
      </c>
      <c r="C617" s="126" t="s">
        <v>69</v>
      </c>
      <c r="D617" s="126" t="s">
        <v>77</v>
      </c>
      <c r="E617" s="124">
        <v>8.195765999999999</v>
      </c>
      <c r="F617" s="124">
        <v>3.4141370000000002</v>
      </c>
      <c r="G617" s="124">
        <v>11.609902999999999</v>
      </c>
    </row>
    <row r="618" spans="2:7" x14ac:dyDescent="0.5">
      <c r="B618" s="122">
        <v>2000</v>
      </c>
      <c r="C618" s="126" t="s">
        <v>78</v>
      </c>
      <c r="D618" s="126" t="s">
        <v>79</v>
      </c>
      <c r="E618" s="124">
        <v>2.3453000000000002E-2</v>
      </c>
      <c r="F618" s="124">
        <v>7.5395000000000004E-2</v>
      </c>
      <c r="G618" s="124">
        <v>9.8848000000000005E-2</v>
      </c>
    </row>
    <row r="619" spans="2:7" x14ac:dyDescent="0.5">
      <c r="B619" s="122">
        <v>2000</v>
      </c>
      <c r="C619" s="126" t="s">
        <v>78</v>
      </c>
      <c r="D619" s="126" t="s">
        <v>80</v>
      </c>
      <c r="E619" s="124">
        <v>0.76755799999999996</v>
      </c>
      <c r="F619" s="124">
        <v>0.67963700000000005</v>
      </c>
      <c r="G619" s="124">
        <v>1.447195</v>
      </c>
    </row>
    <row r="620" spans="2:7" x14ac:dyDescent="0.5">
      <c r="B620" s="122">
        <v>2000</v>
      </c>
      <c r="C620" s="126" t="s">
        <v>78</v>
      </c>
      <c r="D620" s="126" t="s">
        <v>81</v>
      </c>
      <c r="E620" s="124">
        <v>0.16320999999999999</v>
      </c>
      <c r="F620" s="124">
        <v>0.98578200000000005</v>
      </c>
      <c r="G620" s="124">
        <v>1.148992</v>
      </c>
    </row>
    <row r="621" spans="2:7" x14ac:dyDescent="0.5">
      <c r="B621" s="122">
        <v>2000</v>
      </c>
      <c r="C621" s="126" t="s">
        <v>78</v>
      </c>
      <c r="D621" s="126" t="s">
        <v>82</v>
      </c>
      <c r="E621" s="124">
        <v>1.536599</v>
      </c>
      <c r="F621" s="124">
        <v>1.1303339999999999</v>
      </c>
      <c r="G621" s="124">
        <v>2.6669330000000002</v>
      </c>
    </row>
    <row r="622" spans="2:7" x14ac:dyDescent="0.5">
      <c r="B622" s="122">
        <v>2000</v>
      </c>
      <c r="C622" s="126" t="s">
        <v>78</v>
      </c>
      <c r="D622" s="126" t="s">
        <v>83</v>
      </c>
      <c r="E622" s="124">
        <v>0.77995499999999995</v>
      </c>
      <c r="F622" s="124">
        <v>0.90217099999999995</v>
      </c>
      <c r="G622" s="124">
        <v>1.682126</v>
      </c>
    </row>
    <row r="623" spans="2:7" x14ac:dyDescent="0.5">
      <c r="B623" s="122">
        <v>2000</v>
      </c>
      <c r="C623" s="126" t="s">
        <v>78</v>
      </c>
      <c r="D623" s="126" t="s">
        <v>84</v>
      </c>
      <c r="E623" s="124">
        <v>1.713338</v>
      </c>
      <c r="F623" s="124">
        <v>1.4391989999999999</v>
      </c>
      <c r="G623" s="124">
        <v>3.1525370000000001</v>
      </c>
    </row>
    <row r="624" spans="2:7" x14ac:dyDescent="0.5">
      <c r="B624" s="122">
        <v>2000</v>
      </c>
      <c r="C624" s="126" t="s">
        <v>78</v>
      </c>
      <c r="D624" s="126" t="s">
        <v>85</v>
      </c>
      <c r="E624" s="124">
        <v>0.40823199999999998</v>
      </c>
      <c r="F624" s="124">
        <v>0.37431300000000001</v>
      </c>
      <c r="G624" s="124">
        <v>0.78254500000000005</v>
      </c>
    </row>
    <row r="625" spans="2:7" x14ac:dyDescent="0.5">
      <c r="B625" s="122">
        <v>2000</v>
      </c>
      <c r="C625" s="126" t="s">
        <v>78</v>
      </c>
      <c r="D625" s="126" t="s">
        <v>86</v>
      </c>
      <c r="E625" s="124">
        <v>0.66302899999999998</v>
      </c>
      <c r="F625" s="124">
        <v>3.3414109999999999</v>
      </c>
      <c r="G625" s="124">
        <v>4.0044399999999998</v>
      </c>
    </row>
    <row r="626" spans="2:7" x14ac:dyDescent="0.5">
      <c r="B626" s="122">
        <v>2000</v>
      </c>
      <c r="C626" s="126" t="s">
        <v>78</v>
      </c>
      <c r="D626" s="126" t="s">
        <v>87</v>
      </c>
      <c r="E626" s="124">
        <v>5.1168999999999999E-2</v>
      </c>
      <c r="F626" s="124">
        <v>3.8171999999999998E-2</v>
      </c>
      <c r="G626" s="124">
        <v>8.9341000000000004E-2</v>
      </c>
    </row>
    <row r="627" spans="2:7" x14ac:dyDescent="0.5">
      <c r="B627" s="122">
        <v>2000</v>
      </c>
      <c r="C627" s="126" t="s">
        <v>78</v>
      </c>
      <c r="D627" s="126" t="s">
        <v>88</v>
      </c>
      <c r="E627" s="124">
        <v>0.24928800000000001</v>
      </c>
      <c r="F627" s="124">
        <v>1.5796619999999999</v>
      </c>
      <c r="G627" s="124">
        <v>1.8289500000000001</v>
      </c>
    </row>
    <row r="628" spans="2:7" x14ac:dyDescent="0.5">
      <c r="B628" s="122">
        <v>2000</v>
      </c>
      <c r="C628" s="126" t="s">
        <v>78</v>
      </c>
      <c r="D628" s="126" t="s">
        <v>89</v>
      </c>
      <c r="E628" s="124">
        <v>5.5211000000000003E-2</v>
      </c>
      <c r="F628" s="124">
        <v>3.1870000000000002E-3</v>
      </c>
      <c r="G628" s="124">
        <v>5.8398000000000012E-2</v>
      </c>
    </row>
    <row r="629" spans="2:7" x14ac:dyDescent="0.5">
      <c r="B629" s="122">
        <v>2000</v>
      </c>
      <c r="C629" s="126" t="s">
        <v>78</v>
      </c>
      <c r="D629" s="126" t="s">
        <v>90</v>
      </c>
      <c r="E629" s="124">
        <v>0.40466600000000003</v>
      </c>
      <c r="F629" s="124">
        <v>0.79884900000000003</v>
      </c>
      <c r="G629" s="124">
        <v>1.2035149999999999</v>
      </c>
    </row>
    <row r="630" spans="2:7" x14ac:dyDescent="0.5">
      <c r="B630" s="122">
        <v>2000</v>
      </c>
      <c r="C630" s="126" t="s">
        <v>78</v>
      </c>
      <c r="D630" s="126" t="s">
        <v>91</v>
      </c>
      <c r="E630" s="124">
        <v>5.3615000000000003E-2</v>
      </c>
      <c r="F630" s="124">
        <v>1.2919E-2</v>
      </c>
      <c r="G630" s="124">
        <v>6.653400000000001E-2</v>
      </c>
    </row>
    <row r="631" spans="2:7" x14ac:dyDescent="0.5">
      <c r="B631" s="122">
        <v>2000</v>
      </c>
      <c r="C631" s="126" t="s">
        <v>78</v>
      </c>
      <c r="D631" s="126" t="s">
        <v>92</v>
      </c>
      <c r="E631" s="124">
        <v>6.3610000000000003E-3</v>
      </c>
      <c r="F631" s="124">
        <v>0.19653799999999999</v>
      </c>
      <c r="G631" s="124">
        <v>0.202899</v>
      </c>
    </row>
    <row r="632" spans="2:7" x14ac:dyDescent="0.5">
      <c r="B632" s="122">
        <v>2000</v>
      </c>
      <c r="C632" s="126" t="s">
        <v>93</v>
      </c>
      <c r="D632" s="126" t="s">
        <v>94</v>
      </c>
      <c r="E632" s="124">
        <v>4.6189999999999998E-3</v>
      </c>
      <c r="F632" s="124">
        <v>3.016E-3</v>
      </c>
      <c r="G632" s="124">
        <v>7.6349999999999994E-3</v>
      </c>
    </row>
    <row r="633" spans="2:7" x14ac:dyDescent="0.5">
      <c r="B633" s="122">
        <v>2000</v>
      </c>
      <c r="C633" s="126" t="s">
        <v>93</v>
      </c>
      <c r="D633" s="126" t="s">
        <v>95</v>
      </c>
      <c r="E633" s="124">
        <v>6.4802999999999999E-2</v>
      </c>
      <c r="F633" s="124">
        <v>5.4105E-2</v>
      </c>
      <c r="G633" s="124">
        <v>0.118908</v>
      </c>
    </row>
    <row r="634" spans="2:7" x14ac:dyDescent="0.5">
      <c r="B634" s="122">
        <v>2000</v>
      </c>
      <c r="C634" s="126" t="s">
        <v>93</v>
      </c>
      <c r="D634" s="126" t="s">
        <v>97</v>
      </c>
      <c r="E634" s="124">
        <v>0.116077</v>
      </c>
      <c r="F634" s="124">
        <v>6.3024999999999998E-2</v>
      </c>
      <c r="G634" s="124">
        <v>0.17910200000000001</v>
      </c>
    </row>
    <row r="635" spans="2:7" x14ac:dyDescent="0.5">
      <c r="B635" s="122">
        <v>2000</v>
      </c>
      <c r="C635" s="126" t="s">
        <v>93</v>
      </c>
      <c r="D635" s="126" t="s">
        <v>98</v>
      </c>
      <c r="E635" s="124">
        <v>3.2648000000000003E-2</v>
      </c>
      <c r="F635" s="124">
        <v>2.6714000000000002E-2</v>
      </c>
      <c r="G635" s="124">
        <v>5.9362000000000012E-2</v>
      </c>
    </row>
    <row r="636" spans="2:7" x14ac:dyDescent="0.5">
      <c r="B636" s="122">
        <v>2000</v>
      </c>
      <c r="C636" s="126" t="s">
        <v>93</v>
      </c>
      <c r="D636" s="126" t="s">
        <v>99</v>
      </c>
      <c r="E636" s="124">
        <v>1.44E-2</v>
      </c>
      <c r="F636" s="124">
        <v>5.1893000000000002E-2</v>
      </c>
      <c r="G636" s="124">
        <v>6.6293000000000005E-2</v>
      </c>
    </row>
    <row r="637" spans="2:7" x14ac:dyDescent="0.5">
      <c r="B637" s="122">
        <v>2000</v>
      </c>
      <c r="C637" s="126" t="s">
        <v>93</v>
      </c>
      <c r="D637" s="126" t="s">
        <v>100</v>
      </c>
      <c r="E637" s="124">
        <v>0.49360799999999999</v>
      </c>
      <c r="F637" s="124">
        <v>0.21460199999999999</v>
      </c>
      <c r="G637" s="124">
        <v>0.70821000000000001</v>
      </c>
    </row>
    <row r="638" spans="2:7" x14ac:dyDescent="0.5">
      <c r="B638" s="122">
        <v>2000</v>
      </c>
      <c r="C638" s="126" t="s">
        <v>93</v>
      </c>
      <c r="D638" s="126" t="s">
        <v>101</v>
      </c>
      <c r="E638" s="124">
        <v>2.5900000000000001E-4</v>
      </c>
      <c r="F638" s="124">
        <v>4.4099999999999999E-4</v>
      </c>
      <c r="G638" s="124">
        <v>6.9999999999999999E-4</v>
      </c>
    </row>
    <row r="639" spans="2:7" x14ac:dyDescent="0.5">
      <c r="B639" s="122">
        <v>2000</v>
      </c>
      <c r="C639" s="126" t="s">
        <v>93</v>
      </c>
      <c r="D639" s="126" t="s">
        <v>102</v>
      </c>
      <c r="E639" s="124">
        <v>9.1E-4</v>
      </c>
      <c r="F639" s="124">
        <v>1.0480000000000001E-3</v>
      </c>
      <c r="G639" s="124">
        <v>1.9580000000000001E-3</v>
      </c>
    </row>
    <row r="640" spans="2:7" x14ac:dyDescent="0.5">
      <c r="B640" s="122">
        <v>2000</v>
      </c>
      <c r="C640" s="126" t="s">
        <v>93</v>
      </c>
      <c r="D640" s="126" t="s">
        <v>103</v>
      </c>
      <c r="E640" s="124">
        <v>0.29673899999999998</v>
      </c>
      <c r="F640" s="124">
        <v>0.193217</v>
      </c>
      <c r="G640" s="124">
        <v>0.48995599999999989</v>
      </c>
    </row>
    <row r="641" spans="2:7" x14ac:dyDescent="0.5">
      <c r="B641" s="122">
        <v>2000</v>
      </c>
      <c r="C641" s="126" t="s">
        <v>93</v>
      </c>
      <c r="D641" s="126" t="s">
        <v>104</v>
      </c>
      <c r="E641" s="124">
        <v>6.2746999999999997E-2</v>
      </c>
      <c r="F641" s="124">
        <v>5.1236999999999998E-2</v>
      </c>
      <c r="G641" s="124">
        <v>0.113984</v>
      </c>
    </row>
    <row r="642" spans="2:7" x14ac:dyDescent="0.5">
      <c r="B642" s="122">
        <v>2000</v>
      </c>
      <c r="C642" s="126" t="s">
        <v>93</v>
      </c>
      <c r="D642" s="126" t="s">
        <v>105</v>
      </c>
      <c r="E642" s="124">
        <v>5.9597999999999998E-2</v>
      </c>
      <c r="F642" s="124">
        <v>3.8162000000000001E-2</v>
      </c>
      <c r="G642" s="124">
        <v>9.776E-2</v>
      </c>
    </row>
    <row r="643" spans="2:7" x14ac:dyDescent="0.5">
      <c r="B643" s="122">
        <v>2000</v>
      </c>
      <c r="C643" s="126" t="s">
        <v>93</v>
      </c>
      <c r="D643" s="126" t="s">
        <v>106</v>
      </c>
      <c r="E643" s="124">
        <v>9.9999999999999995E-7</v>
      </c>
      <c r="F643" s="124">
        <v>0</v>
      </c>
      <c r="G643" s="124">
        <v>9.9999999999999995E-7</v>
      </c>
    </row>
    <row r="644" spans="2:7" x14ac:dyDescent="0.5">
      <c r="B644" s="122">
        <v>2000</v>
      </c>
      <c r="C644" s="126" t="s">
        <v>93</v>
      </c>
      <c r="D644" s="126" t="s">
        <v>107</v>
      </c>
      <c r="E644" s="124">
        <v>1.9550000000000001E-3</v>
      </c>
      <c r="F644" s="124">
        <v>6.7499999999999999E-3</v>
      </c>
      <c r="G644" s="124">
        <v>8.7050000000000009E-3</v>
      </c>
    </row>
    <row r="645" spans="2:7" x14ac:dyDescent="0.5">
      <c r="B645" s="122">
        <v>2000</v>
      </c>
      <c r="C645" s="126" t="s">
        <v>93</v>
      </c>
      <c r="D645" s="126" t="s">
        <v>108</v>
      </c>
      <c r="E645" s="124">
        <v>0.33700400000000003</v>
      </c>
      <c r="F645" s="124">
        <v>0.247002</v>
      </c>
      <c r="G645" s="124">
        <v>0.58400600000000003</v>
      </c>
    </row>
    <row r="646" spans="2:7" x14ac:dyDescent="0.5">
      <c r="B646" s="122">
        <v>2000</v>
      </c>
      <c r="C646" s="126" t="s">
        <v>93</v>
      </c>
      <c r="D646" s="126" t="s">
        <v>109</v>
      </c>
      <c r="E646" s="124">
        <v>0.34065000000000001</v>
      </c>
      <c r="F646" s="124">
        <v>0.102741</v>
      </c>
      <c r="G646" s="124">
        <v>0.44339099999999998</v>
      </c>
    </row>
    <row r="647" spans="2:7" x14ac:dyDescent="0.5">
      <c r="B647" s="122">
        <v>2000</v>
      </c>
      <c r="C647" s="126" t="s">
        <v>93</v>
      </c>
      <c r="D647" s="126" t="s">
        <v>110</v>
      </c>
      <c r="E647" s="124">
        <v>0.17549999999999999</v>
      </c>
      <c r="F647" s="124">
        <v>5.2650000000000002E-2</v>
      </c>
      <c r="G647" s="124">
        <v>0.22814999999999999</v>
      </c>
    </row>
    <row r="648" spans="2:7" x14ac:dyDescent="0.5">
      <c r="B648" s="122">
        <v>2000</v>
      </c>
      <c r="C648" s="126" t="s">
        <v>93</v>
      </c>
      <c r="D648" s="126" t="s">
        <v>111</v>
      </c>
      <c r="E648" s="124">
        <v>0.75741800000000004</v>
      </c>
      <c r="F648" s="124">
        <v>0.60297599999999996</v>
      </c>
      <c r="G648" s="124">
        <v>1.3603940000000001</v>
      </c>
    </row>
    <row r="649" spans="2:7" x14ac:dyDescent="0.5">
      <c r="B649" s="122">
        <v>2000</v>
      </c>
      <c r="C649" s="126" t="s">
        <v>93</v>
      </c>
      <c r="D649" s="126" t="s">
        <v>112</v>
      </c>
      <c r="E649" s="124">
        <v>0</v>
      </c>
      <c r="F649" s="124">
        <v>0</v>
      </c>
      <c r="G649" s="124">
        <v>0</v>
      </c>
    </row>
    <row r="650" spans="2:7" x14ac:dyDescent="0.5">
      <c r="B650" s="122">
        <v>2000</v>
      </c>
      <c r="C650" s="126" t="s">
        <v>93</v>
      </c>
      <c r="D650" s="126" t="s">
        <v>113</v>
      </c>
      <c r="E650" s="124">
        <v>1.35E-4</v>
      </c>
      <c r="F650" s="124">
        <v>7.1000000000000005E-5</v>
      </c>
      <c r="G650" s="124">
        <v>2.0599999999999999E-4</v>
      </c>
    </row>
    <row r="651" spans="2:7" x14ac:dyDescent="0.5">
      <c r="B651" s="122">
        <v>2000</v>
      </c>
      <c r="C651" s="126" t="s">
        <v>93</v>
      </c>
      <c r="D651" s="126" t="s">
        <v>114</v>
      </c>
      <c r="E651" s="124">
        <v>1.8270000000000001E-3</v>
      </c>
      <c r="F651" s="124">
        <v>9.8700000000000003E-4</v>
      </c>
      <c r="G651" s="124">
        <v>2.8140000000000001E-3</v>
      </c>
    </row>
    <row r="652" spans="2:7" x14ac:dyDescent="0.5">
      <c r="B652" s="122">
        <v>2000</v>
      </c>
      <c r="C652" s="126" t="s">
        <v>93</v>
      </c>
      <c r="D652" s="126" t="s">
        <v>115</v>
      </c>
      <c r="E652" s="124">
        <v>1.361E-3</v>
      </c>
      <c r="F652" s="124">
        <v>1.8135999999999999E-2</v>
      </c>
      <c r="G652" s="124">
        <v>1.9497E-2</v>
      </c>
    </row>
    <row r="653" spans="2:7" x14ac:dyDescent="0.5">
      <c r="B653" s="122">
        <v>2000</v>
      </c>
      <c r="C653" s="126" t="s">
        <v>93</v>
      </c>
      <c r="D653" s="126" t="s">
        <v>116</v>
      </c>
      <c r="E653" s="124">
        <v>0.16522700000000001</v>
      </c>
      <c r="F653" s="124">
        <v>0.114229</v>
      </c>
      <c r="G653" s="124">
        <v>0.27945599999999998</v>
      </c>
    </row>
    <row r="654" spans="2:7" x14ac:dyDescent="0.5">
      <c r="B654" s="122">
        <v>2000</v>
      </c>
      <c r="C654" s="126" t="s">
        <v>93</v>
      </c>
      <c r="D654" s="126" t="s">
        <v>117</v>
      </c>
      <c r="E654" s="124">
        <v>4.0464E-2</v>
      </c>
      <c r="F654" s="124">
        <v>0.47661199999999998</v>
      </c>
      <c r="G654" s="124">
        <v>0.51707599999999998</v>
      </c>
    </row>
    <row r="655" spans="2:7" x14ac:dyDescent="0.5">
      <c r="B655" s="122">
        <v>2000</v>
      </c>
      <c r="C655" s="126" t="s">
        <v>93</v>
      </c>
      <c r="D655" s="126" t="s">
        <v>118</v>
      </c>
      <c r="E655" s="124">
        <v>6.1263999999999999E-2</v>
      </c>
      <c r="F655" s="124">
        <v>4.768E-2</v>
      </c>
      <c r="G655" s="124">
        <v>0.108944</v>
      </c>
    </row>
    <row r="656" spans="2:7" x14ac:dyDescent="0.5">
      <c r="B656" s="122">
        <v>2000</v>
      </c>
      <c r="C656" s="126" t="s">
        <v>93</v>
      </c>
      <c r="D656" s="126" t="s">
        <v>119</v>
      </c>
      <c r="E656" s="124">
        <v>1.7440000000000001E-3</v>
      </c>
      <c r="F656" s="124">
        <v>6.2830000000000004E-3</v>
      </c>
      <c r="G656" s="124">
        <v>8.0270000000000011E-3</v>
      </c>
    </row>
    <row r="657" spans="2:7" x14ac:dyDescent="0.5">
      <c r="B657" s="122">
        <v>2000</v>
      </c>
      <c r="C657" s="126" t="s">
        <v>93</v>
      </c>
      <c r="D657" s="126" t="s">
        <v>120</v>
      </c>
      <c r="E657" s="124">
        <v>0.14421900000000001</v>
      </c>
      <c r="F657" s="124">
        <v>9.4177999999999998E-2</v>
      </c>
      <c r="G657" s="124">
        <v>0.238397</v>
      </c>
    </row>
    <row r="658" spans="2:7" x14ac:dyDescent="0.5">
      <c r="B658" s="122">
        <v>2000</v>
      </c>
      <c r="C658" s="126" t="s">
        <v>93</v>
      </c>
      <c r="D658" s="126" t="s">
        <v>121</v>
      </c>
      <c r="E658" s="124">
        <v>9.2420000000000002E-3</v>
      </c>
      <c r="F658" s="124">
        <v>2.7060000000000001E-3</v>
      </c>
      <c r="G658" s="124">
        <v>1.1948E-2</v>
      </c>
    </row>
    <row r="659" spans="2:7" x14ac:dyDescent="0.5">
      <c r="B659" s="122">
        <v>2000</v>
      </c>
      <c r="C659" s="126" t="s">
        <v>93</v>
      </c>
      <c r="D659" s="126" t="s">
        <v>122</v>
      </c>
      <c r="E659" s="124">
        <v>0.56339300000000003</v>
      </c>
      <c r="F659" s="124">
        <v>0.32381300000000002</v>
      </c>
      <c r="G659" s="124">
        <v>0.88720600000000005</v>
      </c>
    </row>
    <row r="660" spans="2:7" x14ac:dyDescent="0.5">
      <c r="B660" s="122">
        <v>2000</v>
      </c>
      <c r="C660" s="126" t="s">
        <v>93</v>
      </c>
      <c r="D660" s="126" t="s">
        <v>123</v>
      </c>
      <c r="E660" s="124">
        <v>9.6939999999999995E-3</v>
      </c>
      <c r="F660" s="124">
        <v>9.3679999999999996E-3</v>
      </c>
      <c r="G660" s="124">
        <v>1.9061999999999999E-2</v>
      </c>
    </row>
    <row r="661" spans="2:7" x14ac:dyDescent="0.5">
      <c r="B661" s="122">
        <v>2000</v>
      </c>
      <c r="C661" s="126" t="s">
        <v>93</v>
      </c>
      <c r="D661" s="126" t="s">
        <v>124</v>
      </c>
      <c r="E661" s="124">
        <v>8.6750999999999995E-2</v>
      </c>
      <c r="F661" s="124">
        <v>6.5638000000000002E-2</v>
      </c>
      <c r="G661" s="124">
        <v>0.152389</v>
      </c>
    </row>
    <row r="662" spans="2:7" x14ac:dyDescent="0.5">
      <c r="B662" s="122">
        <v>2000</v>
      </c>
      <c r="C662" s="126" t="s">
        <v>93</v>
      </c>
      <c r="D662" s="126" t="s">
        <v>125</v>
      </c>
      <c r="E662" s="124">
        <v>9.6000000000000002E-5</v>
      </c>
      <c r="F662" s="124">
        <v>6.4999999999999994E-5</v>
      </c>
      <c r="G662" s="124">
        <v>1.6100000000000001E-4</v>
      </c>
    </row>
    <row r="663" spans="2:7" x14ac:dyDescent="0.5">
      <c r="B663" s="122">
        <v>2000</v>
      </c>
      <c r="C663" s="126" t="s">
        <v>93</v>
      </c>
      <c r="D663" s="126" t="s">
        <v>127</v>
      </c>
      <c r="E663" s="124">
        <v>2.7848999999999999E-2</v>
      </c>
      <c r="F663" s="124">
        <v>1.8374000000000001E-2</v>
      </c>
      <c r="G663" s="124">
        <v>4.6223E-2</v>
      </c>
    </row>
    <row r="664" spans="2:7" x14ac:dyDescent="0.5">
      <c r="B664" s="122">
        <v>2000</v>
      </c>
      <c r="C664" s="126" t="s">
        <v>93</v>
      </c>
      <c r="D664" s="126" t="s">
        <v>128</v>
      </c>
      <c r="E664" s="124">
        <v>2.379E-3</v>
      </c>
      <c r="F664" s="124">
        <v>3.4749999999999998E-3</v>
      </c>
      <c r="G664" s="124">
        <v>5.8539999999999998E-3</v>
      </c>
    </row>
    <row r="665" spans="2:7" x14ac:dyDescent="0.5">
      <c r="B665" s="122">
        <v>2000</v>
      </c>
      <c r="C665" s="126" t="s">
        <v>93</v>
      </c>
      <c r="D665" s="126" t="s">
        <v>129</v>
      </c>
      <c r="E665" s="124">
        <v>2.3821999999999999E-2</v>
      </c>
      <c r="F665" s="124">
        <v>1.8488999999999998E-2</v>
      </c>
      <c r="G665" s="124">
        <v>4.2311000000000001E-2</v>
      </c>
    </row>
    <row r="666" spans="2:7" x14ac:dyDescent="0.5">
      <c r="B666" s="122">
        <v>2000</v>
      </c>
      <c r="C666" s="126" t="s">
        <v>93</v>
      </c>
      <c r="D666" s="126" t="s">
        <v>131</v>
      </c>
      <c r="E666" s="124">
        <v>0.18695300000000001</v>
      </c>
      <c r="F666" s="124">
        <v>0.12242400000000001</v>
      </c>
      <c r="G666" s="124">
        <v>0.30937700000000001</v>
      </c>
    </row>
    <row r="667" spans="2:7" x14ac:dyDescent="0.5">
      <c r="B667" s="122">
        <v>2000</v>
      </c>
      <c r="C667" s="126" t="s">
        <v>93</v>
      </c>
      <c r="D667" s="126" t="s">
        <v>132</v>
      </c>
      <c r="E667" s="124">
        <v>0.117935</v>
      </c>
      <c r="F667" s="124">
        <v>5.5225000000000003E-2</v>
      </c>
      <c r="G667" s="124">
        <v>0.17316000000000001</v>
      </c>
    </row>
    <row r="668" spans="2:7" x14ac:dyDescent="0.5">
      <c r="B668" s="122">
        <v>2000</v>
      </c>
      <c r="C668" s="126" t="s">
        <v>93</v>
      </c>
      <c r="D668" s="126" t="s">
        <v>133</v>
      </c>
      <c r="E668" s="124">
        <v>0.463584</v>
      </c>
      <c r="F668" s="124">
        <v>0.39700299999999999</v>
      </c>
      <c r="G668" s="124">
        <v>0.86058699999999999</v>
      </c>
    </row>
    <row r="669" spans="2:7" x14ac:dyDescent="0.5">
      <c r="B669" s="122">
        <v>2001</v>
      </c>
      <c r="C669" s="126" t="s">
        <v>69</v>
      </c>
      <c r="D669" s="126" t="s">
        <v>70</v>
      </c>
      <c r="E669" s="124">
        <v>0.96523499999999995</v>
      </c>
      <c r="F669" s="124">
        <v>2.2719870000000002</v>
      </c>
      <c r="G669" s="124">
        <v>3.237222</v>
      </c>
    </row>
    <row r="670" spans="2:7" x14ac:dyDescent="0.5">
      <c r="B670" s="122">
        <v>2001</v>
      </c>
      <c r="C670" s="126" t="s">
        <v>69</v>
      </c>
      <c r="D670" s="126" t="s">
        <v>404</v>
      </c>
      <c r="E670" s="124">
        <v>0.49996299999999999</v>
      </c>
      <c r="F670" s="124">
        <v>2.101785</v>
      </c>
      <c r="G670" s="124">
        <v>2.6017480000000002</v>
      </c>
    </row>
    <row r="671" spans="2:7" x14ac:dyDescent="0.5">
      <c r="B671" s="122">
        <v>2001</v>
      </c>
      <c r="C671" s="126" t="s">
        <v>69</v>
      </c>
      <c r="D671" s="126" t="s">
        <v>71</v>
      </c>
      <c r="E671" s="124">
        <v>0.29072199999999998</v>
      </c>
      <c r="F671" s="124">
        <v>0.70215400000000006</v>
      </c>
      <c r="G671" s="124">
        <v>0.99287600000000009</v>
      </c>
    </row>
    <row r="672" spans="2:7" x14ac:dyDescent="0.5">
      <c r="B672" s="122">
        <v>2001</v>
      </c>
      <c r="C672" s="126" t="s">
        <v>69</v>
      </c>
      <c r="D672" s="126" t="s">
        <v>72</v>
      </c>
      <c r="E672" s="124">
        <v>15.494826</v>
      </c>
      <c r="F672" s="124">
        <v>1.6580109999999999</v>
      </c>
      <c r="G672" s="124">
        <v>17.152837000000002</v>
      </c>
    </row>
    <row r="673" spans="2:7" x14ac:dyDescent="0.5">
      <c r="B673" s="122">
        <v>2001</v>
      </c>
      <c r="C673" s="126" t="s">
        <v>69</v>
      </c>
      <c r="D673" s="126" t="s">
        <v>73</v>
      </c>
      <c r="E673" s="124">
        <v>5.8968350000000003</v>
      </c>
      <c r="F673" s="124">
        <v>4.022869</v>
      </c>
      <c r="G673" s="124">
        <v>9.9197039999999994</v>
      </c>
    </row>
    <row r="674" spans="2:7" x14ac:dyDescent="0.5">
      <c r="B674" s="122">
        <v>2001</v>
      </c>
      <c r="C674" s="126" t="s">
        <v>69</v>
      </c>
      <c r="D674" s="126" t="s">
        <v>74</v>
      </c>
      <c r="E674" s="124">
        <v>0.79562200000000005</v>
      </c>
      <c r="F674" s="124">
        <v>0.647733</v>
      </c>
      <c r="G674" s="124">
        <v>1.4433549999999999</v>
      </c>
    </row>
    <row r="675" spans="2:7" x14ac:dyDescent="0.5">
      <c r="B675" s="122">
        <v>2001</v>
      </c>
      <c r="C675" s="126" t="s">
        <v>69</v>
      </c>
      <c r="D675" s="126" t="s">
        <v>75</v>
      </c>
      <c r="E675" s="124">
        <v>0.34397299999999997</v>
      </c>
      <c r="F675" s="124">
        <v>0.18466299999999999</v>
      </c>
      <c r="G675" s="124">
        <v>0.52863599999999999</v>
      </c>
    </row>
    <row r="676" spans="2:7" x14ac:dyDescent="0.5">
      <c r="B676" s="122">
        <v>2001</v>
      </c>
      <c r="C676" s="126" t="s">
        <v>69</v>
      </c>
      <c r="D676" s="126" t="s">
        <v>76</v>
      </c>
      <c r="E676" s="124">
        <v>1.9352529999999999</v>
      </c>
      <c r="F676" s="124">
        <v>1.843791</v>
      </c>
      <c r="G676" s="124">
        <v>3.7790439999999998</v>
      </c>
    </row>
    <row r="677" spans="2:7" x14ac:dyDescent="0.5">
      <c r="B677" s="122">
        <v>2001</v>
      </c>
      <c r="C677" s="126" t="s">
        <v>69</v>
      </c>
      <c r="D677" s="126" t="s">
        <v>77</v>
      </c>
      <c r="E677" s="124">
        <v>8.0352420000000002</v>
      </c>
      <c r="F677" s="124">
        <v>3.4543159999999999</v>
      </c>
      <c r="G677" s="124">
        <v>11.489558000000001</v>
      </c>
    </row>
    <row r="678" spans="2:7" x14ac:dyDescent="0.5">
      <c r="B678" s="122">
        <v>2001</v>
      </c>
      <c r="C678" s="126" t="s">
        <v>78</v>
      </c>
      <c r="D678" s="126" t="s">
        <v>79</v>
      </c>
      <c r="E678" s="124">
        <v>2.7025E-2</v>
      </c>
      <c r="F678" s="124">
        <v>6.241E-2</v>
      </c>
      <c r="G678" s="124">
        <v>8.9435000000000001E-2</v>
      </c>
    </row>
    <row r="679" spans="2:7" x14ac:dyDescent="0.5">
      <c r="B679" s="122">
        <v>2001</v>
      </c>
      <c r="C679" s="126" t="s">
        <v>78</v>
      </c>
      <c r="D679" s="126" t="s">
        <v>80</v>
      </c>
      <c r="E679" s="124">
        <v>0.97248000000000001</v>
      </c>
      <c r="F679" s="124">
        <v>0.77219099999999996</v>
      </c>
      <c r="G679" s="124">
        <v>1.7446710000000001</v>
      </c>
    </row>
    <row r="680" spans="2:7" x14ac:dyDescent="0.5">
      <c r="B680" s="122">
        <v>2001</v>
      </c>
      <c r="C680" s="126" t="s">
        <v>78</v>
      </c>
      <c r="D680" s="126" t="s">
        <v>81</v>
      </c>
      <c r="E680" s="124">
        <v>0.17599899999999999</v>
      </c>
      <c r="F680" s="124">
        <v>1.0148710000000001</v>
      </c>
      <c r="G680" s="124">
        <v>1.1908700000000001</v>
      </c>
    </row>
    <row r="681" spans="2:7" x14ac:dyDescent="0.5">
      <c r="B681" s="122">
        <v>2001</v>
      </c>
      <c r="C681" s="126" t="s">
        <v>78</v>
      </c>
      <c r="D681" s="126" t="s">
        <v>82</v>
      </c>
      <c r="E681" s="124">
        <v>1.5998159999999999</v>
      </c>
      <c r="F681" s="124">
        <v>1.164625</v>
      </c>
      <c r="G681" s="124">
        <v>2.7644410000000001</v>
      </c>
    </row>
    <row r="682" spans="2:7" x14ac:dyDescent="0.5">
      <c r="B682" s="122">
        <v>2001</v>
      </c>
      <c r="C682" s="126" t="s">
        <v>78</v>
      </c>
      <c r="D682" s="126" t="s">
        <v>83</v>
      </c>
      <c r="E682" s="124">
        <v>0.86221499999999995</v>
      </c>
      <c r="F682" s="124">
        <v>1.031593</v>
      </c>
      <c r="G682" s="124">
        <v>1.8938079999999999</v>
      </c>
    </row>
    <row r="683" spans="2:7" x14ac:dyDescent="0.5">
      <c r="B683" s="122">
        <v>2001</v>
      </c>
      <c r="C683" s="126" t="s">
        <v>78</v>
      </c>
      <c r="D683" s="126" t="s">
        <v>84</v>
      </c>
      <c r="E683" s="124">
        <v>1.5911280000000001</v>
      </c>
      <c r="F683" s="124">
        <v>1.296448</v>
      </c>
      <c r="G683" s="124">
        <v>2.8875760000000001</v>
      </c>
    </row>
    <row r="684" spans="2:7" x14ac:dyDescent="0.5">
      <c r="B684" s="122">
        <v>2001</v>
      </c>
      <c r="C684" s="126" t="s">
        <v>78</v>
      </c>
      <c r="D684" s="126" t="s">
        <v>85</v>
      </c>
      <c r="E684" s="124">
        <v>0.34650399999999998</v>
      </c>
      <c r="F684" s="124">
        <v>0.32709899999999997</v>
      </c>
      <c r="G684" s="124">
        <v>0.67360299999999995</v>
      </c>
    </row>
    <row r="685" spans="2:7" x14ac:dyDescent="0.5">
      <c r="B685" s="122">
        <v>2001</v>
      </c>
      <c r="C685" s="126" t="s">
        <v>78</v>
      </c>
      <c r="D685" s="126" t="s">
        <v>86</v>
      </c>
      <c r="E685" s="124">
        <v>0.64721099999999998</v>
      </c>
      <c r="F685" s="124">
        <v>3.2802730000000002</v>
      </c>
      <c r="G685" s="124">
        <v>3.9274840000000002</v>
      </c>
    </row>
    <row r="686" spans="2:7" x14ac:dyDescent="0.5">
      <c r="B686" s="122">
        <v>2001</v>
      </c>
      <c r="C686" s="126" t="s">
        <v>78</v>
      </c>
      <c r="D686" s="126" t="s">
        <v>87</v>
      </c>
      <c r="E686" s="124">
        <v>6.2845999999999999E-2</v>
      </c>
      <c r="F686" s="124">
        <v>4.1417000000000002E-2</v>
      </c>
      <c r="G686" s="124">
        <v>0.10426299999999999</v>
      </c>
    </row>
    <row r="687" spans="2:7" x14ac:dyDescent="0.5">
      <c r="B687" s="122">
        <v>2001</v>
      </c>
      <c r="C687" s="126" t="s">
        <v>78</v>
      </c>
      <c r="D687" s="126" t="s">
        <v>88</v>
      </c>
      <c r="E687" s="124">
        <v>0.26310499999999998</v>
      </c>
      <c r="F687" s="124">
        <v>1.5392030000000001</v>
      </c>
      <c r="G687" s="124">
        <v>1.802308</v>
      </c>
    </row>
    <row r="688" spans="2:7" x14ac:dyDescent="0.5">
      <c r="B688" s="122">
        <v>2001</v>
      </c>
      <c r="C688" s="126" t="s">
        <v>78</v>
      </c>
      <c r="D688" s="126" t="s">
        <v>89</v>
      </c>
      <c r="E688" s="124">
        <v>3.5409999999999999E-3</v>
      </c>
      <c r="F688" s="124">
        <v>-5.3010000000000002E-3</v>
      </c>
      <c r="G688" s="124">
        <v>-1.7600000000000001E-3</v>
      </c>
    </row>
    <row r="689" spans="2:7" x14ac:dyDescent="0.5">
      <c r="B689" s="122">
        <v>2001</v>
      </c>
      <c r="C689" s="126" t="s">
        <v>78</v>
      </c>
      <c r="D689" s="126" t="s">
        <v>90</v>
      </c>
      <c r="E689" s="124">
        <v>0.39123599999999997</v>
      </c>
      <c r="F689" s="124">
        <v>0.595391</v>
      </c>
      <c r="G689" s="124">
        <v>0.98662699999999992</v>
      </c>
    </row>
    <row r="690" spans="2:7" x14ac:dyDescent="0.5">
      <c r="B690" s="122">
        <v>2001</v>
      </c>
      <c r="C690" s="126" t="s">
        <v>78</v>
      </c>
      <c r="D690" s="126" t="s">
        <v>91</v>
      </c>
      <c r="E690" s="124">
        <v>9.7507999999999997E-2</v>
      </c>
      <c r="F690" s="124">
        <v>2.8483999999999999E-2</v>
      </c>
      <c r="G690" s="124">
        <v>0.12599199999999999</v>
      </c>
    </row>
    <row r="691" spans="2:7" x14ac:dyDescent="0.5">
      <c r="B691" s="122">
        <v>2001</v>
      </c>
      <c r="C691" s="126" t="s">
        <v>78</v>
      </c>
      <c r="D691" s="126" t="s">
        <v>92</v>
      </c>
      <c r="E691" s="124">
        <v>6.7720000000000002E-3</v>
      </c>
      <c r="F691" s="124">
        <v>0.185422</v>
      </c>
      <c r="G691" s="124">
        <v>0.192194</v>
      </c>
    </row>
    <row r="692" spans="2:7" x14ac:dyDescent="0.5">
      <c r="B692" s="122">
        <v>2001</v>
      </c>
      <c r="C692" s="126" t="s">
        <v>93</v>
      </c>
      <c r="D692" s="126" t="s">
        <v>94</v>
      </c>
      <c r="E692" s="124">
        <v>4.7109999999999999E-3</v>
      </c>
      <c r="F692" s="124">
        <v>3.0959999999999998E-3</v>
      </c>
      <c r="G692" s="124">
        <v>7.8069999999999997E-3</v>
      </c>
    </row>
    <row r="693" spans="2:7" x14ac:dyDescent="0.5">
      <c r="B693" s="122">
        <v>2001</v>
      </c>
      <c r="C693" s="126" t="s">
        <v>93</v>
      </c>
      <c r="D693" s="126" t="s">
        <v>95</v>
      </c>
      <c r="E693" s="124">
        <v>7.4106000000000005E-2</v>
      </c>
      <c r="F693" s="124">
        <v>5.2444999999999999E-2</v>
      </c>
      <c r="G693" s="124">
        <v>0.126551</v>
      </c>
    </row>
    <row r="694" spans="2:7" x14ac:dyDescent="0.5">
      <c r="B694" s="122">
        <v>2001</v>
      </c>
      <c r="C694" s="126" t="s">
        <v>93</v>
      </c>
      <c r="D694" s="126" t="s">
        <v>97</v>
      </c>
      <c r="E694" s="124">
        <v>0.13896800000000001</v>
      </c>
      <c r="F694" s="124">
        <v>6.4894999999999994E-2</v>
      </c>
      <c r="G694" s="124">
        <v>0.20386299999999999</v>
      </c>
    </row>
    <row r="695" spans="2:7" x14ac:dyDescent="0.5">
      <c r="B695" s="122">
        <v>2001</v>
      </c>
      <c r="C695" s="126" t="s">
        <v>93</v>
      </c>
      <c r="D695" s="126" t="s">
        <v>98</v>
      </c>
      <c r="E695" s="124">
        <v>3.5464000000000002E-2</v>
      </c>
      <c r="F695" s="124">
        <v>2.6224000000000001E-2</v>
      </c>
      <c r="G695" s="124">
        <v>6.1688000000000007E-2</v>
      </c>
    </row>
    <row r="696" spans="2:7" x14ac:dyDescent="0.5">
      <c r="B696" s="122">
        <v>2001</v>
      </c>
      <c r="C696" s="126" t="s">
        <v>93</v>
      </c>
      <c r="D696" s="126" t="s">
        <v>99</v>
      </c>
      <c r="E696" s="124">
        <v>1.6375000000000001E-2</v>
      </c>
      <c r="F696" s="124">
        <v>5.2277999999999998E-2</v>
      </c>
      <c r="G696" s="124">
        <v>6.8652999999999992E-2</v>
      </c>
    </row>
    <row r="697" spans="2:7" x14ac:dyDescent="0.5">
      <c r="B697" s="122">
        <v>2001</v>
      </c>
      <c r="C697" s="126" t="s">
        <v>93</v>
      </c>
      <c r="D697" s="126" t="s">
        <v>100</v>
      </c>
      <c r="E697" s="124">
        <v>0.58370200000000005</v>
      </c>
      <c r="F697" s="124">
        <v>0.22091</v>
      </c>
      <c r="G697" s="124">
        <v>0.8046120000000001</v>
      </c>
    </row>
    <row r="698" spans="2:7" x14ac:dyDescent="0.5">
      <c r="B698" s="122">
        <v>2001</v>
      </c>
      <c r="C698" s="126" t="s">
        <v>93</v>
      </c>
      <c r="D698" s="126" t="s">
        <v>101</v>
      </c>
      <c r="E698" s="124">
        <v>2.03E-4</v>
      </c>
      <c r="F698" s="124">
        <v>7.1699999999999997E-4</v>
      </c>
      <c r="G698" s="124">
        <v>9.2000000000000003E-4</v>
      </c>
    </row>
    <row r="699" spans="2:7" x14ac:dyDescent="0.5">
      <c r="B699" s="122">
        <v>2001</v>
      </c>
      <c r="C699" s="126" t="s">
        <v>93</v>
      </c>
      <c r="D699" s="126" t="s">
        <v>102</v>
      </c>
      <c r="E699" s="124">
        <v>9.9400000000000009E-4</v>
      </c>
      <c r="F699" s="124">
        <v>1.091E-3</v>
      </c>
      <c r="G699" s="124">
        <v>2.085E-3</v>
      </c>
    </row>
    <row r="700" spans="2:7" x14ac:dyDescent="0.5">
      <c r="B700" s="122">
        <v>2001</v>
      </c>
      <c r="C700" s="126" t="s">
        <v>93</v>
      </c>
      <c r="D700" s="126" t="s">
        <v>103</v>
      </c>
      <c r="E700" s="124">
        <v>0.31280599999999997</v>
      </c>
      <c r="F700" s="124">
        <v>0.21002999999999999</v>
      </c>
      <c r="G700" s="124">
        <v>0.52283599999999997</v>
      </c>
    </row>
    <row r="701" spans="2:7" x14ac:dyDescent="0.5">
      <c r="B701" s="122">
        <v>2001</v>
      </c>
      <c r="C701" s="126" t="s">
        <v>93</v>
      </c>
      <c r="D701" s="126" t="s">
        <v>104</v>
      </c>
      <c r="E701" s="124">
        <v>6.6379999999999995E-2</v>
      </c>
      <c r="F701" s="124">
        <v>4.8991E-2</v>
      </c>
      <c r="G701" s="124">
        <v>0.115371</v>
      </c>
    </row>
    <row r="702" spans="2:7" x14ac:dyDescent="0.5">
      <c r="B702" s="122">
        <v>2001</v>
      </c>
      <c r="C702" s="126" t="s">
        <v>93</v>
      </c>
      <c r="D702" s="126" t="s">
        <v>105</v>
      </c>
      <c r="E702" s="124">
        <v>6.6296999999999995E-2</v>
      </c>
      <c r="F702" s="124">
        <v>4.2765999999999998E-2</v>
      </c>
      <c r="G702" s="124">
        <v>0.10906299999999999</v>
      </c>
    </row>
    <row r="703" spans="2:7" x14ac:dyDescent="0.5">
      <c r="B703" s="122">
        <v>2001</v>
      </c>
      <c r="C703" s="126" t="s">
        <v>93</v>
      </c>
      <c r="D703" s="126" t="s">
        <v>106</v>
      </c>
      <c r="E703" s="124">
        <v>9.9999999999999995E-7</v>
      </c>
      <c r="F703" s="124">
        <v>0</v>
      </c>
      <c r="G703" s="124">
        <v>9.9999999999999995E-7</v>
      </c>
    </row>
    <row r="704" spans="2:7" x14ac:dyDescent="0.5">
      <c r="B704" s="122">
        <v>2001</v>
      </c>
      <c r="C704" s="126" t="s">
        <v>93</v>
      </c>
      <c r="D704" s="126" t="s">
        <v>107</v>
      </c>
      <c r="E704" s="124">
        <v>2.6310000000000001E-3</v>
      </c>
      <c r="F704" s="124">
        <v>6.1570000000000001E-3</v>
      </c>
      <c r="G704" s="124">
        <v>8.7880000000000007E-3</v>
      </c>
    </row>
    <row r="705" spans="2:7" x14ac:dyDescent="0.5">
      <c r="B705" s="122">
        <v>2001</v>
      </c>
      <c r="C705" s="126" t="s">
        <v>93</v>
      </c>
      <c r="D705" s="126" t="s">
        <v>108</v>
      </c>
      <c r="E705" s="124">
        <v>0.36283500000000002</v>
      </c>
      <c r="F705" s="124">
        <v>0.238147</v>
      </c>
      <c r="G705" s="124">
        <v>0.60098200000000002</v>
      </c>
    </row>
    <row r="706" spans="2:7" x14ac:dyDescent="0.5">
      <c r="B706" s="122">
        <v>2001</v>
      </c>
      <c r="C706" s="126" t="s">
        <v>93</v>
      </c>
      <c r="D706" s="126" t="s">
        <v>109</v>
      </c>
      <c r="E706" s="124">
        <v>0.39964499999999997</v>
      </c>
      <c r="F706" s="124">
        <v>9.8543000000000006E-2</v>
      </c>
      <c r="G706" s="124">
        <v>0.49818800000000002</v>
      </c>
    </row>
    <row r="707" spans="2:7" x14ac:dyDescent="0.5">
      <c r="B707" s="122">
        <v>2001</v>
      </c>
      <c r="C707" s="126" t="s">
        <v>93</v>
      </c>
      <c r="D707" s="126" t="s">
        <v>110</v>
      </c>
      <c r="E707" s="124">
        <v>0.20589299999999999</v>
      </c>
      <c r="F707" s="124">
        <v>5.0493000000000003E-2</v>
      </c>
      <c r="G707" s="124">
        <v>0.256386</v>
      </c>
    </row>
    <row r="708" spans="2:7" x14ac:dyDescent="0.5">
      <c r="B708" s="122">
        <v>2001</v>
      </c>
      <c r="C708" s="126" t="s">
        <v>93</v>
      </c>
      <c r="D708" s="126" t="s">
        <v>111</v>
      </c>
      <c r="E708" s="124">
        <v>0.86274200000000001</v>
      </c>
      <c r="F708" s="124">
        <v>0.589449</v>
      </c>
      <c r="G708" s="124">
        <v>1.452191</v>
      </c>
    </row>
    <row r="709" spans="2:7" x14ac:dyDescent="0.5">
      <c r="B709" s="122">
        <v>2001</v>
      </c>
      <c r="C709" s="126" t="s">
        <v>93</v>
      </c>
      <c r="D709" s="126" t="s">
        <v>112</v>
      </c>
      <c r="E709" s="124">
        <v>0</v>
      </c>
      <c r="F709" s="124">
        <v>0</v>
      </c>
      <c r="G709" s="124">
        <v>0</v>
      </c>
    </row>
    <row r="710" spans="2:7" x14ac:dyDescent="0.5">
      <c r="B710" s="122">
        <v>2001</v>
      </c>
      <c r="C710" s="126" t="s">
        <v>93</v>
      </c>
      <c r="D710" s="126" t="s">
        <v>113</v>
      </c>
      <c r="E710" s="124">
        <v>1.36E-4</v>
      </c>
      <c r="F710" s="124">
        <v>6.9999999999999994E-5</v>
      </c>
      <c r="G710" s="124">
        <v>2.0599999999999999E-4</v>
      </c>
    </row>
    <row r="711" spans="2:7" x14ac:dyDescent="0.5">
      <c r="B711" s="122">
        <v>2001</v>
      </c>
      <c r="C711" s="126" t="s">
        <v>93</v>
      </c>
      <c r="D711" s="126" t="s">
        <v>114</v>
      </c>
      <c r="E711" s="124">
        <v>1.9480000000000001E-3</v>
      </c>
      <c r="F711" s="124">
        <v>1.217E-3</v>
      </c>
      <c r="G711" s="124">
        <v>3.1649999999999998E-3</v>
      </c>
    </row>
    <row r="712" spans="2:7" x14ac:dyDescent="0.5">
      <c r="B712" s="122">
        <v>2001</v>
      </c>
      <c r="C712" s="126" t="s">
        <v>93</v>
      </c>
      <c r="D712" s="126" t="s">
        <v>115</v>
      </c>
      <c r="E712" s="124">
        <v>1.4790000000000001E-3</v>
      </c>
      <c r="F712" s="124">
        <v>1.839E-2</v>
      </c>
      <c r="G712" s="124">
        <v>1.9869000000000001E-2</v>
      </c>
    </row>
    <row r="713" spans="2:7" x14ac:dyDescent="0.5">
      <c r="B713" s="122">
        <v>2001</v>
      </c>
      <c r="C713" s="126" t="s">
        <v>93</v>
      </c>
      <c r="D713" s="126" t="s">
        <v>116</v>
      </c>
      <c r="E713" s="124">
        <v>0.194688</v>
      </c>
      <c r="F713" s="124">
        <v>0.119661</v>
      </c>
      <c r="G713" s="124">
        <v>0.31434899999999999</v>
      </c>
    </row>
    <row r="714" spans="2:7" x14ac:dyDescent="0.5">
      <c r="B714" s="122">
        <v>2001</v>
      </c>
      <c r="C714" s="126" t="s">
        <v>93</v>
      </c>
      <c r="D714" s="126" t="s">
        <v>117</v>
      </c>
      <c r="E714" s="124">
        <v>4.4422999999999997E-2</v>
      </c>
      <c r="F714" s="124">
        <v>0.44407999999999997</v>
      </c>
      <c r="G714" s="124">
        <v>0.48850300000000002</v>
      </c>
    </row>
    <row r="715" spans="2:7" x14ac:dyDescent="0.5">
      <c r="B715" s="122">
        <v>2001</v>
      </c>
      <c r="C715" s="126" t="s">
        <v>93</v>
      </c>
      <c r="D715" s="126" t="s">
        <v>118</v>
      </c>
      <c r="E715" s="124">
        <v>7.0743E-2</v>
      </c>
      <c r="F715" s="124">
        <v>5.0999000000000003E-2</v>
      </c>
      <c r="G715" s="124">
        <v>0.121742</v>
      </c>
    </row>
    <row r="716" spans="2:7" x14ac:dyDescent="0.5">
      <c r="B716" s="122">
        <v>2001</v>
      </c>
      <c r="C716" s="126" t="s">
        <v>93</v>
      </c>
      <c r="D716" s="126" t="s">
        <v>119</v>
      </c>
      <c r="E716" s="124">
        <v>1.841E-3</v>
      </c>
      <c r="F716" s="124">
        <v>6.7349999999999997E-3</v>
      </c>
      <c r="G716" s="124">
        <v>8.5760000000000003E-3</v>
      </c>
    </row>
    <row r="717" spans="2:7" x14ac:dyDescent="0.5">
      <c r="B717" s="122">
        <v>2001</v>
      </c>
      <c r="C717" s="126" t="s">
        <v>93</v>
      </c>
      <c r="D717" s="126" t="s">
        <v>120</v>
      </c>
      <c r="E717" s="124">
        <v>0.153944</v>
      </c>
      <c r="F717" s="124">
        <v>0.10311099999999999</v>
      </c>
      <c r="G717" s="124">
        <v>0.25705499999999998</v>
      </c>
    </row>
    <row r="718" spans="2:7" x14ac:dyDescent="0.5">
      <c r="B718" s="122">
        <v>2001</v>
      </c>
      <c r="C718" s="126" t="s">
        <v>93</v>
      </c>
      <c r="D718" s="126" t="s">
        <v>121</v>
      </c>
      <c r="E718" s="124">
        <v>7.9950000000000004E-3</v>
      </c>
      <c r="F718" s="124">
        <v>2.6559999999999999E-3</v>
      </c>
      <c r="G718" s="124">
        <v>1.0651000000000001E-2</v>
      </c>
    </row>
    <row r="719" spans="2:7" x14ac:dyDescent="0.5">
      <c r="B719" s="122">
        <v>2001</v>
      </c>
      <c r="C719" s="126" t="s">
        <v>93</v>
      </c>
      <c r="D719" s="126" t="s">
        <v>122</v>
      </c>
      <c r="E719" s="124">
        <v>0.64084300000000005</v>
      </c>
      <c r="F719" s="124">
        <v>0.32171</v>
      </c>
      <c r="G719" s="124">
        <v>0.96255299999999999</v>
      </c>
    </row>
    <row r="720" spans="2:7" x14ac:dyDescent="0.5">
      <c r="B720" s="122">
        <v>2001</v>
      </c>
      <c r="C720" s="126" t="s">
        <v>93</v>
      </c>
      <c r="D720" s="126" t="s">
        <v>123</v>
      </c>
      <c r="E720" s="124">
        <v>1.0493000000000001E-2</v>
      </c>
      <c r="F720" s="124">
        <v>1.0142999999999999E-2</v>
      </c>
      <c r="G720" s="124">
        <v>2.0636000000000002E-2</v>
      </c>
    </row>
    <row r="721" spans="2:7" x14ac:dyDescent="0.5">
      <c r="B721" s="122">
        <v>2001</v>
      </c>
      <c r="C721" s="126" t="s">
        <v>93</v>
      </c>
      <c r="D721" s="126" t="s">
        <v>124</v>
      </c>
      <c r="E721" s="124">
        <v>9.6936999999999995E-2</v>
      </c>
      <c r="F721" s="124">
        <v>6.4424999999999996E-2</v>
      </c>
      <c r="G721" s="124">
        <v>0.16136200000000001</v>
      </c>
    </row>
    <row r="722" spans="2:7" x14ac:dyDescent="0.5">
      <c r="B722" s="122">
        <v>2001</v>
      </c>
      <c r="C722" s="126" t="s">
        <v>93</v>
      </c>
      <c r="D722" s="126" t="s">
        <v>125</v>
      </c>
      <c r="E722" s="124">
        <v>9.2999999999999997E-5</v>
      </c>
      <c r="F722" s="124">
        <v>4.8000000000000001E-5</v>
      </c>
      <c r="G722" s="124">
        <v>1.4100000000000001E-4</v>
      </c>
    </row>
    <row r="723" spans="2:7" x14ac:dyDescent="0.5">
      <c r="B723" s="122">
        <v>2001</v>
      </c>
      <c r="C723" s="126" t="s">
        <v>93</v>
      </c>
      <c r="D723" s="126" t="s">
        <v>127</v>
      </c>
      <c r="E723" s="124">
        <v>3.2944000000000001E-2</v>
      </c>
      <c r="F723" s="124">
        <v>1.8922999999999999E-2</v>
      </c>
      <c r="G723" s="124">
        <v>5.1867000000000003E-2</v>
      </c>
    </row>
    <row r="724" spans="2:7" x14ac:dyDescent="0.5">
      <c r="B724" s="122">
        <v>2001</v>
      </c>
      <c r="C724" s="126" t="s">
        <v>93</v>
      </c>
      <c r="D724" s="126" t="s">
        <v>128</v>
      </c>
      <c r="E724" s="124">
        <v>2.6410000000000001E-3</v>
      </c>
      <c r="F724" s="124">
        <v>3.7169999999999998E-3</v>
      </c>
      <c r="G724" s="124">
        <v>6.3579999999999999E-3</v>
      </c>
    </row>
    <row r="725" spans="2:7" x14ac:dyDescent="0.5">
      <c r="B725" s="122">
        <v>2001</v>
      </c>
      <c r="C725" s="126" t="s">
        <v>93</v>
      </c>
      <c r="D725" s="126" t="s">
        <v>129</v>
      </c>
      <c r="E725" s="124">
        <v>2.4934000000000001E-2</v>
      </c>
      <c r="F725" s="124">
        <v>1.7134E-2</v>
      </c>
      <c r="G725" s="124">
        <v>4.2068000000000001E-2</v>
      </c>
    </row>
    <row r="726" spans="2:7" x14ac:dyDescent="0.5">
      <c r="B726" s="122">
        <v>2001</v>
      </c>
      <c r="C726" s="126" t="s">
        <v>93</v>
      </c>
      <c r="D726" s="126" t="s">
        <v>131</v>
      </c>
      <c r="E726" s="124">
        <v>0.19873099999999999</v>
      </c>
      <c r="F726" s="124">
        <v>0.112035</v>
      </c>
      <c r="G726" s="124">
        <v>0.31076599999999999</v>
      </c>
    </row>
    <row r="727" spans="2:7" x14ac:dyDescent="0.5">
      <c r="B727" s="122">
        <v>2001</v>
      </c>
      <c r="C727" s="126" t="s">
        <v>93</v>
      </c>
      <c r="D727" s="126" t="s">
        <v>132</v>
      </c>
      <c r="E727" s="124">
        <v>0.153146</v>
      </c>
      <c r="F727" s="124">
        <v>6.2385999999999997E-2</v>
      </c>
      <c r="G727" s="124">
        <v>0.215532</v>
      </c>
    </row>
    <row r="728" spans="2:7" x14ac:dyDescent="0.5">
      <c r="B728" s="122">
        <v>2001</v>
      </c>
      <c r="C728" s="126" t="s">
        <v>93</v>
      </c>
      <c r="D728" s="126" t="s">
        <v>133</v>
      </c>
      <c r="E728" s="124">
        <v>0.48591099999999998</v>
      </c>
      <c r="F728" s="124">
        <v>0.42063200000000001</v>
      </c>
      <c r="G728" s="124">
        <v>0.90654299999999999</v>
      </c>
    </row>
    <row r="729" spans="2:7" x14ac:dyDescent="0.5">
      <c r="B729" s="122">
        <v>2002</v>
      </c>
      <c r="C729" s="126" t="s">
        <v>69</v>
      </c>
      <c r="D729" s="126" t="s">
        <v>70</v>
      </c>
      <c r="E729" s="124">
        <v>1.055145</v>
      </c>
      <c r="F729" s="124">
        <v>2.2768630000000001</v>
      </c>
      <c r="G729" s="124">
        <v>3.3320080000000001</v>
      </c>
    </row>
    <row r="730" spans="2:7" x14ac:dyDescent="0.5">
      <c r="B730" s="122">
        <v>2002</v>
      </c>
      <c r="C730" s="126" t="s">
        <v>69</v>
      </c>
      <c r="D730" s="126" t="s">
        <v>404</v>
      </c>
      <c r="E730" s="124">
        <v>0.554396</v>
      </c>
      <c r="F730" s="124">
        <v>2.039307</v>
      </c>
      <c r="G730" s="124">
        <v>2.5937030000000001</v>
      </c>
    </row>
    <row r="731" spans="2:7" x14ac:dyDescent="0.5">
      <c r="B731" s="122">
        <v>2002</v>
      </c>
      <c r="C731" s="126" t="s">
        <v>69</v>
      </c>
      <c r="D731" s="126" t="s">
        <v>71</v>
      </c>
      <c r="E731" s="124">
        <v>0.30912400000000001</v>
      </c>
      <c r="F731" s="124">
        <v>0.76328099999999999</v>
      </c>
      <c r="G731" s="124">
        <v>1.0724050000000001</v>
      </c>
    </row>
    <row r="732" spans="2:7" x14ac:dyDescent="0.5">
      <c r="B732" s="122">
        <v>2002</v>
      </c>
      <c r="C732" s="126" t="s">
        <v>69</v>
      </c>
      <c r="D732" s="126" t="s">
        <v>72</v>
      </c>
      <c r="E732" s="124">
        <v>14.121292</v>
      </c>
      <c r="F732" s="124">
        <v>1.882957</v>
      </c>
      <c r="G732" s="124">
        <v>16.004249000000002</v>
      </c>
    </row>
    <row r="733" spans="2:7" x14ac:dyDescent="0.5">
      <c r="B733" s="122">
        <v>2002</v>
      </c>
      <c r="C733" s="126" t="s">
        <v>69</v>
      </c>
      <c r="D733" s="126" t="s">
        <v>73</v>
      </c>
      <c r="E733" s="124">
        <v>6.100428</v>
      </c>
      <c r="F733" s="124">
        <v>4.0943129999999996</v>
      </c>
      <c r="G733" s="124">
        <v>10.194741</v>
      </c>
    </row>
    <row r="734" spans="2:7" x14ac:dyDescent="0.5">
      <c r="B734" s="122">
        <v>2002</v>
      </c>
      <c r="C734" s="126" t="s">
        <v>69</v>
      </c>
      <c r="D734" s="126" t="s">
        <v>74</v>
      </c>
      <c r="E734" s="124">
        <v>0.79050799999999999</v>
      </c>
      <c r="F734" s="124">
        <v>0.68495600000000001</v>
      </c>
      <c r="G734" s="124">
        <v>1.4754640000000001</v>
      </c>
    </row>
    <row r="735" spans="2:7" x14ac:dyDescent="0.5">
      <c r="B735" s="122">
        <v>2002</v>
      </c>
      <c r="C735" s="126" t="s">
        <v>69</v>
      </c>
      <c r="D735" s="126" t="s">
        <v>75</v>
      </c>
      <c r="E735" s="124">
        <v>0.31202099999999999</v>
      </c>
      <c r="F735" s="124">
        <v>0.174655</v>
      </c>
      <c r="G735" s="124">
        <v>0.486676</v>
      </c>
    </row>
    <row r="736" spans="2:7" x14ac:dyDescent="0.5">
      <c r="B736" s="122">
        <v>2002</v>
      </c>
      <c r="C736" s="126" t="s">
        <v>69</v>
      </c>
      <c r="D736" s="126" t="s">
        <v>76</v>
      </c>
      <c r="E736" s="124">
        <v>1.900571</v>
      </c>
      <c r="F736" s="124">
        <v>1.8308549999999999</v>
      </c>
      <c r="G736" s="124">
        <v>3.7314259999999999</v>
      </c>
    </row>
    <row r="737" spans="2:7" x14ac:dyDescent="0.5">
      <c r="B737" s="122">
        <v>2002</v>
      </c>
      <c r="C737" s="126" t="s">
        <v>69</v>
      </c>
      <c r="D737" s="126" t="s">
        <v>77</v>
      </c>
      <c r="E737" s="124">
        <v>8.0638400000000008</v>
      </c>
      <c r="F737" s="124">
        <v>3.568505</v>
      </c>
      <c r="G737" s="124">
        <v>11.632345000000001</v>
      </c>
    </row>
    <row r="738" spans="2:7" x14ac:dyDescent="0.5">
      <c r="B738" s="122">
        <v>2002</v>
      </c>
      <c r="C738" s="126" t="s">
        <v>78</v>
      </c>
      <c r="D738" s="126" t="s">
        <v>79</v>
      </c>
      <c r="E738" s="124">
        <v>2.9085E-2</v>
      </c>
      <c r="F738" s="124">
        <v>8.1509999999999999E-2</v>
      </c>
      <c r="G738" s="124">
        <v>0.110595</v>
      </c>
    </row>
    <row r="739" spans="2:7" x14ac:dyDescent="0.5">
      <c r="B739" s="122">
        <v>2002</v>
      </c>
      <c r="C739" s="126" t="s">
        <v>78</v>
      </c>
      <c r="D739" s="126" t="s">
        <v>80</v>
      </c>
      <c r="E739" s="124">
        <v>0.74129500000000004</v>
      </c>
      <c r="F739" s="124">
        <v>0.583812</v>
      </c>
      <c r="G739" s="124">
        <v>1.325107</v>
      </c>
    </row>
    <row r="740" spans="2:7" x14ac:dyDescent="0.5">
      <c r="B740" s="122">
        <v>2002</v>
      </c>
      <c r="C740" s="126" t="s">
        <v>78</v>
      </c>
      <c r="D740" s="126" t="s">
        <v>81</v>
      </c>
      <c r="E740" s="124">
        <v>0.186584</v>
      </c>
      <c r="F740" s="124">
        <v>1.0384960000000001</v>
      </c>
      <c r="G740" s="124">
        <v>1.2250799999999999</v>
      </c>
    </row>
    <row r="741" spans="2:7" x14ac:dyDescent="0.5">
      <c r="B741" s="122">
        <v>2002</v>
      </c>
      <c r="C741" s="126" t="s">
        <v>78</v>
      </c>
      <c r="D741" s="126" t="s">
        <v>82</v>
      </c>
      <c r="E741" s="124">
        <v>1.43224</v>
      </c>
      <c r="F741" s="124">
        <v>1.0099210000000001</v>
      </c>
      <c r="G741" s="124">
        <v>2.442161</v>
      </c>
    </row>
    <row r="742" spans="2:7" x14ac:dyDescent="0.5">
      <c r="B742" s="122">
        <v>2002</v>
      </c>
      <c r="C742" s="126" t="s">
        <v>78</v>
      </c>
      <c r="D742" s="126" t="s">
        <v>83</v>
      </c>
      <c r="E742" s="124">
        <v>0.88280899999999995</v>
      </c>
      <c r="F742" s="124">
        <v>0.96800600000000003</v>
      </c>
      <c r="G742" s="124">
        <v>1.8508150000000001</v>
      </c>
    </row>
    <row r="743" spans="2:7" x14ac:dyDescent="0.5">
      <c r="B743" s="122">
        <v>2002</v>
      </c>
      <c r="C743" s="126" t="s">
        <v>78</v>
      </c>
      <c r="D743" s="126" t="s">
        <v>84</v>
      </c>
      <c r="E743" s="124">
        <v>1.6615150000000001</v>
      </c>
      <c r="F743" s="124">
        <v>1.3091299999999999</v>
      </c>
      <c r="G743" s="124">
        <v>2.9706450000000002</v>
      </c>
    </row>
    <row r="744" spans="2:7" x14ac:dyDescent="0.5">
      <c r="B744" s="122">
        <v>2002</v>
      </c>
      <c r="C744" s="126" t="s">
        <v>78</v>
      </c>
      <c r="D744" s="126" t="s">
        <v>85</v>
      </c>
      <c r="E744" s="124">
        <v>0.42942200000000003</v>
      </c>
      <c r="F744" s="124">
        <v>0.34715299999999999</v>
      </c>
      <c r="G744" s="124">
        <v>0.77657500000000002</v>
      </c>
    </row>
    <row r="745" spans="2:7" x14ac:dyDescent="0.5">
      <c r="B745" s="122">
        <v>2002</v>
      </c>
      <c r="C745" s="126" t="s">
        <v>78</v>
      </c>
      <c r="D745" s="126" t="s">
        <v>86</v>
      </c>
      <c r="E745" s="124">
        <v>0.63084499999999999</v>
      </c>
      <c r="F745" s="124">
        <v>3.0307050000000002</v>
      </c>
      <c r="G745" s="124">
        <v>3.6615500000000001</v>
      </c>
    </row>
    <row r="746" spans="2:7" x14ac:dyDescent="0.5">
      <c r="B746" s="122">
        <v>2002</v>
      </c>
      <c r="C746" s="126" t="s">
        <v>78</v>
      </c>
      <c r="D746" s="126" t="s">
        <v>87</v>
      </c>
      <c r="E746" s="124">
        <v>5.8228000000000002E-2</v>
      </c>
      <c r="F746" s="124">
        <v>4.4146999999999999E-2</v>
      </c>
      <c r="G746" s="124">
        <v>0.10237499999999999</v>
      </c>
    </row>
    <row r="747" spans="2:7" x14ac:dyDescent="0.5">
      <c r="B747" s="122">
        <v>2002</v>
      </c>
      <c r="C747" s="126" t="s">
        <v>78</v>
      </c>
      <c r="D747" s="126" t="s">
        <v>88</v>
      </c>
      <c r="E747" s="124">
        <v>0.245473</v>
      </c>
      <c r="F747" s="124">
        <v>1.4926440000000001</v>
      </c>
      <c r="G747" s="124">
        <v>1.7381169999999999</v>
      </c>
    </row>
    <row r="748" spans="2:7" x14ac:dyDescent="0.5">
      <c r="B748" s="122">
        <v>2002</v>
      </c>
      <c r="C748" s="126" t="s">
        <v>78</v>
      </c>
      <c r="D748" s="126" t="s">
        <v>89</v>
      </c>
      <c r="E748" s="124">
        <v>-8.2690000000000003E-3</v>
      </c>
      <c r="F748" s="124">
        <v>-3.3399999999999999E-4</v>
      </c>
      <c r="G748" s="124">
        <v>-8.6029999999999995E-3</v>
      </c>
    </row>
    <row r="749" spans="2:7" x14ac:dyDescent="0.5">
      <c r="B749" s="122">
        <v>2002</v>
      </c>
      <c r="C749" s="126" t="s">
        <v>78</v>
      </c>
      <c r="D749" s="126" t="s">
        <v>90</v>
      </c>
      <c r="E749" s="124">
        <v>0.13647699999999999</v>
      </c>
      <c r="F749" s="124">
        <v>0.50792499999999996</v>
      </c>
      <c r="G749" s="124">
        <v>0.64440199999999992</v>
      </c>
    </row>
    <row r="750" spans="2:7" x14ac:dyDescent="0.5">
      <c r="B750" s="122">
        <v>2002</v>
      </c>
      <c r="C750" s="126" t="s">
        <v>78</v>
      </c>
      <c r="D750" s="126" t="s">
        <v>91</v>
      </c>
      <c r="E750" s="124">
        <v>9.5014000000000001E-2</v>
      </c>
      <c r="F750" s="124">
        <v>4.1077000000000002E-2</v>
      </c>
      <c r="G750" s="124">
        <v>0.13609099999999999</v>
      </c>
    </row>
    <row r="751" spans="2:7" x14ac:dyDescent="0.5">
      <c r="B751" s="122">
        <v>2002</v>
      </c>
      <c r="C751" s="126" t="s">
        <v>78</v>
      </c>
      <c r="D751" s="126" t="s">
        <v>92</v>
      </c>
      <c r="E751" s="124">
        <v>3.4259999999999998E-3</v>
      </c>
      <c r="F751" s="124">
        <v>0.13586500000000001</v>
      </c>
      <c r="G751" s="124">
        <v>0.139291</v>
      </c>
    </row>
    <row r="752" spans="2:7" x14ac:dyDescent="0.5">
      <c r="B752" s="122">
        <v>2002</v>
      </c>
      <c r="C752" s="126" t="s">
        <v>93</v>
      </c>
      <c r="D752" s="126" t="s">
        <v>94</v>
      </c>
      <c r="E752" s="124">
        <v>4.6090000000000002E-3</v>
      </c>
      <c r="F752" s="124">
        <v>2.9369999999999999E-3</v>
      </c>
      <c r="G752" s="124">
        <v>7.5460000000000006E-3</v>
      </c>
    </row>
    <row r="753" spans="2:7" x14ac:dyDescent="0.5">
      <c r="B753" s="122">
        <v>2002</v>
      </c>
      <c r="C753" s="126" t="s">
        <v>93</v>
      </c>
      <c r="D753" s="126" t="s">
        <v>95</v>
      </c>
      <c r="E753" s="124">
        <v>7.3157E-2</v>
      </c>
      <c r="F753" s="124">
        <v>5.5572999999999997E-2</v>
      </c>
      <c r="G753" s="124">
        <v>0.12873000000000001</v>
      </c>
    </row>
    <row r="754" spans="2:7" x14ac:dyDescent="0.5">
      <c r="B754" s="122">
        <v>2002</v>
      </c>
      <c r="C754" s="126" t="s">
        <v>93</v>
      </c>
      <c r="D754" s="126" t="s">
        <v>97</v>
      </c>
      <c r="E754" s="124">
        <v>0.14363500000000001</v>
      </c>
      <c r="F754" s="124">
        <v>7.3756000000000002E-2</v>
      </c>
      <c r="G754" s="124">
        <v>0.217391</v>
      </c>
    </row>
    <row r="755" spans="2:7" x14ac:dyDescent="0.5">
      <c r="B755" s="122">
        <v>2002</v>
      </c>
      <c r="C755" s="126" t="s">
        <v>93</v>
      </c>
      <c r="D755" s="126" t="s">
        <v>98</v>
      </c>
      <c r="E755" s="124">
        <v>3.0821999999999999E-2</v>
      </c>
      <c r="F755" s="124">
        <v>2.3344E-2</v>
      </c>
      <c r="G755" s="124">
        <v>5.4165999999999999E-2</v>
      </c>
    </row>
    <row r="756" spans="2:7" x14ac:dyDescent="0.5">
      <c r="B756" s="122">
        <v>2002</v>
      </c>
      <c r="C756" s="126" t="s">
        <v>93</v>
      </c>
      <c r="D756" s="126" t="s">
        <v>99</v>
      </c>
      <c r="E756" s="124">
        <v>1.9009999999999999E-2</v>
      </c>
      <c r="F756" s="124">
        <v>5.5092000000000002E-2</v>
      </c>
      <c r="G756" s="124">
        <v>7.4102000000000001E-2</v>
      </c>
    </row>
    <row r="757" spans="2:7" x14ac:dyDescent="0.5">
      <c r="B757" s="122">
        <v>2002</v>
      </c>
      <c r="C757" s="126" t="s">
        <v>93</v>
      </c>
      <c r="D757" s="126" t="s">
        <v>100</v>
      </c>
      <c r="E757" s="124">
        <v>0.54731399999999997</v>
      </c>
      <c r="F757" s="124">
        <v>0.22048300000000001</v>
      </c>
      <c r="G757" s="124">
        <v>0.76779699999999995</v>
      </c>
    </row>
    <row r="758" spans="2:7" x14ac:dyDescent="0.5">
      <c r="B758" s="122">
        <v>2002</v>
      </c>
      <c r="C758" s="126" t="s">
        <v>93</v>
      </c>
      <c r="D758" s="126" t="s">
        <v>101</v>
      </c>
      <c r="E758" s="124">
        <v>2.41E-4</v>
      </c>
      <c r="F758" s="124">
        <v>6.5200000000000002E-4</v>
      </c>
      <c r="G758" s="124">
        <v>8.9300000000000002E-4</v>
      </c>
    </row>
    <row r="759" spans="2:7" x14ac:dyDescent="0.5">
      <c r="B759" s="122">
        <v>2002</v>
      </c>
      <c r="C759" s="126" t="s">
        <v>93</v>
      </c>
      <c r="D759" s="126" t="s">
        <v>102</v>
      </c>
      <c r="E759" s="124">
        <v>5.71E-4</v>
      </c>
      <c r="F759" s="124">
        <v>1.1640000000000001E-3</v>
      </c>
      <c r="G759" s="124">
        <v>1.735E-3</v>
      </c>
    </row>
    <row r="760" spans="2:7" x14ac:dyDescent="0.5">
      <c r="B760" s="122">
        <v>2002</v>
      </c>
      <c r="C760" s="126" t="s">
        <v>93</v>
      </c>
      <c r="D760" s="126" t="s">
        <v>103</v>
      </c>
      <c r="E760" s="124">
        <v>0.290659</v>
      </c>
      <c r="F760" s="124">
        <v>0.21506900000000001</v>
      </c>
      <c r="G760" s="124">
        <v>0.50572799999999996</v>
      </c>
    </row>
    <row r="761" spans="2:7" x14ac:dyDescent="0.5">
      <c r="B761" s="122">
        <v>2002</v>
      </c>
      <c r="C761" s="126" t="s">
        <v>93</v>
      </c>
      <c r="D761" s="126" t="s">
        <v>104</v>
      </c>
      <c r="E761" s="124">
        <v>6.6106999999999999E-2</v>
      </c>
      <c r="F761" s="124">
        <v>4.8361000000000001E-2</v>
      </c>
      <c r="G761" s="124">
        <v>0.114468</v>
      </c>
    </row>
    <row r="762" spans="2:7" x14ac:dyDescent="0.5">
      <c r="B762" s="122">
        <v>2002</v>
      </c>
      <c r="C762" s="126" t="s">
        <v>93</v>
      </c>
      <c r="D762" s="126" t="s">
        <v>105</v>
      </c>
      <c r="E762" s="124">
        <v>6.6581000000000001E-2</v>
      </c>
      <c r="F762" s="124">
        <v>4.5482000000000002E-2</v>
      </c>
      <c r="G762" s="124">
        <v>0.112063</v>
      </c>
    </row>
    <row r="763" spans="2:7" x14ac:dyDescent="0.5">
      <c r="B763" s="122">
        <v>2002</v>
      </c>
      <c r="C763" s="126" t="s">
        <v>93</v>
      </c>
      <c r="D763" s="126" t="s">
        <v>106</v>
      </c>
      <c r="E763" s="124">
        <v>1.9999999999999999E-6</v>
      </c>
      <c r="F763" s="124">
        <v>0</v>
      </c>
      <c r="G763" s="124">
        <v>1.9999999999999999E-6</v>
      </c>
    </row>
    <row r="764" spans="2:7" x14ac:dyDescent="0.5">
      <c r="B764" s="122">
        <v>2002</v>
      </c>
      <c r="C764" s="126" t="s">
        <v>93</v>
      </c>
      <c r="D764" s="126" t="s">
        <v>107</v>
      </c>
      <c r="E764" s="124">
        <v>2.794E-3</v>
      </c>
      <c r="F764" s="124">
        <v>5.8380000000000003E-3</v>
      </c>
      <c r="G764" s="124">
        <v>8.6320000000000008E-3</v>
      </c>
    </row>
    <row r="765" spans="2:7" x14ac:dyDescent="0.5">
      <c r="B765" s="122">
        <v>2002</v>
      </c>
      <c r="C765" s="126" t="s">
        <v>93</v>
      </c>
      <c r="D765" s="126" t="s">
        <v>108</v>
      </c>
      <c r="E765" s="124">
        <v>0.35375200000000001</v>
      </c>
      <c r="F765" s="124">
        <v>0.24124899999999999</v>
      </c>
      <c r="G765" s="124">
        <v>0.595001</v>
      </c>
    </row>
    <row r="766" spans="2:7" x14ac:dyDescent="0.5">
      <c r="B766" s="122">
        <v>2002</v>
      </c>
      <c r="C766" s="126" t="s">
        <v>93</v>
      </c>
      <c r="D766" s="126" t="s">
        <v>109</v>
      </c>
      <c r="E766" s="124">
        <v>0.36322300000000002</v>
      </c>
      <c r="F766" s="124">
        <v>0.100817</v>
      </c>
      <c r="G766" s="124">
        <v>0.46404000000000001</v>
      </c>
    </row>
    <row r="767" spans="2:7" x14ac:dyDescent="0.5">
      <c r="B767" s="122">
        <v>2002</v>
      </c>
      <c r="C767" s="126" t="s">
        <v>93</v>
      </c>
      <c r="D767" s="126" t="s">
        <v>110</v>
      </c>
      <c r="E767" s="124">
        <v>0.18713299999999999</v>
      </c>
      <c r="F767" s="124">
        <v>5.1687999999999998E-2</v>
      </c>
      <c r="G767" s="124">
        <v>0.23882100000000001</v>
      </c>
    </row>
    <row r="768" spans="2:7" x14ac:dyDescent="0.5">
      <c r="B768" s="122">
        <v>2002</v>
      </c>
      <c r="C768" s="126" t="s">
        <v>93</v>
      </c>
      <c r="D768" s="126" t="s">
        <v>111</v>
      </c>
      <c r="E768" s="124">
        <v>0.85510299999999995</v>
      </c>
      <c r="F768" s="124">
        <v>0.62779499999999999</v>
      </c>
      <c r="G768" s="124">
        <v>1.482898</v>
      </c>
    </row>
    <row r="769" spans="2:7" x14ac:dyDescent="0.5">
      <c r="B769" s="122">
        <v>2002</v>
      </c>
      <c r="C769" s="126" t="s">
        <v>93</v>
      </c>
      <c r="D769" s="126" t="s">
        <v>112</v>
      </c>
      <c r="E769" s="124">
        <v>0</v>
      </c>
      <c r="F769" s="124">
        <v>0</v>
      </c>
      <c r="G769" s="124">
        <v>0</v>
      </c>
    </row>
    <row r="770" spans="2:7" x14ac:dyDescent="0.5">
      <c r="B770" s="122">
        <v>2002</v>
      </c>
      <c r="C770" s="126" t="s">
        <v>93</v>
      </c>
      <c r="D770" s="126" t="s">
        <v>113</v>
      </c>
      <c r="E770" s="124">
        <v>1.27E-4</v>
      </c>
      <c r="F770" s="124">
        <v>1.17E-4</v>
      </c>
      <c r="G770" s="124">
        <v>2.4399999999999999E-4</v>
      </c>
    </row>
    <row r="771" spans="2:7" x14ac:dyDescent="0.5">
      <c r="B771" s="122">
        <v>2002</v>
      </c>
      <c r="C771" s="126" t="s">
        <v>93</v>
      </c>
      <c r="D771" s="126" t="s">
        <v>114</v>
      </c>
      <c r="E771" s="124">
        <v>3.0430000000000001E-3</v>
      </c>
      <c r="F771" s="124">
        <v>1.531E-3</v>
      </c>
      <c r="G771" s="124">
        <v>4.5739999999999999E-3</v>
      </c>
    </row>
    <row r="772" spans="2:7" x14ac:dyDescent="0.5">
      <c r="B772" s="122">
        <v>2002</v>
      </c>
      <c r="C772" s="126" t="s">
        <v>93</v>
      </c>
      <c r="D772" s="126" t="s">
        <v>115</v>
      </c>
      <c r="E772" s="124">
        <v>1.4250000000000001E-3</v>
      </c>
      <c r="F772" s="124">
        <v>1.7926000000000001E-2</v>
      </c>
      <c r="G772" s="124">
        <v>1.9351E-2</v>
      </c>
    </row>
    <row r="773" spans="2:7" x14ac:dyDescent="0.5">
      <c r="B773" s="122">
        <v>2002</v>
      </c>
      <c r="C773" s="126" t="s">
        <v>93</v>
      </c>
      <c r="D773" s="126" t="s">
        <v>116</v>
      </c>
      <c r="E773" s="124">
        <v>0.203287</v>
      </c>
      <c r="F773" s="124">
        <v>0.13894200000000001</v>
      </c>
      <c r="G773" s="124">
        <v>0.34222900000000001</v>
      </c>
    </row>
    <row r="774" spans="2:7" x14ac:dyDescent="0.5">
      <c r="B774" s="122">
        <v>2002</v>
      </c>
      <c r="C774" s="126" t="s">
        <v>93</v>
      </c>
      <c r="D774" s="126" t="s">
        <v>117</v>
      </c>
      <c r="E774" s="124">
        <v>4.1919999999999999E-2</v>
      </c>
      <c r="F774" s="124">
        <v>0.54710000000000003</v>
      </c>
      <c r="G774" s="124">
        <v>0.58901999999999999</v>
      </c>
    </row>
    <row r="775" spans="2:7" x14ac:dyDescent="0.5">
      <c r="B775" s="122">
        <v>2002</v>
      </c>
      <c r="C775" s="126" t="s">
        <v>93</v>
      </c>
      <c r="D775" s="126" t="s">
        <v>118</v>
      </c>
      <c r="E775" s="124">
        <v>7.4601000000000001E-2</v>
      </c>
      <c r="F775" s="124">
        <v>5.3440000000000001E-2</v>
      </c>
      <c r="G775" s="124">
        <v>0.12804099999999999</v>
      </c>
    </row>
    <row r="776" spans="2:7" x14ac:dyDescent="0.5">
      <c r="B776" s="122">
        <v>2002</v>
      </c>
      <c r="C776" s="126" t="s">
        <v>93</v>
      </c>
      <c r="D776" s="126" t="s">
        <v>119</v>
      </c>
      <c r="E776" s="124">
        <v>1.838E-3</v>
      </c>
      <c r="F776" s="124">
        <v>7.5069999999999998E-3</v>
      </c>
      <c r="G776" s="124">
        <v>9.3449999999999991E-3</v>
      </c>
    </row>
    <row r="777" spans="2:7" x14ac:dyDescent="0.5">
      <c r="B777" s="122">
        <v>2002</v>
      </c>
      <c r="C777" s="126" t="s">
        <v>93</v>
      </c>
      <c r="D777" s="126" t="s">
        <v>120</v>
      </c>
      <c r="E777" s="124">
        <v>0.143541</v>
      </c>
      <c r="F777" s="124">
        <v>0.10591399999999999</v>
      </c>
      <c r="G777" s="124">
        <v>0.24945500000000001</v>
      </c>
    </row>
    <row r="778" spans="2:7" x14ac:dyDescent="0.5">
      <c r="B778" s="122">
        <v>2002</v>
      </c>
      <c r="C778" s="126" t="s">
        <v>93</v>
      </c>
      <c r="D778" s="126" t="s">
        <v>121</v>
      </c>
      <c r="E778" s="124">
        <v>8.1939999999999999E-3</v>
      </c>
      <c r="F778" s="124">
        <v>2.4589999999999998E-3</v>
      </c>
      <c r="G778" s="124">
        <v>1.0652999999999999E-2</v>
      </c>
    </row>
    <row r="779" spans="2:7" x14ac:dyDescent="0.5">
      <c r="B779" s="122">
        <v>2002</v>
      </c>
      <c r="C779" s="126" t="s">
        <v>93</v>
      </c>
      <c r="D779" s="126" t="s">
        <v>122</v>
      </c>
      <c r="E779" s="124">
        <v>0.60315200000000002</v>
      </c>
      <c r="F779" s="124">
        <v>0.32462999999999997</v>
      </c>
      <c r="G779" s="124">
        <v>0.927782</v>
      </c>
    </row>
    <row r="780" spans="2:7" x14ac:dyDescent="0.5">
      <c r="B780" s="122">
        <v>2002</v>
      </c>
      <c r="C780" s="126" t="s">
        <v>93</v>
      </c>
      <c r="D780" s="126" t="s">
        <v>123</v>
      </c>
      <c r="E780" s="124">
        <v>9.6900000000000007E-3</v>
      </c>
      <c r="F780" s="124">
        <v>9.1559999999999992E-3</v>
      </c>
      <c r="G780" s="124">
        <v>1.8846000000000002E-2</v>
      </c>
    </row>
    <row r="781" spans="2:7" x14ac:dyDescent="0.5">
      <c r="B781" s="122">
        <v>2002</v>
      </c>
      <c r="C781" s="126" t="s">
        <v>93</v>
      </c>
      <c r="D781" s="126" t="s">
        <v>124</v>
      </c>
      <c r="E781" s="124">
        <v>9.0085999999999999E-2</v>
      </c>
      <c r="F781" s="124">
        <v>6.3541E-2</v>
      </c>
      <c r="G781" s="124">
        <v>0.15362700000000001</v>
      </c>
    </row>
    <row r="782" spans="2:7" x14ac:dyDescent="0.5">
      <c r="B782" s="122">
        <v>2002</v>
      </c>
      <c r="C782" s="126" t="s">
        <v>93</v>
      </c>
      <c r="D782" s="126" t="s">
        <v>125</v>
      </c>
      <c r="E782" s="124">
        <v>8.6000000000000003E-5</v>
      </c>
      <c r="F782" s="124">
        <v>4.1999999999999998E-5</v>
      </c>
      <c r="G782" s="124">
        <v>1.2799999999999999E-4</v>
      </c>
    </row>
    <row r="783" spans="2:7" x14ac:dyDescent="0.5">
      <c r="B783" s="122">
        <v>2002</v>
      </c>
      <c r="C783" s="126" t="s">
        <v>93</v>
      </c>
      <c r="D783" s="126" t="s">
        <v>127</v>
      </c>
      <c r="E783" s="124">
        <v>2.8347000000000001E-2</v>
      </c>
      <c r="F783" s="124">
        <v>1.7059000000000001E-2</v>
      </c>
      <c r="G783" s="124">
        <v>4.5406000000000002E-2</v>
      </c>
    </row>
    <row r="784" spans="2:7" x14ac:dyDescent="0.5">
      <c r="B784" s="122">
        <v>2002</v>
      </c>
      <c r="C784" s="126" t="s">
        <v>93</v>
      </c>
      <c r="D784" s="126" t="s">
        <v>128</v>
      </c>
      <c r="E784" s="124">
        <v>2.918E-3</v>
      </c>
      <c r="F784" s="124">
        <v>4.5030000000000001E-3</v>
      </c>
      <c r="G784" s="124">
        <v>7.4210000000000014E-3</v>
      </c>
    </row>
    <row r="785" spans="2:7" x14ac:dyDescent="0.5">
      <c r="B785" s="122">
        <v>2002</v>
      </c>
      <c r="C785" s="126" t="s">
        <v>93</v>
      </c>
      <c r="D785" s="126" t="s">
        <v>129</v>
      </c>
      <c r="E785" s="124">
        <v>2.3691E-2</v>
      </c>
      <c r="F785" s="124">
        <v>1.6971E-2</v>
      </c>
      <c r="G785" s="124">
        <v>4.0661999999999997E-2</v>
      </c>
    </row>
    <row r="786" spans="2:7" x14ac:dyDescent="0.5">
      <c r="B786" s="122">
        <v>2002</v>
      </c>
      <c r="C786" s="126" t="s">
        <v>93</v>
      </c>
      <c r="D786" s="126" t="s">
        <v>131</v>
      </c>
      <c r="E786" s="124">
        <v>0.20271</v>
      </c>
      <c r="F786" s="124">
        <v>0.123584</v>
      </c>
      <c r="G786" s="124">
        <v>0.32629399999999997</v>
      </c>
    </row>
    <row r="787" spans="2:7" x14ac:dyDescent="0.5">
      <c r="B787" s="122">
        <v>2002</v>
      </c>
      <c r="C787" s="126" t="s">
        <v>93</v>
      </c>
      <c r="D787" s="126" t="s">
        <v>132</v>
      </c>
      <c r="E787" s="124">
        <v>0.15016199999999999</v>
      </c>
      <c r="F787" s="124">
        <v>6.8211999999999995E-2</v>
      </c>
      <c r="G787" s="124">
        <v>0.21837400000000001</v>
      </c>
    </row>
    <row r="788" spans="2:7" x14ac:dyDescent="0.5">
      <c r="B788" s="122">
        <v>2002</v>
      </c>
      <c r="C788" s="126" t="s">
        <v>93</v>
      </c>
      <c r="D788" s="126" t="s">
        <v>133</v>
      </c>
      <c r="E788" s="124">
        <v>0.45277600000000001</v>
      </c>
      <c r="F788" s="124">
        <v>0.37659999999999999</v>
      </c>
      <c r="G788" s="124">
        <v>0.829376</v>
      </c>
    </row>
    <row r="789" spans="2:7" x14ac:dyDescent="0.5">
      <c r="B789" s="122">
        <v>2003</v>
      </c>
      <c r="C789" s="126" t="s">
        <v>69</v>
      </c>
      <c r="D789" s="126" t="s">
        <v>70</v>
      </c>
      <c r="E789" s="124">
        <v>1.2318260000000001</v>
      </c>
      <c r="F789" s="124">
        <v>2.5002550000000001</v>
      </c>
      <c r="G789" s="124">
        <v>3.732081</v>
      </c>
    </row>
    <row r="790" spans="2:7" x14ac:dyDescent="0.5">
      <c r="B790" s="122">
        <v>2003</v>
      </c>
      <c r="C790" s="126" t="s">
        <v>69</v>
      </c>
      <c r="D790" s="126" t="s">
        <v>404</v>
      </c>
      <c r="E790" s="124">
        <v>0.64814899999999998</v>
      </c>
      <c r="F790" s="124">
        <v>2.2743280000000001</v>
      </c>
      <c r="G790" s="124">
        <v>2.9224770000000002</v>
      </c>
    </row>
    <row r="791" spans="2:7" x14ac:dyDescent="0.5">
      <c r="B791" s="122">
        <v>2003</v>
      </c>
      <c r="C791" s="126" t="s">
        <v>69</v>
      </c>
      <c r="D791" s="126" t="s">
        <v>71</v>
      </c>
      <c r="E791" s="124">
        <v>0.34923399999999999</v>
      </c>
      <c r="F791" s="124">
        <v>0.82392900000000002</v>
      </c>
      <c r="G791" s="124">
        <v>1.173163</v>
      </c>
    </row>
    <row r="792" spans="2:7" x14ac:dyDescent="0.5">
      <c r="B792" s="122">
        <v>2003</v>
      </c>
      <c r="C792" s="126" t="s">
        <v>69</v>
      </c>
      <c r="D792" s="126" t="s">
        <v>72</v>
      </c>
      <c r="E792" s="124">
        <v>15.197633</v>
      </c>
      <c r="F792" s="124">
        <v>2.0084209999999998</v>
      </c>
      <c r="G792" s="124">
        <v>17.206054000000002</v>
      </c>
    </row>
    <row r="793" spans="2:7" x14ac:dyDescent="0.5">
      <c r="B793" s="122">
        <v>2003</v>
      </c>
      <c r="C793" s="126" t="s">
        <v>69</v>
      </c>
      <c r="D793" s="126" t="s">
        <v>73</v>
      </c>
      <c r="E793" s="124">
        <v>6.4085320000000001</v>
      </c>
      <c r="F793" s="124">
        <v>4.4422129999999997</v>
      </c>
      <c r="G793" s="124">
        <v>10.850745</v>
      </c>
    </row>
    <row r="794" spans="2:7" x14ac:dyDescent="0.5">
      <c r="B794" s="122">
        <v>2003</v>
      </c>
      <c r="C794" s="126" t="s">
        <v>69</v>
      </c>
      <c r="D794" s="126" t="s">
        <v>74</v>
      </c>
      <c r="E794" s="124">
        <v>0.92776199999999998</v>
      </c>
      <c r="F794" s="124">
        <v>0.74868400000000002</v>
      </c>
      <c r="G794" s="124">
        <v>1.6764460000000001</v>
      </c>
    </row>
    <row r="795" spans="2:7" x14ac:dyDescent="0.5">
      <c r="B795" s="122">
        <v>2003</v>
      </c>
      <c r="C795" s="126" t="s">
        <v>69</v>
      </c>
      <c r="D795" s="126" t="s">
        <v>75</v>
      </c>
      <c r="E795" s="124">
        <v>0.368031</v>
      </c>
      <c r="F795" s="124">
        <v>0.18266099999999999</v>
      </c>
      <c r="G795" s="124">
        <v>0.55069199999999996</v>
      </c>
    </row>
    <row r="796" spans="2:7" x14ac:dyDescent="0.5">
      <c r="B796" s="122">
        <v>2003</v>
      </c>
      <c r="C796" s="126" t="s">
        <v>69</v>
      </c>
      <c r="D796" s="126" t="s">
        <v>76</v>
      </c>
      <c r="E796" s="124">
        <v>2.1071979999999999</v>
      </c>
      <c r="F796" s="124">
        <v>1.999773</v>
      </c>
      <c r="G796" s="124">
        <v>4.1069709999999997</v>
      </c>
    </row>
    <row r="797" spans="2:7" x14ac:dyDescent="0.5">
      <c r="B797" s="122">
        <v>2003</v>
      </c>
      <c r="C797" s="126" t="s">
        <v>69</v>
      </c>
      <c r="D797" s="126" t="s">
        <v>77</v>
      </c>
      <c r="E797" s="124">
        <v>8.3203040000000001</v>
      </c>
      <c r="F797" s="124">
        <v>3.9607749999999999</v>
      </c>
      <c r="G797" s="124">
        <v>12.281079</v>
      </c>
    </row>
    <row r="798" spans="2:7" x14ac:dyDescent="0.5">
      <c r="B798" s="122">
        <v>2003</v>
      </c>
      <c r="C798" s="126" t="s">
        <v>78</v>
      </c>
      <c r="D798" s="126" t="s">
        <v>79</v>
      </c>
      <c r="E798" s="124">
        <v>3.3739999999999999E-2</v>
      </c>
      <c r="F798" s="124">
        <v>0.10972899999999999</v>
      </c>
      <c r="G798" s="124">
        <v>0.14346900000000001</v>
      </c>
    </row>
    <row r="799" spans="2:7" x14ac:dyDescent="0.5">
      <c r="B799" s="122">
        <v>2003</v>
      </c>
      <c r="C799" s="126" t="s">
        <v>78</v>
      </c>
      <c r="D799" s="126" t="s">
        <v>80</v>
      </c>
      <c r="E799" s="124">
        <v>0.82387999999999995</v>
      </c>
      <c r="F799" s="124">
        <v>0.69067999999999996</v>
      </c>
      <c r="G799" s="124">
        <v>1.5145599999999999</v>
      </c>
    </row>
    <row r="800" spans="2:7" x14ac:dyDescent="0.5">
      <c r="B800" s="122">
        <v>2003</v>
      </c>
      <c r="C800" s="126" t="s">
        <v>78</v>
      </c>
      <c r="D800" s="126" t="s">
        <v>81</v>
      </c>
      <c r="E800" s="124">
        <v>0.19206799999999999</v>
      </c>
      <c r="F800" s="124">
        <v>1.113083</v>
      </c>
      <c r="G800" s="124">
        <v>1.305151</v>
      </c>
    </row>
    <row r="801" spans="2:7" x14ac:dyDescent="0.5">
      <c r="B801" s="122">
        <v>2003</v>
      </c>
      <c r="C801" s="126" t="s">
        <v>78</v>
      </c>
      <c r="D801" s="126" t="s">
        <v>82</v>
      </c>
      <c r="E801" s="124">
        <v>1.4199649999999999</v>
      </c>
      <c r="F801" s="124">
        <v>1.0594490000000001</v>
      </c>
      <c r="G801" s="124">
        <v>2.4794139999999998</v>
      </c>
    </row>
    <row r="802" spans="2:7" x14ac:dyDescent="0.5">
      <c r="B802" s="122">
        <v>2003</v>
      </c>
      <c r="C802" s="126" t="s">
        <v>78</v>
      </c>
      <c r="D802" s="126" t="s">
        <v>83</v>
      </c>
      <c r="E802" s="124">
        <v>0.88406300000000004</v>
      </c>
      <c r="F802" s="124">
        <v>1.0975779999999999</v>
      </c>
      <c r="G802" s="124">
        <v>1.981641</v>
      </c>
    </row>
    <row r="803" spans="2:7" x14ac:dyDescent="0.5">
      <c r="B803" s="122">
        <v>2003</v>
      </c>
      <c r="C803" s="126" t="s">
        <v>78</v>
      </c>
      <c r="D803" s="126" t="s">
        <v>84</v>
      </c>
      <c r="E803" s="124">
        <v>2.0200010000000002</v>
      </c>
      <c r="F803" s="124">
        <v>1.673694</v>
      </c>
      <c r="G803" s="124">
        <v>3.693695</v>
      </c>
    </row>
    <row r="804" spans="2:7" x14ac:dyDescent="0.5">
      <c r="B804" s="122">
        <v>2003</v>
      </c>
      <c r="C804" s="126" t="s">
        <v>78</v>
      </c>
      <c r="D804" s="126" t="s">
        <v>85</v>
      </c>
      <c r="E804" s="124">
        <v>0.46953800000000001</v>
      </c>
      <c r="F804" s="124">
        <v>0.36232399999999998</v>
      </c>
      <c r="G804" s="124">
        <v>0.83186199999999999</v>
      </c>
    </row>
    <row r="805" spans="2:7" x14ac:dyDescent="0.5">
      <c r="B805" s="122">
        <v>2003</v>
      </c>
      <c r="C805" s="126" t="s">
        <v>78</v>
      </c>
      <c r="D805" s="126" t="s">
        <v>86</v>
      </c>
      <c r="E805" s="124">
        <v>0.67355299999999996</v>
      </c>
      <c r="F805" s="124">
        <v>3.2725439999999999</v>
      </c>
      <c r="G805" s="124">
        <v>3.946097</v>
      </c>
    </row>
    <row r="806" spans="2:7" x14ac:dyDescent="0.5">
      <c r="B806" s="122">
        <v>2003</v>
      </c>
      <c r="C806" s="126" t="s">
        <v>78</v>
      </c>
      <c r="D806" s="126" t="s">
        <v>87</v>
      </c>
      <c r="E806" s="124">
        <v>6.1678999999999998E-2</v>
      </c>
      <c r="F806" s="124">
        <v>3.8274000000000002E-2</v>
      </c>
      <c r="G806" s="124">
        <v>9.9953E-2</v>
      </c>
    </row>
    <row r="807" spans="2:7" x14ac:dyDescent="0.5">
      <c r="B807" s="122">
        <v>2003</v>
      </c>
      <c r="C807" s="126" t="s">
        <v>78</v>
      </c>
      <c r="D807" s="126" t="s">
        <v>88</v>
      </c>
      <c r="E807" s="124">
        <v>0.26299600000000001</v>
      </c>
      <c r="F807" s="124">
        <v>1.4573640000000001</v>
      </c>
      <c r="G807" s="124">
        <v>1.7203599999999999</v>
      </c>
    </row>
    <row r="808" spans="2:7" x14ac:dyDescent="0.5">
      <c r="B808" s="122">
        <v>2003</v>
      </c>
      <c r="C808" s="126" t="s">
        <v>78</v>
      </c>
      <c r="D808" s="126" t="s">
        <v>89</v>
      </c>
      <c r="E808" s="124">
        <v>2.3098E-2</v>
      </c>
      <c r="F808" s="124">
        <v>-1.1159000000000001E-2</v>
      </c>
      <c r="G808" s="124">
        <v>1.1939E-2</v>
      </c>
    </row>
    <row r="809" spans="2:7" x14ac:dyDescent="0.5">
      <c r="B809" s="122">
        <v>2003</v>
      </c>
      <c r="C809" s="126" t="s">
        <v>78</v>
      </c>
      <c r="D809" s="126" t="s">
        <v>90</v>
      </c>
      <c r="E809" s="124">
        <v>-0.37183899999999998</v>
      </c>
      <c r="F809" s="124">
        <v>-3.1433999999999997E-2</v>
      </c>
      <c r="G809" s="124">
        <v>-0.40327299999999999</v>
      </c>
    </row>
    <row r="810" spans="2:7" x14ac:dyDescent="0.5">
      <c r="B810" s="122">
        <v>2003</v>
      </c>
      <c r="C810" s="126" t="s">
        <v>78</v>
      </c>
      <c r="D810" s="126" t="s">
        <v>91</v>
      </c>
      <c r="E810" s="124">
        <v>7.4191999999999994E-2</v>
      </c>
      <c r="F810" s="124">
        <v>4.4324000000000002E-2</v>
      </c>
      <c r="G810" s="124">
        <v>0.118516</v>
      </c>
    </row>
    <row r="811" spans="2:7" x14ac:dyDescent="0.5">
      <c r="B811" s="122">
        <v>2003</v>
      </c>
      <c r="C811" s="126" t="s">
        <v>78</v>
      </c>
      <c r="D811" s="126" t="s">
        <v>92</v>
      </c>
      <c r="E811" s="124">
        <v>1.554E-3</v>
      </c>
      <c r="F811" s="124">
        <v>9.8583000000000004E-2</v>
      </c>
      <c r="G811" s="124">
        <v>0.100137</v>
      </c>
    </row>
    <row r="812" spans="2:7" x14ac:dyDescent="0.5">
      <c r="B812" s="122">
        <v>2003</v>
      </c>
      <c r="C812" s="126" t="s">
        <v>93</v>
      </c>
      <c r="D812" s="126" t="s">
        <v>94</v>
      </c>
      <c r="E812" s="124">
        <v>5.1070000000000004E-3</v>
      </c>
      <c r="F812" s="124">
        <v>3.1099999999999999E-3</v>
      </c>
      <c r="G812" s="124">
        <v>8.2170000000000003E-3</v>
      </c>
    </row>
    <row r="813" spans="2:7" x14ac:dyDescent="0.5">
      <c r="B813" s="122">
        <v>2003</v>
      </c>
      <c r="C813" s="126" t="s">
        <v>93</v>
      </c>
      <c r="D813" s="126" t="s">
        <v>95</v>
      </c>
      <c r="E813" s="124">
        <v>8.5505999999999999E-2</v>
      </c>
      <c r="F813" s="124">
        <v>5.9997000000000002E-2</v>
      </c>
      <c r="G813" s="124">
        <v>0.14550299999999999</v>
      </c>
    </row>
    <row r="814" spans="2:7" x14ac:dyDescent="0.5">
      <c r="B814" s="122">
        <v>2003</v>
      </c>
      <c r="C814" s="126" t="s">
        <v>93</v>
      </c>
      <c r="D814" s="126" t="s">
        <v>97</v>
      </c>
      <c r="E814" s="124">
        <v>0.17877100000000001</v>
      </c>
      <c r="F814" s="124">
        <v>8.1406000000000006E-2</v>
      </c>
      <c r="G814" s="124">
        <v>0.26017699999999999</v>
      </c>
    </row>
    <row r="815" spans="2:7" x14ac:dyDescent="0.5">
      <c r="B815" s="122">
        <v>2003</v>
      </c>
      <c r="C815" s="126" t="s">
        <v>93</v>
      </c>
      <c r="D815" s="126" t="s">
        <v>98</v>
      </c>
      <c r="E815" s="124">
        <v>3.1292E-2</v>
      </c>
      <c r="F815" s="124">
        <v>2.3455E-2</v>
      </c>
      <c r="G815" s="124">
        <v>5.4746999999999997E-2</v>
      </c>
    </row>
    <row r="816" spans="2:7" x14ac:dyDescent="0.5">
      <c r="B816" s="122">
        <v>2003</v>
      </c>
      <c r="C816" s="126" t="s">
        <v>93</v>
      </c>
      <c r="D816" s="126" t="s">
        <v>99</v>
      </c>
      <c r="E816" s="124">
        <v>2.4279999999999999E-2</v>
      </c>
      <c r="F816" s="124">
        <v>6.5606999999999999E-2</v>
      </c>
      <c r="G816" s="124">
        <v>8.9886999999999995E-2</v>
      </c>
    </row>
    <row r="817" spans="2:7" x14ac:dyDescent="0.5">
      <c r="B817" s="122">
        <v>2003</v>
      </c>
      <c r="C817" s="126" t="s">
        <v>93</v>
      </c>
      <c r="D817" s="126" t="s">
        <v>100</v>
      </c>
      <c r="E817" s="124">
        <v>0.63976999999999995</v>
      </c>
      <c r="F817" s="124">
        <v>0.235315</v>
      </c>
      <c r="G817" s="124">
        <v>0.87508499999999989</v>
      </c>
    </row>
    <row r="818" spans="2:7" x14ac:dyDescent="0.5">
      <c r="B818" s="122">
        <v>2003</v>
      </c>
      <c r="C818" s="126" t="s">
        <v>93</v>
      </c>
      <c r="D818" s="126" t="s">
        <v>101</v>
      </c>
      <c r="E818" s="124">
        <v>2.5999999999999998E-4</v>
      </c>
      <c r="F818" s="124">
        <v>7.3099999999999999E-4</v>
      </c>
      <c r="G818" s="124">
        <v>9.9099999999999991E-4</v>
      </c>
    </row>
    <row r="819" spans="2:7" x14ac:dyDescent="0.5">
      <c r="B819" s="122">
        <v>2003</v>
      </c>
      <c r="C819" s="126" t="s">
        <v>93</v>
      </c>
      <c r="D819" s="126" t="s">
        <v>102</v>
      </c>
      <c r="E819" s="124">
        <v>7.3099999999999999E-4</v>
      </c>
      <c r="F819" s="124">
        <v>1.2800000000000001E-3</v>
      </c>
      <c r="G819" s="124">
        <v>2.0110000000000002E-3</v>
      </c>
    </row>
    <row r="820" spans="2:7" x14ac:dyDescent="0.5">
      <c r="B820" s="122">
        <v>2003</v>
      </c>
      <c r="C820" s="126" t="s">
        <v>93</v>
      </c>
      <c r="D820" s="126" t="s">
        <v>103</v>
      </c>
      <c r="E820" s="124">
        <v>0.31450699999999998</v>
      </c>
      <c r="F820" s="124">
        <v>0.206707</v>
      </c>
      <c r="G820" s="124">
        <v>0.52121399999999996</v>
      </c>
    </row>
    <row r="821" spans="2:7" x14ac:dyDescent="0.5">
      <c r="B821" s="122">
        <v>2003</v>
      </c>
      <c r="C821" s="126" t="s">
        <v>93</v>
      </c>
      <c r="D821" s="126" t="s">
        <v>104</v>
      </c>
      <c r="E821" s="124">
        <v>8.0199999999999994E-2</v>
      </c>
      <c r="F821" s="124">
        <v>5.5258000000000002E-2</v>
      </c>
      <c r="G821" s="124">
        <v>0.135458</v>
      </c>
    </row>
    <row r="822" spans="2:7" x14ac:dyDescent="0.5">
      <c r="B822" s="122">
        <v>2003</v>
      </c>
      <c r="C822" s="126" t="s">
        <v>93</v>
      </c>
      <c r="D822" s="126" t="s">
        <v>105</v>
      </c>
      <c r="E822" s="124">
        <v>8.2336999999999994E-2</v>
      </c>
      <c r="F822" s="124">
        <v>4.5082999999999998E-2</v>
      </c>
      <c r="G822" s="124">
        <v>0.12742000000000001</v>
      </c>
    </row>
    <row r="823" spans="2:7" x14ac:dyDescent="0.5">
      <c r="B823" s="122">
        <v>2003</v>
      </c>
      <c r="C823" s="126" t="s">
        <v>93</v>
      </c>
      <c r="D823" s="126" t="s">
        <v>106</v>
      </c>
      <c r="E823" s="124">
        <v>1.9999999999999999E-6</v>
      </c>
      <c r="F823" s="124">
        <v>0</v>
      </c>
      <c r="G823" s="124">
        <v>1.9999999999999999E-6</v>
      </c>
    </row>
    <row r="824" spans="2:7" x14ac:dyDescent="0.5">
      <c r="B824" s="122">
        <v>2003</v>
      </c>
      <c r="C824" s="126" t="s">
        <v>93</v>
      </c>
      <c r="D824" s="126" t="s">
        <v>107</v>
      </c>
      <c r="E824" s="124">
        <v>2.7859999999999998E-3</v>
      </c>
      <c r="F824" s="124">
        <v>6.3509999999999999E-3</v>
      </c>
      <c r="G824" s="124">
        <v>9.1369999999999993E-3</v>
      </c>
    </row>
    <row r="825" spans="2:7" x14ac:dyDescent="0.5">
      <c r="B825" s="122">
        <v>2003</v>
      </c>
      <c r="C825" s="126" t="s">
        <v>93</v>
      </c>
      <c r="D825" s="126" t="s">
        <v>108</v>
      </c>
      <c r="E825" s="124">
        <v>0.39369399999999999</v>
      </c>
      <c r="F825" s="124">
        <v>0.257882</v>
      </c>
      <c r="G825" s="124">
        <v>0.65157599999999993</v>
      </c>
    </row>
    <row r="826" spans="2:7" x14ac:dyDescent="0.5">
      <c r="B826" s="122">
        <v>2003</v>
      </c>
      <c r="C826" s="126" t="s">
        <v>93</v>
      </c>
      <c r="D826" s="126" t="s">
        <v>109</v>
      </c>
      <c r="E826" s="124">
        <v>0.43351200000000001</v>
      </c>
      <c r="F826" s="124">
        <v>0.103377</v>
      </c>
      <c r="G826" s="124">
        <v>0.53688899999999995</v>
      </c>
    </row>
    <row r="827" spans="2:7" x14ac:dyDescent="0.5">
      <c r="B827" s="122">
        <v>2003</v>
      </c>
      <c r="C827" s="126" t="s">
        <v>93</v>
      </c>
      <c r="D827" s="126" t="s">
        <v>110</v>
      </c>
      <c r="E827" s="124">
        <v>0.22336400000000001</v>
      </c>
      <c r="F827" s="124">
        <v>5.3053000000000003E-2</v>
      </c>
      <c r="G827" s="124">
        <v>0.27641700000000002</v>
      </c>
    </row>
    <row r="828" spans="2:7" x14ac:dyDescent="0.5">
      <c r="B828" s="122">
        <v>2003</v>
      </c>
      <c r="C828" s="126" t="s">
        <v>93</v>
      </c>
      <c r="D828" s="126" t="s">
        <v>111</v>
      </c>
      <c r="E828" s="124">
        <v>1.000491</v>
      </c>
      <c r="F828" s="124">
        <v>0.67901100000000003</v>
      </c>
      <c r="G828" s="124">
        <v>1.6795020000000001</v>
      </c>
    </row>
    <row r="829" spans="2:7" x14ac:dyDescent="0.5">
      <c r="B829" s="122">
        <v>2003</v>
      </c>
      <c r="C829" s="126" t="s">
        <v>93</v>
      </c>
      <c r="D829" s="126" t="s">
        <v>112</v>
      </c>
      <c r="E829" s="124">
        <v>0</v>
      </c>
      <c r="F829" s="124">
        <v>0</v>
      </c>
      <c r="G829" s="124">
        <v>0</v>
      </c>
    </row>
    <row r="830" spans="2:7" x14ac:dyDescent="0.5">
      <c r="B830" s="122">
        <v>2003</v>
      </c>
      <c r="C830" s="126" t="s">
        <v>93</v>
      </c>
      <c r="D830" s="126" t="s">
        <v>113</v>
      </c>
      <c r="E830" s="124">
        <v>1.63E-4</v>
      </c>
      <c r="F830" s="124">
        <v>1.9100000000000001E-4</v>
      </c>
      <c r="G830" s="124">
        <v>3.5399999999999999E-4</v>
      </c>
    </row>
    <row r="831" spans="2:7" x14ac:dyDescent="0.5">
      <c r="B831" s="122">
        <v>2003</v>
      </c>
      <c r="C831" s="126" t="s">
        <v>93</v>
      </c>
      <c r="D831" s="126" t="s">
        <v>114</v>
      </c>
      <c r="E831" s="124">
        <v>4.2170000000000003E-3</v>
      </c>
      <c r="F831" s="124">
        <v>1.89E-3</v>
      </c>
      <c r="G831" s="124">
        <v>6.1069999999999996E-3</v>
      </c>
    </row>
    <row r="832" spans="2:7" x14ac:dyDescent="0.5">
      <c r="B832" s="122">
        <v>2003</v>
      </c>
      <c r="C832" s="126" t="s">
        <v>93</v>
      </c>
      <c r="D832" s="126" t="s">
        <v>115</v>
      </c>
      <c r="E832" s="124">
        <v>1.7619999999999999E-3</v>
      </c>
      <c r="F832" s="124">
        <v>1.9820999999999998E-2</v>
      </c>
      <c r="G832" s="124">
        <v>2.1583000000000001E-2</v>
      </c>
    </row>
    <row r="833" spans="2:7" x14ac:dyDescent="0.5">
      <c r="B833" s="122">
        <v>2003</v>
      </c>
      <c r="C833" s="126" t="s">
        <v>93</v>
      </c>
      <c r="D833" s="126" t="s">
        <v>116</v>
      </c>
      <c r="E833" s="124">
        <v>0.25647999999999999</v>
      </c>
      <c r="F833" s="124">
        <v>0.15746199999999999</v>
      </c>
      <c r="G833" s="124">
        <v>0.41394199999999998</v>
      </c>
    </row>
    <row r="834" spans="2:7" x14ac:dyDescent="0.5">
      <c r="B834" s="122">
        <v>2003</v>
      </c>
      <c r="C834" s="126" t="s">
        <v>93</v>
      </c>
      <c r="D834" s="126" t="s">
        <v>117</v>
      </c>
      <c r="E834" s="124">
        <v>4.7458E-2</v>
      </c>
      <c r="F834" s="124">
        <v>0.57713899999999996</v>
      </c>
      <c r="G834" s="124">
        <v>0.62459699999999996</v>
      </c>
    </row>
    <row r="835" spans="2:7" x14ac:dyDescent="0.5">
      <c r="B835" s="122">
        <v>2003</v>
      </c>
      <c r="C835" s="126" t="s">
        <v>93</v>
      </c>
      <c r="D835" s="126" t="s">
        <v>118</v>
      </c>
      <c r="E835" s="124">
        <v>7.8675999999999996E-2</v>
      </c>
      <c r="F835" s="124">
        <v>5.4886999999999998E-2</v>
      </c>
      <c r="G835" s="124">
        <v>0.13356299999999999</v>
      </c>
    </row>
    <row r="836" spans="2:7" x14ac:dyDescent="0.5">
      <c r="B836" s="122">
        <v>2003</v>
      </c>
      <c r="C836" s="126" t="s">
        <v>93</v>
      </c>
      <c r="D836" s="126" t="s">
        <v>119</v>
      </c>
      <c r="E836" s="124">
        <v>1.934E-3</v>
      </c>
      <c r="F836" s="124">
        <v>9.5750000000000002E-3</v>
      </c>
      <c r="G836" s="124">
        <v>1.1509E-2</v>
      </c>
    </row>
    <row r="837" spans="2:7" x14ac:dyDescent="0.5">
      <c r="B837" s="122">
        <v>2003</v>
      </c>
      <c r="C837" s="126" t="s">
        <v>93</v>
      </c>
      <c r="D837" s="126" t="s">
        <v>120</v>
      </c>
      <c r="E837" s="124">
        <v>0.16294</v>
      </c>
      <c r="F837" s="124">
        <v>0.107157</v>
      </c>
      <c r="G837" s="124">
        <v>0.27009699999999998</v>
      </c>
    </row>
    <row r="838" spans="2:7" x14ac:dyDescent="0.5">
      <c r="B838" s="122">
        <v>2003</v>
      </c>
      <c r="C838" s="126" t="s">
        <v>93</v>
      </c>
      <c r="D838" s="126" t="s">
        <v>121</v>
      </c>
      <c r="E838" s="124">
        <v>9.4710000000000003E-3</v>
      </c>
      <c r="F838" s="124">
        <v>3.003E-3</v>
      </c>
      <c r="G838" s="124">
        <v>1.2474000000000001E-2</v>
      </c>
    </row>
    <row r="839" spans="2:7" x14ac:dyDescent="0.5">
      <c r="B839" s="122">
        <v>2003</v>
      </c>
      <c r="C839" s="126" t="s">
        <v>93</v>
      </c>
      <c r="D839" s="126" t="s">
        <v>122</v>
      </c>
      <c r="E839" s="124">
        <v>0.68550199999999994</v>
      </c>
      <c r="F839" s="124">
        <v>0.33669900000000003</v>
      </c>
      <c r="G839" s="124">
        <v>1.0222009999999999</v>
      </c>
    </row>
    <row r="840" spans="2:7" x14ac:dyDescent="0.5">
      <c r="B840" s="122">
        <v>2003</v>
      </c>
      <c r="C840" s="126" t="s">
        <v>93</v>
      </c>
      <c r="D840" s="126" t="s">
        <v>123</v>
      </c>
      <c r="E840" s="124">
        <v>1.0643E-2</v>
      </c>
      <c r="F840" s="124">
        <v>1.0366999999999999E-2</v>
      </c>
      <c r="G840" s="124">
        <v>2.1010000000000001E-2</v>
      </c>
    </row>
    <row r="841" spans="2:7" x14ac:dyDescent="0.5">
      <c r="B841" s="122">
        <v>2003</v>
      </c>
      <c r="C841" s="126" t="s">
        <v>93</v>
      </c>
      <c r="D841" s="126" t="s">
        <v>124</v>
      </c>
      <c r="E841" s="124">
        <v>0.10105600000000001</v>
      </c>
      <c r="F841" s="124">
        <v>6.8381999999999998E-2</v>
      </c>
      <c r="G841" s="124">
        <v>0.16943800000000001</v>
      </c>
    </row>
    <row r="842" spans="2:7" x14ac:dyDescent="0.5">
      <c r="B842" s="122">
        <v>2003</v>
      </c>
      <c r="C842" s="126" t="s">
        <v>93</v>
      </c>
      <c r="D842" s="126" t="s">
        <v>125</v>
      </c>
      <c r="E842" s="124">
        <v>1.11E-4</v>
      </c>
      <c r="F842" s="124">
        <v>5.7000000000000003E-5</v>
      </c>
      <c r="G842" s="124">
        <v>1.6799999999999999E-4</v>
      </c>
    </row>
    <row r="843" spans="2:7" x14ac:dyDescent="0.5">
      <c r="B843" s="122">
        <v>2003</v>
      </c>
      <c r="C843" s="126" t="s">
        <v>93</v>
      </c>
      <c r="D843" s="126" t="s">
        <v>127</v>
      </c>
      <c r="E843" s="124">
        <v>3.2138E-2</v>
      </c>
      <c r="F843" s="124">
        <v>1.8280000000000001E-2</v>
      </c>
      <c r="G843" s="124">
        <v>5.0417999999999998E-2</v>
      </c>
    </row>
    <row r="844" spans="2:7" x14ac:dyDescent="0.5">
      <c r="B844" s="122">
        <v>2003</v>
      </c>
      <c r="C844" s="126" t="s">
        <v>93</v>
      </c>
      <c r="D844" s="126" t="s">
        <v>128</v>
      </c>
      <c r="E844" s="124">
        <v>3.7569999999999999E-3</v>
      </c>
      <c r="F844" s="124">
        <v>5.47E-3</v>
      </c>
      <c r="G844" s="124">
        <v>9.2269999999999991E-3</v>
      </c>
    </row>
    <row r="845" spans="2:7" x14ac:dyDescent="0.5">
      <c r="B845" s="122">
        <v>2003</v>
      </c>
      <c r="C845" s="126" t="s">
        <v>93</v>
      </c>
      <c r="D845" s="126" t="s">
        <v>129</v>
      </c>
      <c r="E845" s="124">
        <v>2.8323999999999998E-2</v>
      </c>
      <c r="F845" s="124">
        <v>1.9619999999999999E-2</v>
      </c>
      <c r="G845" s="124">
        <v>4.7944000000000001E-2</v>
      </c>
    </row>
    <row r="846" spans="2:7" x14ac:dyDescent="0.5">
      <c r="B846" s="122">
        <v>2003</v>
      </c>
      <c r="C846" s="126" t="s">
        <v>93</v>
      </c>
      <c r="D846" s="126" t="s">
        <v>131</v>
      </c>
      <c r="E846" s="124">
        <v>0.22509199999999999</v>
      </c>
      <c r="F846" s="124">
        <v>0.12098</v>
      </c>
      <c r="G846" s="124">
        <v>0.34607199999999999</v>
      </c>
    </row>
    <row r="847" spans="2:7" x14ac:dyDescent="0.5">
      <c r="B847" s="122">
        <v>2003</v>
      </c>
      <c r="C847" s="126" t="s">
        <v>93</v>
      </c>
      <c r="D847" s="126" t="s">
        <v>132</v>
      </c>
      <c r="E847" s="124">
        <v>0.173261</v>
      </c>
      <c r="F847" s="124">
        <v>6.7637000000000003E-2</v>
      </c>
      <c r="G847" s="124">
        <v>0.240898</v>
      </c>
    </row>
    <row r="848" spans="2:7" x14ac:dyDescent="0.5">
      <c r="B848" s="122">
        <v>2003</v>
      </c>
      <c r="C848" s="126" t="s">
        <v>93</v>
      </c>
      <c r="D848" s="126" t="s">
        <v>133</v>
      </c>
      <c r="E848" s="124">
        <v>0.48487400000000003</v>
      </c>
      <c r="F848" s="124">
        <v>0.426929</v>
      </c>
      <c r="G848" s="124">
        <v>0.91180300000000003</v>
      </c>
    </row>
    <row r="849" spans="2:7" x14ac:dyDescent="0.5">
      <c r="B849" s="122">
        <v>2004</v>
      </c>
      <c r="C849" s="126" t="s">
        <v>69</v>
      </c>
      <c r="D849" s="126" t="s">
        <v>70</v>
      </c>
      <c r="E849" s="124">
        <v>1.1933100000000001</v>
      </c>
      <c r="F849" s="124">
        <v>2.703427</v>
      </c>
      <c r="G849" s="124">
        <v>3.8967369999999999</v>
      </c>
    </row>
    <row r="850" spans="2:7" x14ac:dyDescent="0.5">
      <c r="B850" s="122">
        <v>2004</v>
      </c>
      <c r="C850" s="126" t="s">
        <v>69</v>
      </c>
      <c r="D850" s="126" t="s">
        <v>404</v>
      </c>
      <c r="E850" s="124">
        <v>0.60429200000000005</v>
      </c>
      <c r="F850" s="124">
        <v>2.3427889999999998</v>
      </c>
      <c r="G850" s="124">
        <v>2.9470809999999998</v>
      </c>
    </row>
    <row r="851" spans="2:7" x14ac:dyDescent="0.5">
      <c r="B851" s="122">
        <v>2004</v>
      </c>
      <c r="C851" s="126" t="s">
        <v>69</v>
      </c>
      <c r="D851" s="126" t="s">
        <v>71</v>
      </c>
      <c r="E851" s="124">
        <v>0.32303999999999999</v>
      </c>
      <c r="F851" s="124">
        <v>0.96975999999999996</v>
      </c>
      <c r="G851" s="124">
        <v>1.2927999999999999</v>
      </c>
    </row>
    <row r="852" spans="2:7" x14ac:dyDescent="0.5">
      <c r="B852" s="122">
        <v>2004</v>
      </c>
      <c r="C852" s="126" t="s">
        <v>69</v>
      </c>
      <c r="D852" s="126" t="s">
        <v>72</v>
      </c>
      <c r="E852" s="124">
        <v>13.689363999999999</v>
      </c>
      <c r="F852" s="124">
        <v>2.1084550000000002</v>
      </c>
      <c r="G852" s="124">
        <v>15.797819</v>
      </c>
    </row>
    <row r="853" spans="2:7" x14ac:dyDescent="0.5">
      <c r="B853" s="122">
        <v>2004</v>
      </c>
      <c r="C853" s="126" t="s">
        <v>69</v>
      </c>
      <c r="D853" s="126" t="s">
        <v>73</v>
      </c>
      <c r="E853" s="124">
        <v>6.1855669999999998</v>
      </c>
      <c r="F853" s="124">
        <v>4.9548240000000003</v>
      </c>
      <c r="G853" s="124">
        <v>11.140390999999999</v>
      </c>
    </row>
    <row r="854" spans="2:7" x14ac:dyDescent="0.5">
      <c r="B854" s="122">
        <v>2004</v>
      </c>
      <c r="C854" s="126" t="s">
        <v>69</v>
      </c>
      <c r="D854" s="126" t="s">
        <v>74</v>
      </c>
      <c r="E854" s="124">
        <v>0.92352100000000004</v>
      </c>
      <c r="F854" s="124">
        <v>0.807944</v>
      </c>
      <c r="G854" s="124">
        <v>1.731465</v>
      </c>
    </row>
    <row r="855" spans="2:7" x14ac:dyDescent="0.5">
      <c r="B855" s="122">
        <v>2004</v>
      </c>
      <c r="C855" s="126" t="s">
        <v>69</v>
      </c>
      <c r="D855" s="126" t="s">
        <v>75</v>
      </c>
      <c r="E855" s="124">
        <v>0.31162800000000002</v>
      </c>
      <c r="F855" s="124">
        <v>0.198515</v>
      </c>
      <c r="G855" s="124">
        <v>0.51014300000000001</v>
      </c>
    </row>
    <row r="856" spans="2:7" x14ac:dyDescent="0.5">
      <c r="B856" s="122">
        <v>2004</v>
      </c>
      <c r="C856" s="126" t="s">
        <v>69</v>
      </c>
      <c r="D856" s="126" t="s">
        <v>76</v>
      </c>
      <c r="E856" s="124">
        <v>1.9849190000000001</v>
      </c>
      <c r="F856" s="124">
        <v>2.2437939999999998</v>
      </c>
      <c r="G856" s="124">
        <v>4.2287129999999999</v>
      </c>
    </row>
    <row r="857" spans="2:7" x14ac:dyDescent="0.5">
      <c r="B857" s="122">
        <v>2004</v>
      </c>
      <c r="C857" s="126" t="s">
        <v>69</v>
      </c>
      <c r="D857" s="126" t="s">
        <v>77</v>
      </c>
      <c r="E857" s="124">
        <v>8.2902470000000008</v>
      </c>
      <c r="F857" s="124">
        <v>4.5322770000000014</v>
      </c>
      <c r="G857" s="124">
        <v>12.822524</v>
      </c>
    </row>
    <row r="858" spans="2:7" x14ac:dyDescent="0.5">
      <c r="B858" s="122">
        <v>2004</v>
      </c>
      <c r="C858" s="126" t="s">
        <v>78</v>
      </c>
      <c r="D858" s="126" t="s">
        <v>79</v>
      </c>
      <c r="E858" s="124">
        <v>3.0426999999999999E-2</v>
      </c>
      <c r="F858" s="124">
        <v>0.105166</v>
      </c>
      <c r="G858" s="124">
        <v>0.13559299999999999</v>
      </c>
    </row>
    <row r="859" spans="2:7" x14ac:dyDescent="0.5">
      <c r="B859" s="122">
        <v>2004</v>
      </c>
      <c r="C859" s="126" t="s">
        <v>78</v>
      </c>
      <c r="D859" s="126" t="s">
        <v>80</v>
      </c>
      <c r="E859" s="124">
        <v>0.75507000000000002</v>
      </c>
      <c r="F859" s="124">
        <v>0.74785999999999997</v>
      </c>
      <c r="G859" s="124">
        <v>1.5029300000000001</v>
      </c>
    </row>
    <row r="860" spans="2:7" x14ac:dyDescent="0.5">
      <c r="B860" s="122">
        <v>2004</v>
      </c>
      <c r="C860" s="126" t="s">
        <v>78</v>
      </c>
      <c r="D860" s="126" t="s">
        <v>81</v>
      </c>
      <c r="E860" s="124">
        <v>0.19148799999999999</v>
      </c>
      <c r="F860" s="124">
        <v>1.2843260000000001</v>
      </c>
      <c r="G860" s="124">
        <v>1.475814</v>
      </c>
    </row>
    <row r="861" spans="2:7" x14ac:dyDescent="0.5">
      <c r="B861" s="122">
        <v>2004</v>
      </c>
      <c r="C861" s="126" t="s">
        <v>78</v>
      </c>
      <c r="D861" s="126" t="s">
        <v>82</v>
      </c>
      <c r="E861" s="124">
        <v>1.3798349999999999</v>
      </c>
      <c r="F861" s="124">
        <v>1.152525</v>
      </c>
      <c r="G861" s="124">
        <v>2.5323600000000002</v>
      </c>
    </row>
    <row r="862" spans="2:7" x14ac:dyDescent="0.5">
      <c r="B862" s="122">
        <v>2004</v>
      </c>
      <c r="C862" s="126" t="s">
        <v>78</v>
      </c>
      <c r="D862" s="126" t="s">
        <v>83</v>
      </c>
      <c r="E862" s="124">
        <v>0.79248799999999997</v>
      </c>
      <c r="F862" s="124">
        <v>1.099464</v>
      </c>
      <c r="G862" s="124">
        <v>1.8919520000000001</v>
      </c>
    </row>
    <row r="863" spans="2:7" x14ac:dyDescent="0.5">
      <c r="B863" s="122">
        <v>2004</v>
      </c>
      <c r="C863" s="126" t="s">
        <v>78</v>
      </c>
      <c r="D863" s="126" t="s">
        <v>84</v>
      </c>
      <c r="E863" s="124">
        <v>2.113013</v>
      </c>
      <c r="F863" s="124">
        <v>1.9394990000000001</v>
      </c>
      <c r="G863" s="124">
        <v>4.0525120000000001</v>
      </c>
    </row>
    <row r="864" spans="2:7" x14ac:dyDescent="0.5">
      <c r="B864" s="122">
        <v>2004</v>
      </c>
      <c r="C864" s="126" t="s">
        <v>78</v>
      </c>
      <c r="D864" s="126" t="s">
        <v>85</v>
      </c>
      <c r="E864" s="124">
        <v>0.42998900000000001</v>
      </c>
      <c r="F864" s="124">
        <v>0.38044299999999998</v>
      </c>
      <c r="G864" s="124">
        <v>0.81043200000000004</v>
      </c>
    </row>
    <row r="865" spans="2:7" x14ac:dyDescent="0.5">
      <c r="B865" s="122">
        <v>2004</v>
      </c>
      <c r="C865" s="126" t="s">
        <v>78</v>
      </c>
      <c r="D865" s="126" t="s">
        <v>86</v>
      </c>
      <c r="E865" s="124">
        <v>0.62375499999999995</v>
      </c>
      <c r="F865" s="124">
        <v>3.566859</v>
      </c>
      <c r="G865" s="124">
        <v>4.1906140000000001</v>
      </c>
    </row>
    <row r="866" spans="2:7" x14ac:dyDescent="0.5">
      <c r="B866" s="122">
        <v>2004</v>
      </c>
      <c r="C866" s="126" t="s">
        <v>78</v>
      </c>
      <c r="D866" s="126" t="s">
        <v>87</v>
      </c>
      <c r="E866" s="124">
        <v>5.1754000000000001E-2</v>
      </c>
      <c r="F866" s="124">
        <v>4.1959999999999997E-2</v>
      </c>
      <c r="G866" s="124">
        <v>9.3713999999999992E-2</v>
      </c>
    </row>
    <row r="867" spans="2:7" x14ac:dyDescent="0.5">
      <c r="B867" s="122">
        <v>2004</v>
      </c>
      <c r="C867" s="126" t="s">
        <v>78</v>
      </c>
      <c r="D867" s="126" t="s">
        <v>88</v>
      </c>
      <c r="E867" s="124">
        <v>0.192888</v>
      </c>
      <c r="F867" s="124">
        <v>1.537415</v>
      </c>
      <c r="G867" s="124">
        <v>1.7303029999999999</v>
      </c>
    </row>
    <row r="868" spans="2:7" x14ac:dyDescent="0.5">
      <c r="B868" s="122">
        <v>2004</v>
      </c>
      <c r="C868" s="126" t="s">
        <v>78</v>
      </c>
      <c r="D868" s="126" t="s">
        <v>89</v>
      </c>
      <c r="E868" s="124">
        <v>2.6949999999999999E-3</v>
      </c>
      <c r="F868" s="124">
        <v>1.5899999999999999E-4</v>
      </c>
      <c r="G868" s="124">
        <v>2.8540000000000002E-3</v>
      </c>
    </row>
    <row r="869" spans="2:7" x14ac:dyDescent="0.5">
      <c r="B869" s="122">
        <v>2004</v>
      </c>
      <c r="C869" s="126" t="s">
        <v>78</v>
      </c>
      <c r="D869" s="126" t="s">
        <v>90</v>
      </c>
      <c r="E869" s="124">
        <v>0.10809000000000001</v>
      </c>
      <c r="F869" s="124">
        <v>0.94725400000000004</v>
      </c>
      <c r="G869" s="124">
        <v>1.0553440000000001</v>
      </c>
    </row>
    <row r="870" spans="2:7" x14ac:dyDescent="0.5">
      <c r="B870" s="122">
        <v>2004</v>
      </c>
      <c r="C870" s="126" t="s">
        <v>78</v>
      </c>
      <c r="D870" s="126" t="s">
        <v>91</v>
      </c>
      <c r="E870" s="124">
        <v>1.4330000000000001E-2</v>
      </c>
      <c r="F870" s="124">
        <v>3.9620000000000002E-2</v>
      </c>
      <c r="G870" s="124">
        <v>5.3949999999999998E-2</v>
      </c>
    </row>
    <row r="871" spans="2:7" x14ac:dyDescent="0.5">
      <c r="B871" s="122">
        <v>2004</v>
      </c>
      <c r="C871" s="126" t="s">
        <v>78</v>
      </c>
      <c r="D871" s="126" t="s">
        <v>92</v>
      </c>
      <c r="E871" s="124">
        <v>2.7060000000000001E-3</v>
      </c>
      <c r="F871" s="124">
        <v>0.138235</v>
      </c>
      <c r="G871" s="124">
        <v>0.14094100000000001</v>
      </c>
    </row>
    <row r="872" spans="2:7" x14ac:dyDescent="0.5">
      <c r="B872" s="122">
        <v>2004</v>
      </c>
      <c r="C872" s="126" t="s">
        <v>93</v>
      </c>
      <c r="D872" s="126" t="s">
        <v>94</v>
      </c>
      <c r="E872" s="124">
        <v>4.7280000000000004E-3</v>
      </c>
      <c r="F872" s="124">
        <v>3.2169999999999998E-3</v>
      </c>
      <c r="G872" s="124">
        <v>7.9450000000000007E-3</v>
      </c>
    </row>
    <row r="873" spans="2:7" x14ac:dyDescent="0.5">
      <c r="B873" s="122">
        <v>2004</v>
      </c>
      <c r="C873" s="126" t="s">
        <v>93</v>
      </c>
      <c r="D873" s="126" t="s">
        <v>95</v>
      </c>
      <c r="E873" s="124">
        <v>7.4207999999999996E-2</v>
      </c>
      <c r="F873" s="124">
        <v>6.2572000000000003E-2</v>
      </c>
      <c r="G873" s="124">
        <v>0.13678000000000001</v>
      </c>
    </row>
    <row r="874" spans="2:7" x14ac:dyDescent="0.5">
      <c r="B874" s="122">
        <v>2004</v>
      </c>
      <c r="C874" s="126" t="s">
        <v>93</v>
      </c>
      <c r="D874" s="126" t="s">
        <v>97</v>
      </c>
      <c r="E874" s="124">
        <v>0.154116</v>
      </c>
      <c r="F874" s="124">
        <v>8.6973999999999996E-2</v>
      </c>
      <c r="G874" s="124">
        <v>0.24109</v>
      </c>
    </row>
    <row r="875" spans="2:7" x14ac:dyDescent="0.5">
      <c r="B875" s="122">
        <v>2004</v>
      </c>
      <c r="C875" s="126" t="s">
        <v>93</v>
      </c>
      <c r="D875" s="126" t="s">
        <v>98</v>
      </c>
      <c r="E875" s="124">
        <v>3.1078999999999999E-2</v>
      </c>
      <c r="F875" s="124">
        <v>2.7394000000000002E-2</v>
      </c>
      <c r="G875" s="124">
        <v>5.8472999999999997E-2</v>
      </c>
    </row>
    <row r="876" spans="2:7" x14ac:dyDescent="0.5">
      <c r="B876" s="122">
        <v>2004</v>
      </c>
      <c r="C876" s="126" t="s">
        <v>93</v>
      </c>
      <c r="D876" s="126" t="s">
        <v>99</v>
      </c>
      <c r="E876" s="124">
        <v>2.3543999999999999E-2</v>
      </c>
      <c r="F876" s="124">
        <v>6.1101999999999997E-2</v>
      </c>
      <c r="G876" s="124">
        <v>8.4645999999999999E-2</v>
      </c>
    </row>
    <row r="877" spans="2:7" x14ac:dyDescent="0.5">
      <c r="B877" s="122">
        <v>2004</v>
      </c>
      <c r="C877" s="126" t="s">
        <v>93</v>
      </c>
      <c r="D877" s="126" t="s">
        <v>100</v>
      </c>
      <c r="E877" s="124">
        <v>0.54561800000000005</v>
      </c>
      <c r="F877" s="124">
        <v>0.25435200000000002</v>
      </c>
      <c r="G877" s="124">
        <v>0.79997000000000007</v>
      </c>
    </row>
    <row r="878" spans="2:7" x14ac:dyDescent="0.5">
      <c r="B878" s="122">
        <v>2004</v>
      </c>
      <c r="C878" s="126" t="s">
        <v>93</v>
      </c>
      <c r="D878" s="126" t="s">
        <v>101</v>
      </c>
      <c r="E878" s="124">
        <v>2.4399999999999999E-4</v>
      </c>
      <c r="F878" s="124">
        <v>7.5699999999999997E-4</v>
      </c>
      <c r="G878" s="124">
        <v>1.0009999999999999E-3</v>
      </c>
    </row>
    <row r="879" spans="2:7" x14ac:dyDescent="0.5">
      <c r="B879" s="122">
        <v>2004</v>
      </c>
      <c r="C879" s="126" t="s">
        <v>93</v>
      </c>
      <c r="D879" s="126" t="s">
        <v>102</v>
      </c>
      <c r="E879" s="124">
        <v>6.0700000000000001E-4</v>
      </c>
      <c r="F879" s="124">
        <v>1.196E-3</v>
      </c>
      <c r="G879" s="124">
        <v>1.8029999999999999E-3</v>
      </c>
    </row>
    <row r="880" spans="2:7" x14ac:dyDescent="0.5">
      <c r="B880" s="122">
        <v>2004</v>
      </c>
      <c r="C880" s="126" t="s">
        <v>93</v>
      </c>
      <c r="D880" s="126" t="s">
        <v>103</v>
      </c>
      <c r="E880" s="124">
        <v>0.37494899999999998</v>
      </c>
      <c r="F880" s="124">
        <v>0.24940899999999999</v>
      </c>
      <c r="G880" s="124">
        <v>0.62435799999999997</v>
      </c>
    </row>
    <row r="881" spans="2:7" x14ac:dyDescent="0.5">
      <c r="B881" s="122">
        <v>2004</v>
      </c>
      <c r="C881" s="126" t="s">
        <v>93</v>
      </c>
      <c r="D881" s="126" t="s">
        <v>104</v>
      </c>
      <c r="E881" s="124">
        <v>7.4256000000000003E-2</v>
      </c>
      <c r="F881" s="124">
        <v>5.9462000000000001E-2</v>
      </c>
      <c r="G881" s="124">
        <v>0.133718</v>
      </c>
    </row>
    <row r="882" spans="2:7" x14ac:dyDescent="0.5">
      <c r="B882" s="122">
        <v>2004</v>
      </c>
      <c r="C882" s="126" t="s">
        <v>93</v>
      </c>
      <c r="D882" s="126" t="s">
        <v>105</v>
      </c>
      <c r="E882" s="124">
        <v>7.5770000000000004E-2</v>
      </c>
      <c r="F882" s="124">
        <v>5.9311000000000003E-2</v>
      </c>
      <c r="G882" s="124">
        <v>0.13508100000000001</v>
      </c>
    </row>
    <row r="883" spans="2:7" x14ac:dyDescent="0.5">
      <c r="B883" s="122">
        <v>2004</v>
      </c>
      <c r="C883" s="126" t="s">
        <v>93</v>
      </c>
      <c r="D883" s="126" t="s">
        <v>106</v>
      </c>
      <c r="E883" s="124">
        <v>3.0000000000000001E-6</v>
      </c>
      <c r="F883" s="124">
        <v>0</v>
      </c>
      <c r="G883" s="124">
        <v>3.0000000000000001E-6</v>
      </c>
    </row>
    <row r="884" spans="2:7" x14ac:dyDescent="0.5">
      <c r="B884" s="122">
        <v>2004</v>
      </c>
      <c r="C884" s="126" t="s">
        <v>93</v>
      </c>
      <c r="D884" s="126" t="s">
        <v>107</v>
      </c>
      <c r="E884" s="124">
        <v>2.7550000000000001E-3</v>
      </c>
      <c r="F884" s="124">
        <v>6.7499999999999999E-3</v>
      </c>
      <c r="G884" s="124">
        <v>9.5049999999999996E-3</v>
      </c>
    </row>
    <row r="885" spans="2:7" x14ac:dyDescent="0.5">
      <c r="B885" s="122">
        <v>2004</v>
      </c>
      <c r="C885" s="126" t="s">
        <v>93</v>
      </c>
      <c r="D885" s="126" t="s">
        <v>108</v>
      </c>
      <c r="E885" s="124">
        <v>0.359344</v>
      </c>
      <c r="F885" s="124">
        <v>0.27956700000000001</v>
      </c>
      <c r="G885" s="124">
        <v>0.63891100000000001</v>
      </c>
    </row>
    <row r="886" spans="2:7" x14ac:dyDescent="0.5">
      <c r="B886" s="122">
        <v>2004</v>
      </c>
      <c r="C886" s="126" t="s">
        <v>93</v>
      </c>
      <c r="D886" s="126" t="s">
        <v>109</v>
      </c>
      <c r="E886" s="124">
        <v>0.35732799999999998</v>
      </c>
      <c r="F886" s="124">
        <v>0.11447300000000001</v>
      </c>
      <c r="G886" s="124">
        <v>0.47180100000000003</v>
      </c>
    </row>
    <row r="887" spans="2:7" x14ac:dyDescent="0.5">
      <c r="B887" s="122">
        <v>2004</v>
      </c>
      <c r="C887" s="126" t="s">
        <v>93</v>
      </c>
      <c r="D887" s="126" t="s">
        <v>110</v>
      </c>
      <c r="E887" s="124">
        <v>0.18409400000000001</v>
      </c>
      <c r="F887" s="124">
        <v>5.8726E-2</v>
      </c>
      <c r="G887" s="124">
        <v>0.24282000000000001</v>
      </c>
    </row>
    <row r="888" spans="2:7" x14ac:dyDescent="0.5">
      <c r="B888" s="122">
        <v>2004</v>
      </c>
      <c r="C888" s="126" t="s">
        <v>93</v>
      </c>
      <c r="D888" s="126" t="s">
        <v>111</v>
      </c>
      <c r="E888" s="124">
        <v>0.86632699999999996</v>
      </c>
      <c r="F888" s="124">
        <v>0.71711800000000003</v>
      </c>
      <c r="G888" s="124">
        <v>1.583445</v>
      </c>
    </row>
    <row r="889" spans="2:7" x14ac:dyDescent="0.5">
      <c r="B889" s="122">
        <v>2004</v>
      </c>
      <c r="C889" s="126" t="s">
        <v>93</v>
      </c>
      <c r="D889" s="126" t="s">
        <v>112</v>
      </c>
      <c r="E889" s="124">
        <v>0</v>
      </c>
      <c r="F889" s="124">
        <v>0</v>
      </c>
      <c r="G889" s="124">
        <v>0</v>
      </c>
    </row>
    <row r="890" spans="2:7" x14ac:dyDescent="0.5">
      <c r="B890" s="122">
        <v>2004</v>
      </c>
      <c r="C890" s="126" t="s">
        <v>93</v>
      </c>
      <c r="D890" s="126" t="s">
        <v>113</v>
      </c>
      <c r="E890" s="124">
        <v>1.56E-4</v>
      </c>
      <c r="F890" s="124">
        <v>2.13E-4</v>
      </c>
      <c r="G890" s="124">
        <v>3.6900000000000002E-4</v>
      </c>
    </row>
    <row r="891" spans="2:7" x14ac:dyDescent="0.5">
      <c r="B891" s="122">
        <v>2004</v>
      </c>
      <c r="C891" s="126" t="s">
        <v>93</v>
      </c>
      <c r="D891" s="126" t="s">
        <v>114</v>
      </c>
      <c r="E891" s="124">
        <v>2.8709999999999999E-3</v>
      </c>
      <c r="F891" s="124">
        <v>3.081E-3</v>
      </c>
      <c r="G891" s="124">
        <v>5.9519999999999998E-3</v>
      </c>
    </row>
    <row r="892" spans="2:7" x14ac:dyDescent="0.5">
      <c r="B892" s="122">
        <v>2004</v>
      </c>
      <c r="C892" s="126" t="s">
        <v>93</v>
      </c>
      <c r="D892" s="126" t="s">
        <v>115</v>
      </c>
      <c r="E892" s="124">
        <v>1.524E-3</v>
      </c>
      <c r="F892" s="124">
        <v>2.163E-2</v>
      </c>
      <c r="G892" s="124">
        <v>2.3154000000000001E-2</v>
      </c>
    </row>
    <row r="893" spans="2:7" x14ac:dyDescent="0.5">
      <c r="B893" s="122">
        <v>2004</v>
      </c>
      <c r="C893" s="126" t="s">
        <v>93</v>
      </c>
      <c r="D893" s="126" t="s">
        <v>116</v>
      </c>
      <c r="E893" s="124">
        <v>0.23866499999999999</v>
      </c>
      <c r="F893" s="124">
        <v>0.18764900000000001</v>
      </c>
      <c r="G893" s="124">
        <v>0.42631400000000003</v>
      </c>
    </row>
    <row r="894" spans="2:7" x14ac:dyDescent="0.5">
      <c r="B894" s="122">
        <v>2004</v>
      </c>
      <c r="C894" s="126" t="s">
        <v>93</v>
      </c>
      <c r="D894" s="126" t="s">
        <v>117</v>
      </c>
      <c r="E894" s="124">
        <v>4.1437000000000002E-2</v>
      </c>
      <c r="F894" s="124">
        <v>0.58727399999999996</v>
      </c>
      <c r="G894" s="124">
        <v>0.62871100000000002</v>
      </c>
    </row>
    <row r="895" spans="2:7" x14ac:dyDescent="0.5">
      <c r="B895" s="122">
        <v>2004</v>
      </c>
      <c r="C895" s="126" t="s">
        <v>93</v>
      </c>
      <c r="D895" s="126" t="s">
        <v>118</v>
      </c>
      <c r="E895" s="124">
        <v>7.7123999999999998E-2</v>
      </c>
      <c r="F895" s="124">
        <v>6.3783999999999993E-2</v>
      </c>
      <c r="G895" s="124">
        <v>0.14090800000000001</v>
      </c>
    </row>
    <row r="896" spans="2:7" x14ac:dyDescent="0.5">
      <c r="B896" s="122">
        <v>2004</v>
      </c>
      <c r="C896" s="126" t="s">
        <v>93</v>
      </c>
      <c r="D896" s="126" t="s">
        <v>119</v>
      </c>
      <c r="E896" s="124">
        <v>2.0149999999999999E-3</v>
      </c>
      <c r="F896" s="124">
        <v>1.0129000000000001E-2</v>
      </c>
      <c r="G896" s="124">
        <v>1.2144E-2</v>
      </c>
    </row>
    <row r="897" spans="2:7" x14ac:dyDescent="0.5">
      <c r="B897" s="122">
        <v>2004</v>
      </c>
      <c r="C897" s="126" t="s">
        <v>93</v>
      </c>
      <c r="D897" s="126" t="s">
        <v>120</v>
      </c>
      <c r="E897" s="124">
        <v>0.196136</v>
      </c>
      <c r="F897" s="124">
        <v>0.13083500000000001</v>
      </c>
      <c r="G897" s="124">
        <v>0.32697100000000001</v>
      </c>
    </row>
    <row r="898" spans="2:7" x14ac:dyDescent="0.5">
      <c r="B898" s="122">
        <v>2004</v>
      </c>
      <c r="C898" s="126" t="s">
        <v>93</v>
      </c>
      <c r="D898" s="126" t="s">
        <v>121</v>
      </c>
      <c r="E898" s="124">
        <v>7.9780000000000007E-3</v>
      </c>
      <c r="F898" s="124">
        <v>2.9220000000000001E-3</v>
      </c>
      <c r="G898" s="124">
        <v>1.09E-2</v>
      </c>
    </row>
    <row r="899" spans="2:7" x14ac:dyDescent="0.5">
      <c r="B899" s="122">
        <v>2004</v>
      </c>
      <c r="C899" s="126" t="s">
        <v>93</v>
      </c>
      <c r="D899" s="126" t="s">
        <v>122</v>
      </c>
      <c r="E899" s="124">
        <v>0.57270799999999999</v>
      </c>
      <c r="F899" s="124">
        <v>0.35382400000000003</v>
      </c>
      <c r="G899" s="124">
        <v>0.92653200000000002</v>
      </c>
    </row>
    <row r="900" spans="2:7" x14ac:dyDescent="0.5">
      <c r="B900" s="122">
        <v>2004</v>
      </c>
      <c r="C900" s="126" t="s">
        <v>93</v>
      </c>
      <c r="D900" s="126" t="s">
        <v>123</v>
      </c>
      <c r="E900" s="124">
        <v>1.1101E-2</v>
      </c>
      <c r="F900" s="124">
        <v>1.214E-2</v>
      </c>
      <c r="G900" s="124">
        <v>2.3241000000000001E-2</v>
      </c>
    </row>
    <row r="901" spans="2:7" x14ac:dyDescent="0.5">
      <c r="B901" s="122">
        <v>2004</v>
      </c>
      <c r="C901" s="126" t="s">
        <v>93</v>
      </c>
      <c r="D901" s="126" t="s">
        <v>124</v>
      </c>
      <c r="E901" s="124">
        <v>9.2197000000000001E-2</v>
      </c>
      <c r="F901" s="124">
        <v>7.4759999999999993E-2</v>
      </c>
      <c r="G901" s="124">
        <v>0.16695699999999999</v>
      </c>
    </row>
    <row r="902" spans="2:7" x14ac:dyDescent="0.5">
      <c r="B902" s="122">
        <v>2004</v>
      </c>
      <c r="C902" s="126" t="s">
        <v>93</v>
      </c>
      <c r="D902" s="126" t="s">
        <v>125</v>
      </c>
      <c r="E902" s="124">
        <v>1.2400000000000001E-4</v>
      </c>
      <c r="F902" s="124">
        <v>5.5000000000000002E-5</v>
      </c>
      <c r="G902" s="124">
        <v>1.7899999999999999E-4</v>
      </c>
    </row>
    <row r="903" spans="2:7" x14ac:dyDescent="0.5">
      <c r="B903" s="122">
        <v>2004</v>
      </c>
      <c r="C903" s="126" t="s">
        <v>93</v>
      </c>
      <c r="D903" s="126" t="s">
        <v>127</v>
      </c>
      <c r="E903" s="124">
        <v>2.7283999999999999E-2</v>
      </c>
      <c r="F903" s="124">
        <v>1.8912000000000002E-2</v>
      </c>
      <c r="G903" s="124">
        <v>4.6196000000000001E-2</v>
      </c>
    </row>
    <row r="904" spans="2:7" x14ac:dyDescent="0.5">
      <c r="B904" s="122">
        <v>2004</v>
      </c>
      <c r="C904" s="126" t="s">
        <v>93</v>
      </c>
      <c r="D904" s="126" t="s">
        <v>128</v>
      </c>
      <c r="E904" s="124">
        <v>3.209E-3</v>
      </c>
      <c r="F904" s="124">
        <v>6.1770000000000002E-3</v>
      </c>
      <c r="G904" s="124">
        <v>9.3860000000000002E-3</v>
      </c>
    </row>
    <row r="905" spans="2:7" x14ac:dyDescent="0.5">
      <c r="B905" s="122">
        <v>2004</v>
      </c>
      <c r="C905" s="126" t="s">
        <v>93</v>
      </c>
      <c r="D905" s="126" t="s">
        <v>129</v>
      </c>
      <c r="E905" s="124">
        <v>2.4760000000000001E-2</v>
      </c>
      <c r="F905" s="124">
        <v>2.0444E-2</v>
      </c>
      <c r="G905" s="124">
        <v>4.5204000000000001E-2</v>
      </c>
    </row>
    <row r="906" spans="2:7" x14ac:dyDescent="0.5">
      <c r="B906" s="122">
        <v>2004</v>
      </c>
      <c r="C906" s="126" t="s">
        <v>93</v>
      </c>
      <c r="D906" s="126" t="s">
        <v>131</v>
      </c>
      <c r="E906" s="124">
        <v>0.20590800000000001</v>
      </c>
      <c r="F906" s="124">
        <v>0.135406</v>
      </c>
      <c r="G906" s="124">
        <v>0.34131400000000001</v>
      </c>
    </row>
    <row r="907" spans="2:7" x14ac:dyDescent="0.5">
      <c r="B907" s="122">
        <v>2004</v>
      </c>
      <c r="C907" s="126" t="s">
        <v>93</v>
      </c>
      <c r="D907" s="126" t="s">
        <v>132</v>
      </c>
      <c r="E907" s="124">
        <v>0.15467500000000001</v>
      </c>
      <c r="F907" s="124">
        <v>7.9106999999999997E-2</v>
      </c>
      <c r="G907" s="124">
        <v>0.23378199999999999</v>
      </c>
    </row>
    <row r="908" spans="2:7" x14ac:dyDescent="0.5">
      <c r="B908" s="122">
        <v>2004</v>
      </c>
      <c r="C908" s="126" t="s">
        <v>93</v>
      </c>
      <c r="D908" s="126" t="s">
        <v>133</v>
      </c>
      <c r="E908" s="124">
        <v>0.48860199999999998</v>
      </c>
      <c r="F908" s="124">
        <v>0.485427</v>
      </c>
      <c r="G908" s="124">
        <v>0.97402900000000003</v>
      </c>
    </row>
    <row r="909" spans="2:7" x14ac:dyDescent="0.5">
      <c r="B909" s="122">
        <v>2005</v>
      </c>
      <c r="C909" s="126" t="s">
        <v>69</v>
      </c>
      <c r="D909" s="126" t="s">
        <v>70</v>
      </c>
      <c r="E909" s="124">
        <v>1.151961</v>
      </c>
      <c r="F909" s="124">
        <v>2.935047</v>
      </c>
      <c r="G909" s="124">
        <v>4.087008</v>
      </c>
    </row>
    <row r="910" spans="2:7" x14ac:dyDescent="0.5">
      <c r="B910" s="122">
        <v>2005</v>
      </c>
      <c r="C910" s="126" t="s">
        <v>69</v>
      </c>
      <c r="D910" s="126" t="s">
        <v>404</v>
      </c>
      <c r="E910" s="124">
        <v>0.49932599999999999</v>
      </c>
      <c r="F910" s="124">
        <v>2.5270280000000001</v>
      </c>
      <c r="G910" s="124">
        <v>3.026354</v>
      </c>
    </row>
    <row r="911" spans="2:7" x14ac:dyDescent="0.5">
      <c r="B911" s="122">
        <v>2005</v>
      </c>
      <c r="C911" s="126" t="s">
        <v>69</v>
      </c>
      <c r="D911" s="126" t="s">
        <v>71</v>
      </c>
      <c r="E911" s="124">
        <v>0.29030800000000001</v>
      </c>
      <c r="F911" s="124">
        <v>1.152285</v>
      </c>
      <c r="G911" s="124">
        <v>1.442593</v>
      </c>
    </row>
    <row r="912" spans="2:7" x14ac:dyDescent="0.5">
      <c r="B912" s="122">
        <v>2005</v>
      </c>
      <c r="C912" s="126" t="s">
        <v>69</v>
      </c>
      <c r="D912" s="126" t="s">
        <v>72</v>
      </c>
      <c r="E912" s="124">
        <v>14.600244</v>
      </c>
      <c r="F912" s="124">
        <v>1.9707950000000001</v>
      </c>
      <c r="G912" s="124">
        <v>16.571038999999999</v>
      </c>
    </row>
    <row r="913" spans="2:7" x14ac:dyDescent="0.5">
      <c r="B913" s="122">
        <v>2005</v>
      </c>
      <c r="C913" s="126" t="s">
        <v>69</v>
      </c>
      <c r="D913" s="126" t="s">
        <v>73</v>
      </c>
      <c r="E913" s="124">
        <v>5.4272109999999998</v>
      </c>
      <c r="F913" s="124">
        <v>5.0246709999999997</v>
      </c>
      <c r="G913" s="124">
        <v>10.451881999999999</v>
      </c>
    </row>
    <row r="914" spans="2:7" x14ac:dyDescent="0.5">
      <c r="B914" s="122">
        <v>2005</v>
      </c>
      <c r="C914" s="126" t="s">
        <v>69</v>
      </c>
      <c r="D914" s="126" t="s">
        <v>74</v>
      </c>
      <c r="E914" s="124">
        <v>0.62558500000000006</v>
      </c>
      <c r="F914" s="124">
        <v>0.84783600000000003</v>
      </c>
      <c r="G914" s="124">
        <v>1.4734210000000001</v>
      </c>
    </row>
    <row r="915" spans="2:7" x14ac:dyDescent="0.5">
      <c r="B915" s="122">
        <v>2005</v>
      </c>
      <c r="C915" s="126" t="s">
        <v>69</v>
      </c>
      <c r="D915" s="126" t="s">
        <v>75</v>
      </c>
      <c r="E915" s="124">
        <v>0.27563100000000001</v>
      </c>
      <c r="F915" s="124">
        <v>0.21278900000000001</v>
      </c>
      <c r="G915" s="124">
        <v>0.48842000000000002</v>
      </c>
    </row>
    <row r="916" spans="2:7" x14ac:dyDescent="0.5">
      <c r="B916" s="122">
        <v>2005</v>
      </c>
      <c r="C916" s="126" t="s">
        <v>69</v>
      </c>
      <c r="D916" s="126" t="s">
        <v>76</v>
      </c>
      <c r="E916" s="124">
        <v>1.737393</v>
      </c>
      <c r="F916" s="124">
        <v>2.2983889999999998</v>
      </c>
      <c r="G916" s="124">
        <v>4.0357820000000002</v>
      </c>
    </row>
    <row r="917" spans="2:7" x14ac:dyDescent="0.5">
      <c r="B917" s="122">
        <v>2005</v>
      </c>
      <c r="C917" s="126" t="s">
        <v>69</v>
      </c>
      <c r="D917" s="126" t="s">
        <v>77</v>
      </c>
      <c r="E917" s="124">
        <v>8.1445329999999991</v>
      </c>
      <c r="F917" s="124">
        <v>4.9105619999999996</v>
      </c>
      <c r="G917" s="124">
        <v>13.055095</v>
      </c>
    </row>
    <row r="918" spans="2:7" x14ac:dyDescent="0.5">
      <c r="B918" s="122">
        <v>2005</v>
      </c>
      <c r="C918" s="126" t="s">
        <v>78</v>
      </c>
      <c r="D918" s="126" t="s">
        <v>79</v>
      </c>
      <c r="E918" s="124">
        <v>2.3043000000000001E-2</v>
      </c>
      <c r="F918" s="124">
        <v>0.15018599999999999</v>
      </c>
      <c r="G918" s="124">
        <v>0.17322899999999999</v>
      </c>
    </row>
    <row r="919" spans="2:7" x14ac:dyDescent="0.5">
      <c r="B919" s="122">
        <v>2005</v>
      </c>
      <c r="C919" s="126" t="s">
        <v>78</v>
      </c>
      <c r="D919" s="126" t="s">
        <v>80</v>
      </c>
      <c r="E919" s="124">
        <v>0.490172</v>
      </c>
      <c r="F919" s="124">
        <v>0.97176099999999999</v>
      </c>
      <c r="G919" s="124">
        <v>1.4619329999999999</v>
      </c>
    </row>
    <row r="920" spans="2:7" x14ac:dyDescent="0.5">
      <c r="B920" s="122">
        <v>2005</v>
      </c>
      <c r="C920" s="126" t="s">
        <v>78</v>
      </c>
      <c r="D920" s="126" t="s">
        <v>81</v>
      </c>
      <c r="E920" s="124">
        <v>0.151945</v>
      </c>
      <c r="F920" s="124">
        <v>1.367702</v>
      </c>
      <c r="G920" s="124">
        <v>1.519647</v>
      </c>
    </row>
    <row r="921" spans="2:7" x14ac:dyDescent="0.5">
      <c r="B921" s="122">
        <v>2005</v>
      </c>
      <c r="C921" s="126" t="s">
        <v>78</v>
      </c>
      <c r="D921" s="126" t="s">
        <v>82</v>
      </c>
      <c r="E921" s="124">
        <v>1.230486</v>
      </c>
      <c r="F921" s="124">
        <v>1.18852</v>
      </c>
      <c r="G921" s="124">
        <v>2.419006</v>
      </c>
    </row>
    <row r="922" spans="2:7" x14ac:dyDescent="0.5">
      <c r="B922" s="122">
        <v>2005</v>
      </c>
      <c r="C922" s="126" t="s">
        <v>78</v>
      </c>
      <c r="D922" s="126" t="s">
        <v>83</v>
      </c>
      <c r="E922" s="124">
        <v>0.60936800000000002</v>
      </c>
      <c r="F922" s="124">
        <v>1.0143489999999999</v>
      </c>
      <c r="G922" s="124">
        <v>1.6237170000000001</v>
      </c>
    </row>
    <row r="923" spans="2:7" x14ac:dyDescent="0.5">
      <c r="B923" s="122">
        <v>2005</v>
      </c>
      <c r="C923" s="126" t="s">
        <v>78</v>
      </c>
      <c r="D923" s="126" t="s">
        <v>84</v>
      </c>
      <c r="E923" s="124">
        <v>2.1735410000000002</v>
      </c>
      <c r="F923" s="124">
        <v>2.3137240000000001</v>
      </c>
      <c r="G923" s="124">
        <v>4.4872650000000007</v>
      </c>
    </row>
    <row r="924" spans="2:7" x14ac:dyDescent="0.5">
      <c r="B924" s="122">
        <v>2005</v>
      </c>
      <c r="C924" s="126" t="s">
        <v>78</v>
      </c>
      <c r="D924" s="126" t="s">
        <v>85</v>
      </c>
      <c r="E924" s="124">
        <v>0.38968399999999997</v>
      </c>
      <c r="F924" s="124">
        <v>0.43317499999999998</v>
      </c>
      <c r="G924" s="124">
        <v>0.82285900000000001</v>
      </c>
    </row>
    <row r="925" spans="2:7" x14ac:dyDescent="0.5">
      <c r="B925" s="122">
        <v>2005</v>
      </c>
      <c r="C925" s="126" t="s">
        <v>78</v>
      </c>
      <c r="D925" s="126" t="s">
        <v>86</v>
      </c>
      <c r="E925" s="124">
        <v>0.46324399999999999</v>
      </c>
      <c r="F925" s="124">
        <v>3.788786</v>
      </c>
      <c r="G925" s="124">
        <v>4.2520300000000004</v>
      </c>
    </row>
    <row r="926" spans="2:7" x14ac:dyDescent="0.5">
      <c r="B926" s="122">
        <v>2005</v>
      </c>
      <c r="C926" s="126" t="s">
        <v>78</v>
      </c>
      <c r="D926" s="126" t="s">
        <v>87</v>
      </c>
      <c r="E926" s="124">
        <v>4.1191999999999999E-2</v>
      </c>
      <c r="F926" s="124">
        <v>4.5422999999999998E-2</v>
      </c>
      <c r="G926" s="124">
        <v>8.6614999999999998E-2</v>
      </c>
    </row>
    <row r="927" spans="2:7" x14ac:dyDescent="0.5">
      <c r="B927" s="122">
        <v>2005</v>
      </c>
      <c r="C927" s="126" t="s">
        <v>78</v>
      </c>
      <c r="D927" s="126" t="s">
        <v>88</v>
      </c>
      <c r="E927" s="124">
        <v>0.16613800000000001</v>
      </c>
      <c r="F927" s="124">
        <v>1.6483969999999999</v>
      </c>
      <c r="G927" s="124">
        <v>1.814535</v>
      </c>
    </row>
    <row r="928" spans="2:7" x14ac:dyDescent="0.5">
      <c r="B928" s="122">
        <v>2005</v>
      </c>
      <c r="C928" s="126" t="s">
        <v>78</v>
      </c>
      <c r="D928" s="126" t="s">
        <v>89</v>
      </c>
      <c r="E928" s="124">
        <v>-6.1143999999999997E-2</v>
      </c>
      <c r="F928" s="124">
        <v>-4.8149999999999998E-3</v>
      </c>
      <c r="G928" s="124">
        <v>-6.595899999999999E-2</v>
      </c>
    </row>
    <row r="929" spans="2:7" x14ac:dyDescent="0.5">
      <c r="B929" s="122">
        <v>2005</v>
      </c>
      <c r="C929" s="126" t="s">
        <v>78</v>
      </c>
      <c r="D929" s="126" t="s">
        <v>90</v>
      </c>
      <c r="E929" s="124">
        <v>0.63546499999999995</v>
      </c>
      <c r="F929" s="124">
        <v>1.3315969999999999</v>
      </c>
      <c r="G929" s="124">
        <v>1.9670620000000001</v>
      </c>
    </row>
    <row r="930" spans="2:7" x14ac:dyDescent="0.5">
      <c r="B930" s="122">
        <v>2005</v>
      </c>
      <c r="C930" s="126" t="s">
        <v>78</v>
      </c>
      <c r="D930" s="126" t="s">
        <v>91</v>
      </c>
      <c r="E930" s="124">
        <v>2.8104000000000001E-2</v>
      </c>
      <c r="F930" s="124">
        <v>3.3162999999999998E-2</v>
      </c>
      <c r="G930" s="124">
        <v>6.1267000000000002E-2</v>
      </c>
    </row>
    <row r="931" spans="2:7" x14ac:dyDescent="0.5">
      <c r="B931" s="122">
        <v>2005</v>
      </c>
      <c r="C931" s="126" t="s">
        <v>78</v>
      </c>
      <c r="D931" s="126" t="s">
        <v>92</v>
      </c>
      <c r="E931" s="124">
        <v>2.2100000000000002E-3</v>
      </c>
      <c r="F931" s="124">
        <v>0.15812799999999999</v>
      </c>
      <c r="G931" s="124">
        <v>0.16033800000000001</v>
      </c>
    </row>
    <row r="932" spans="2:7" x14ac:dyDescent="0.5">
      <c r="B932" s="122">
        <v>2005</v>
      </c>
      <c r="C932" s="126" t="s">
        <v>93</v>
      </c>
      <c r="D932" s="126" t="s">
        <v>94</v>
      </c>
      <c r="E932" s="124">
        <v>3.852E-3</v>
      </c>
      <c r="F932" s="124">
        <v>3.3289999999999999E-3</v>
      </c>
      <c r="G932" s="124">
        <v>7.1809999999999999E-3</v>
      </c>
    </row>
    <row r="933" spans="2:7" x14ac:dyDescent="0.5">
      <c r="B933" s="122">
        <v>2005</v>
      </c>
      <c r="C933" s="126" t="s">
        <v>93</v>
      </c>
      <c r="D933" s="126" t="s">
        <v>95</v>
      </c>
      <c r="E933" s="124">
        <v>6.7212999999999995E-2</v>
      </c>
      <c r="F933" s="124">
        <v>7.4609999999999996E-2</v>
      </c>
      <c r="G933" s="124">
        <v>0.141823</v>
      </c>
    </row>
    <row r="934" spans="2:7" x14ac:dyDescent="0.5">
      <c r="B934" s="122">
        <v>2005</v>
      </c>
      <c r="C934" s="126" t="s">
        <v>93</v>
      </c>
      <c r="D934" s="126" t="s">
        <v>97</v>
      </c>
      <c r="E934" s="124">
        <v>0.12812799999999999</v>
      </c>
      <c r="F934" s="124">
        <v>8.9866000000000001E-2</v>
      </c>
      <c r="G934" s="124">
        <v>0.21799399999999999</v>
      </c>
    </row>
    <row r="935" spans="2:7" x14ac:dyDescent="0.5">
      <c r="B935" s="122">
        <v>2005</v>
      </c>
      <c r="C935" s="126" t="s">
        <v>93</v>
      </c>
      <c r="D935" s="126" t="s">
        <v>98</v>
      </c>
      <c r="E935" s="124">
        <v>2.7574000000000001E-2</v>
      </c>
      <c r="F935" s="124">
        <v>2.8247000000000001E-2</v>
      </c>
      <c r="G935" s="124">
        <v>5.5821000000000003E-2</v>
      </c>
    </row>
    <row r="936" spans="2:7" x14ac:dyDescent="0.5">
      <c r="B936" s="122">
        <v>2005</v>
      </c>
      <c r="C936" s="126" t="s">
        <v>93</v>
      </c>
      <c r="D936" s="126" t="s">
        <v>99</v>
      </c>
      <c r="E936" s="124">
        <v>1.9460999999999999E-2</v>
      </c>
      <c r="F936" s="124">
        <v>7.5036000000000005E-2</v>
      </c>
      <c r="G936" s="124">
        <v>9.4496999999999998E-2</v>
      </c>
    </row>
    <row r="937" spans="2:7" x14ac:dyDescent="0.5">
      <c r="B937" s="122">
        <v>2005</v>
      </c>
      <c r="C937" s="126" t="s">
        <v>93</v>
      </c>
      <c r="D937" s="126" t="s">
        <v>100</v>
      </c>
      <c r="E937" s="124">
        <v>0.55215999999999998</v>
      </c>
      <c r="F937" s="124">
        <v>0.26999299999999998</v>
      </c>
      <c r="G937" s="124">
        <v>0.82215299999999991</v>
      </c>
    </row>
    <row r="938" spans="2:7" x14ac:dyDescent="0.5">
      <c r="B938" s="122">
        <v>2005</v>
      </c>
      <c r="C938" s="126" t="s">
        <v>93</v>
      </c>
      <c r="D938" s="126" t="s">
        <v>101</v>
      </c>
      <c r="E938" s="124">
        <v>1.6699999999999999E-4</v>
      </c>
      <c r="F938" s="124">
        <v>7.6000000000000004E-4</v>
      </c>
      <c r="G938" s="124">
        <v>9.2700000000000009E-4</v>
      </c>
    </row>
    <row r="939" spans="2:7" x14ac:dyDescent="0.5">
      <c r="B939" s="122">
        <v>2005</v>
      </c>
      <c r="C939" s="126" t="s">
        <v>93</v>
      </c>
      <c r="D939" s="126" t="s">
        <v>102</v>
      </c>
      <c r="E939" s="124">
        <v>7.0600000000000003E-4</v>
      </c>
      <c r="F939" s="124">
        <v>9.6599999999999995E-4</v>
      </c>
      <c r="G939" s="124">
        <v>1.6720000000000001E-3</v>
      </c>
    </row>
    <row r="940" spans="2:7" x14ac:dyDescent="0.5">
      <c r="B940" s="122">
        <v>2005</v>
      </c>
      <c r="C940" s="126" t="s">
        <v>93</v>
      </c>
      <c r="D940" s="126" t="s">
        <v>103</v>
      </c>
      <c r="E940" s="124">
        <v>0.37975100000000001</v>
      </c>
      <c r="F940" s="124">
        <v>0.31285800000000002</v>
      </c>
      <c r="G940" s="124">
        <v>0.69260900000000003</v>
      </c>
    </row>
    <row r="941" spans="2:7" x14ac:dyDescent="0.5">
      <c r="B941" s="122">
        <v>2005</v>
      </c>
      <c r="C941" s="126" t="s">
        <v>93</v>
      </c>
      <c r="D941" s="126" t="s">
        <v>104</v>
      </c>
      <c r="E941" s="124">
        <v>6.1090999999999999E-2</v>
      </c>
      <c r="F941" s="124">
        <v>5.9501999999999999E-2</v>
      </c>
      <c r="G941" s="124">
        <v>0.12059300000000001</v>
      </c>
    </row>
    <row r="942" spans="2:7" x14ac:dyDescent="0.5">
      <c r="B942" s="122">
        <v>2005</v>
      </c>
      <c r="C942" s="126" t="s">
        <v>93</v>
      </c>
      <c r="D942" s="126" t="s">
        <v>105</v>
      </c>
      <c r="E942" s="124">
        <v>6.8529999999999994E-2</v>
      </c>
      <c r="F942" s="124">
        <v>6.8467E-2</v>
      </c>
      <c r="G942" s="124">
        <v>0.13699700000000001</v>
      </c>
    </row>
    <row r="943" spans="2:7" x14ac:dyDescent="0.5">
      <c r="B943" s="122">
        <v>2005</v>
      </c>
      <c r="C943" s="126" t="s">
        <v>93</v>
      </c>
      <c r="D943" s="126" t="s">
        <v>106</v>
      </c>
      <c r="E943" s="124">
        <v>3.0000000000000001E-6</v>
      </c>
      <c r="F943" s="124">
        <v>1.9999999999999999E-6</v>
      </c>
      <c r="G943" s="124">
        <v>5.0000000000000004E-6</v>
      </c>
    </row>
    <row r="944" spans="2:7" x14ac:dyDescent="0.5">
      <c r="B944" s="122">
        <v>2005</v>
      </c>
      <c r="C944" s="126" t="s">
        <v>93</v>
      </c>
      <c r="D944" s="126" t="s">
        <v>107</v>
      </c>
      <c r="E944" s="124">
        <v>2.4329999999999998E-3</v>
      </c>
      <c r="F944" s="124">
        <v>7.3489999999999996E-3</v>
      </c>
      <c r="G944" s="124">
        <v>9.781999999999999E-3</v>
      </c>
    </row>
    <row r="945" spans="2:7" x14ac:dyDescent="0.5">
      <c r="B945" s="122">
        <v>2005</v>
      </c>
      <c r="C945" s="126" t="s">
        <v>93</v>
      </c>
      <c r="D945" s="126" t="s">
        <v>108</v>
      </c>
      <c r="E945" s="124">
        <v>0.30094199999999999</v>
      </c>
      <c r="F945" s="124">
        <v>0.27695999999999998</v>
      </c>
      <c r="G945" s="124">
        <v>0.57790199999999992</v>
      </c>
    </row>
    <row r="946" spans="2:7" x14ac:dyDescent="0.5">
      <c r="B946" s="122">
        <v>2005</v>
      </c>
      <c r="C946" s="126" t="s">
        <v>93</v>
      </c>
      <c r="D946" s="126" t="s">
        <v>109</v>
      </c>
      <c r="E946" s="124">
        <v>0.29605900000000002</v>
      </c>
      <c r="F946" s="124">
        <v>0.11587600000000001</v>
      </c>
      <c r="G946" s="124">
        <v>0.41193500000000011</v>
      </c>
    </row>
    <row r="947" spans="2:7" x14ac:dyDescent="0.5">
      <c r="B947" s="122">
        <v>2005</v>
      </c>
      <c r="C947" s="126" t="s">
        <v>93</v>
      </c>
      <c r="D947" s="126" t="s">
        <v>110</v>
      </c>
      <c r="E947" s="124">
        <v>0.15251100000000001</v>
      </c>
      <c r="F947" s="124">
        <v>5.9422999999999997E-2</v>
      </c>
      <c r="G947" s="124">
        <v>0.21193400000000001</v>
      </c>
    </row>
    <row r="948" spans="2:7" x14ac:dyDescent="0.5">
      <c r="B948" s="122">
        <v>2005</v>
      </c>
      <c r="C948" s="126" t="s">
        <v>93</v>
      </c>
      <c r="D948" s="126" t="s">
        <v>111</v>
      </c>
      <c r="E948" s="124">
        <v>0.781254</v>
      </c>
      <c r="F948" s="124">
        <v>0.82701599999999997</v>
      </c>
      <c r="G948" s="124">
        <v>1.6082700000000001</v>
      </c>
    </row>
    <row r="949" spans="2:7" x14ac:dyDescent="0.5">
      <c r="B949" s="122">
        <v>2005</v>
      </c>
      <c r="C949" s="126" t="s">
        <v>93</v>
      </c>
      <c r="D949" s="126" t="s">
        <v>112</v>
      </c>
      <c r="E949" s="124">
        <v>9.9999999999999995E-7</v>
      </c>
      <c r="F949" s="124">
        <v>0</v>
      </c>
      <c r="G949" s="124">
        <v>9.9999999999999995E-7</v>
      </c>
    </row>
    <row r="950" spans="2:7" x14ac:dyDescent="0.5">
      <c r="B950" s="122">
        <v>2005</v>
      </c>
      <c r="C950" s="126" t="s">
        <v>93</v>
      </c>
      <c r="D950" s="126" t="s">
        <v>113</v>
      </c>
      <c r="E950" s="124">
        <v>1.44E-4</v>
      </c>
      <c r="F950" s="124">
        <v>3.5500000000000001E-4</v>
      </c>
      <c r="G950" s="124">
        <v>4.9899999999999999E-4</v>
      </c>
    </row>
    <row r="951" spans="2:7" x14ac:dyDescent="0.5">
      <c r="B951" s="122">
        <v>2005</v>
      </c>
      <c r="C951" s="126" t="s">
        <v>93</v>
      </c>
      <c r="D951" s="126" t="s">
        <v>114</v>
      </c>
      <c r="E951" s="124">
        <v>2.5600000000000002E-3</v>
      </c>
      <c r="F951" s="124">
        <v>3.457E-3</v>
      </c>
      <c r="G951" s="124">
        <v>6.0169999999999998E-3</v>
      </c>
    </row>
    <row r="952" spans="2:7" x14ac:dyDescent="0.5">
      <c r="B952" s="122">
        <v>2005</v>
      </c>
      <c r="C952" s="126" t="s">
        <v>93</v>
      </c>
      <c r="D952" s="126" t="s">
        <v>115</v>
      </c>
      <c r="E952" s="124">
        <v>1.415E-3</v>
      </c>
      <c r="F952" s="124">
        <v>2.3385E-2</v>
      </c>
      <c r="G952" s="124">
        <v>2.4799999999999999E-2</v>
      </c>
    </row>
    <row r="953" spans="2:7" x14ac:dyDescent="0.5">
      <c r="B953" s="122">
        <v>2005</v>
      </c>
      <c r="C953" s="126" t="s">
        <v>93</v>
      </c>
      <c r="D953" s="126" t="s">
        <v>116</v>
      </c>
      <c r="E953" s="124">
        <v>0.230543</v>
      </c>
      <c r="F953" s="124">
        <v>0.200707</v>
      </c>
      <c r="G953" s="124">
        <v>0.43125000000000002</v>
      </c>
    </row>
    <row r="954" spans="2:7" x14ac:dyDescent="0.5">
      <c r="B954" s="122">
        <v>2005</v>
      </c>
      <c r="C954" s="126" t="s">
        <v>93</v>
      </c>
      <c r="D954" s="126" t="s">
        <v>117</v>
      </c>
      <c r="E954" s="124">
        <v>3.8705000000000003E-2</v>
      </c>
      <c r="F954" s="124">
        <v>0.63298900000000002</v>
      </c>
      <c r="G954" s="124">
        <v>0.67169400000000001</v>
      </c>
    </row>
    <row r="955" spans="2:7" x14ac:dyDescent="0.5">
      <c r="B955" s="122">
        <v>2005</v>
      </c>
      <c r="C955" s="126" t="s">
        <v>93</v>
      </c>
      <c r="D955" s="126" t="s">
        <v>118</v>
      </c>
      <c r="E955" s="124">
        <v>6.8917999999999993E-2</v>
      </c>
      <c r="F955" s="124">
        <v>6.5140000000000003E-2</v>
      </c>
      <c r="G955" s="124">
        <v>0.13405800000000001</v>
      </c>
    </row>
    <row r="956" spans="2:7" x14ac:dyDescent="0.5">
      <c r="B956" s="122">
        <v>2005</v>
      </c>
      <c r="C956" s="126" t="s">
        <v>93</v>
      </c>
      <c r="D956" s="126" t="s">
        <v>119</v>
      </c>
      <c r="E956" s="124">
        <v>1.7329999999999999E-3</v>
      </c>
      <c r="F956" s="124">
        <v>1.342E-2</v>
      </c>
      <c r="G956" s="124">
        <v>1.5153E-2</v>
      </c>
    </row>
    <row r="957" spans="2:7" x14ac:dyDescent="0.5">
      <c r="B957" s="122">
        <v>2005</v>
      </c>
      <c r="C957" s="126" t="s">
        <v>93</v>
      </c>
      <c r="D957" s="126" t="s">
        <v>120</v>
      </c>
      <c r="E957" s="124">
        <v>0.20144400000000001</v>
      </c>
      <c r="F957" s="124">
        <v>0.16626199999999999</v>
      </c>
      <c r="G957" s="124">
        <v>0.36770599999999998</v>
      </c>
    </row>
    <row r="958" spans="2:7" x14ac:dyDescent="0.5">
      <c r="B958" s="122">
        <v>2005</v>
      </c>
      <c r="C958" s="126" t="s">
        <v>93</v>
      </c>
      <c r="D958" s="126" t="s">
        <v>121</v>
      </c>
      <c r="E958" s="124">
        <v>1.653E-2</v>
      </c>
      <c r="F958" s="124">
        <v>6.2240000000000004E-3</v>
      </c>
      <c r="G958" s="124">
        <v>2.2754E-2</v>
      </c>
    </row>
    <row r="959" spans="2:7" x14ac:dyDescent="0.5">
      <c r="B959" s="122">
        <v>2005</v>
      </c>
      <c r="C959" s="126" t="s">
        <v>93</v>
      </c>
      <c r="D959" s="126" t="s">
        <v>122</v>
      </c>
      <c r="E959" s="124">
        <v>0.52111799999999997</v>
      </c>
      <c r="F959" s="124">
        <v>0.34166800000000003</v>
      </c>
      <c r="G959" s="124">
        <v>0.86278600000000005</v>
      </c>
    </row>
    <row r="960" spans="2:7" x14ac:dyDescent="0.5">
      <c r="B960" s="122">
        <v>2005</v>
      </c>
      <c r="C960" s="126" t="s">
        <v>93</v>
      </c>
      <c r="D960" s="126" t="s">
        <v>123</v>
      </c>
      <c r="E960" s="124">
        <v>1.0217E-2</v>
      </c>
      <c r="F960" s="124">
        <v>1.2579E-2</v>
      </c>
      <c r="G960" s="124">
        <v>2.2796E-2</v>
      </c>
    </row>
    <row r="961" spans="2:7" x14ac:dyDescent="0.5">
      <c r="B961" s="122">
        <v>2005</v>
      </c>
      <c r="C961" s="126" t="s">
        <v>93</v>
      </c>
      <c r="D961" s="126" t="s">
        <v>124</v>
      </c>
      <c r="E961" s="124">
        <v>8.4792999999999993E-2</v>
      </c>
      <c r="F961" s="124">
        <v>7.6619999999999994E-2</v>
      </c>
      <c r="G961" s="124">
        <v>0.161413</v>
      </c>
    </row>
    <row r="962" spans="2:7" x14ac:dyDescent="0.5">
      <c r="B962" s="122">
        <v>2005</v>
      </c>
      <c r="C962" s="126" t="s">
        <v>93</v>
      </c>
      <c r="D962" s="126" t="s">
        <v>125</v>
      </c>
      <c r="E962" s="124">
        <v>1.1E-4</v>
      </c>
      <c r="F962" s="124">
        <v>6.7999999999999999E-5</v>
      </c>
      <c r="G962" s="124">
        <v>1.7799999999999999E-4</v>
      </c>
    </row>
    <row r="963" spans="2:7" x14ac:dyDescent="0.5">
      <c r="B963" s="122">
        <v>2005</v>
      </c>
      <c r="C963" s="126" t="s">
        <v>93</v>
      </c>
      <c r="D963" s="126" t="s">
        <v>127</v>
      </c>
      <c r="E963" s="124">
        <v>2.1583000000000001E-2</v>
      </c>
      <c r="F963" s="124">
        <v>2.1700000000000001E-2</v>
      </c>
      <c r="G963" s="124">
        <v>4.3283000000000002E-2</v>
      </c>
    </row>
    <row r="964" spans="2:7" x14ac:dyDescent="0.5">
      <c r="B964" s="122">
        <v>2005</v>
      </c>
      <c r="C964" s="126" t="s">
        <v>93</v>
      </c>
      <c r="D964" s="126" t="s">
        <v>128</v>
      </c>
      <c r="E964" s="124">
        <v>2.5079999999999998E-3</v>
      </c>
      <c r="F964" s="124">
        <v>9.4160000000000008E-3</v>
      </c>
      <c r="G964" s="124">
        <v>1.1924000000000001E-2</v>
      </c>
    </row>
    <row r="965" spans="2:7" x14ac:dyDescent="0.5">
      <c r="B965" s="122">
        <v>2005</v>
      </c>
      <c r="C965" s="126" t="s">
        <v>93</v>
      </c>
      <c r="D965" s="126" t="s">
        <v>129</v>
      </c>
      <c r="E965" s="124">
        <v>2.1222000000000001E-2</v>
      </c>
      <c r="F965" s="124">
        <v>2.0361000000000001E-2</v>
      </c>
      <c r="G965" s="124">
        <v>4.1583000000000002E-2</v>
      </c>
    </row>
    <row r="966" spans="2:7" x14ac:dyDescent="0.5">
      <c r="B966" s="122">
        <v>2005</v>
      </c>
      <c r="C966" s="126" t="s">
        <v>93</v>
      </c>
      <c r="D966" s="126" t="s">
        <v>131</v>
      </c>
      <c r="E966" s="124">
        <v>0.18743399999999999</v>
      </c>
      <c r="F966" s="124">
        <v>0.14691599999999999</v>
      </c>
      <c r="G966" s="124">
        <v>0.33434999999999998</v>
      </c>
    </row>
    <row r="967" spans="2:7" x14ac:dyDescent="0.5">
      <c r="B967" s="122">
        <v>2005</v>
      </c>
      <c r="C967" s="126" t="s">
        <v>93</v>
      </c>
      <c r="D967" s="126" t="s">
        <v>132</v>
      </c>
      <c r="E967" s="124">
        <v>0.114289</v>
      </c>
      <c r="F967" s="124">
        <v>7.4685000000000001E-2</v>
      </c>
      <c r="G967" s="124">
        <v>0.188974</v>
      </c>
    </row>
    <row r="968" spans="2:7" x14ac:dyDescent="0.5">
      <c r="B968" s="122">
        <v>2005</v>
      </c>
      <c r="C968" s="126" t="s">
        <v>93</v>
      </c>
      <c r="D968" s="126" t="s">
        <v>133</v>
      </c>
      <c r="E968" s="124">
        <v>0.44495699999999999</v>
      </c>
      <c r="F968" s="124">
        <v>0.52510000000000001</v>
      </c>
      <c r="G968" s="124">
        <v>0.97005699999999995</v>
      </c>
    </row>
    <row r="969" spans="2:7" x14ac:dyDescent="0.5">
      <c r="B969" s="122">
        <v>2006</v>
      </c>
      <c r="C969" s="126" t="s">
        <v>69</v>
      </c>
      <c r="D969" s="126" t="s">
        <v>70</v>
      </c>
      <c r="E969" s="124">
        <v>1.207932</v>
      </c>
      <c r="F969" s="124">
        <v>2.7750680000000001</v>
      </c>
      <c r="G969" s="124">
        <v>3.9830000000000001</v>
      </c>
    </row>
    <row r="970" spans="2:7" x14ac:dyDescent="0.5">
      <c r="B970" s="122">
        <v>2006</v>
      </c>
      <c r="C970" s="126" t="s">
        <v>69</v>
      </c>
      <c r="D970" s="126" t="s">
        <v>404</v>
      </c>
      <c r="E970" s="124">
        <v>0.63083200000000006</v>
      </c>
      <c r="F970" s="124">
        <v>2.877005</v>
      </c>
      <c r="G970" s="124">
        <v>3.5078369999999999</v>
      </c>
    </row>
    <row r="971" spans="2:7" x14ac:dyDescent="0.5">
      <c r="B971" s="122">
        <v>2006</v>
      </c>
      <c r="C971" s="126" t="s">
        <v>69</v>
      </c>
      <c r="D971" s="126" t="s">
        <v>71</v>
      </c>
      <c r="E971" s="124">
        <v>0.33335900000000002</v>
      </c>
      <c r="F971" s="124">
        <v>1.1384240000000001</v>
      </c>
      <c r="G971" s="124">
        <v>1.4717830000000001</v>
      </c>
    </row>
    <row r="972" spans="2:7" x14ac:dyDescent="0.5">
      <c r="B972" s="122">
        <v>2006</v>
      </c>
      <c r="C972" s="126" t="s">
        <v>69</v>
      </c>
      <c r="D972" s="126" t="s">
        <v>72</v>
      </c>
      <c r="E972" s="124">
        <v>16.838854000000001</v>
      </c>
      <c r="F972" s="124">
        <v>1.5115719999999999</v>
      </c>
      <c r="G972" s="124">
        <v>18.350425999999999</v>
      </c>
    </row>
    <row r="973" spans="2:7" x14ac:dyDescent="0.5">
      <c r="B973" s="122">
        <v>2006</v>
      </c>
      <c r="C973" s="126" t="s">
        <v>69</v>
      </c>
      <c r="D973" s="126" t="s">
        <v>73</v>
      </c>
      <c r="E973" s="124">
        <v>5.654903</v>
      </c>
      <c r="F973" s="124">
        <v>4.7976619999999999</v>
      </c>
      <c r="G973" s="124">
        <v>10.452565</v>
      </c>
    </row>
    <row r="974" spans="2:7" x14ac:dyDescent="0.5">
      <c r="B974" s="122">
        <v>2006</v>
      </c>
      <c r="C974" s="126" t="s">
        <v>69</v>
      </c>
      <c r="D974" s="126" t="s">
        <v>74</v>
      </c>
      <c r="E974" s="124">
        <v>0.75997199999999998</v>
      </c>
      <c r="F974" s="124">
        <v>0.82203000000000004</v>
      </c>
      <c r="G974" s="124">
        <v>1.5820019999999999</v>
      </c>
    </row>
    <row r="975" spans="2:7" x14ac:dyDescent="0.5">
      <c r="B975" s="122">
        <v>2006</v>
      </c>
      <c r="C975" s="126" t="s">
        <v>69</v>
      </c>
      <c r="D975" s="126" t="s">
        <v>75</v>
      </c>
      <c r="E975" s="124">
        <v>0.32822099999999998</v>
      </c>
      <c r="F975" s="124">
        <v>0.19753699999999999</v>
      </c>
      <c r="G975" s="124">
        <v>0.52575799999999995</v>
      </c>
    </row>
    <row r="976" spans="2:7" x14ac:dyDescent="0.5">
      <c r="B976" s="122">
        <v>2006</v>
      </c>
      <c r="C976" s="126" t="s">
        <v>69</v>
      </c>
      <c r="D976" s="126" t="s">
        <v>76</v>
      </c>
      <c r="E976" s="124">
        <v>2.014189</v>
      </c>
      <c r="F976" s="124">
        <v>2.3560270000000001</v>
      </c>
      <c r="G976" s="124">
        <v>4.3702160000000001</v>
      </c>
    </row>
    <row r="977" spans="2:7" x14ac:dyDescent="0.5">
      <c r="B977" s="122">
        <v>2006</v>
      </c>
      <c r="C977" s="126" t="s">
        <v>69</v>
      </c>
      <c r="D977" s="126" t="s">
        <v>77</v>
      </c>
      <c r="E977" s="124">
        <v>8.4940230000000003</v>
      </c>
      <c r="F977" s="124">
        <v>4.9581010000000001</v>
      </c>
      <c r="G977" s="124">
        <v>13.452124</v>
      </c>
    </row>
    <row r="978" spans="2:7" x14ac:dyDescent="0.5">
      <c r="B978" s="122">
        <v>2006</v>
      </c>
      <c r="C978" s="126" t="s">
        <v>78</v>
      </c>
      <c r="D978" s="126" t="s">
        <v>79</v>
      </c>
      <c r="E978" s="124">
        <v>3.1820000000000001E-2</v>
      </c>
      <c r="F978" s="124">
        <v>0.17776600000000001</v>
      </c>
      <c r="G978" s="124">
        <v>0.20958599999999999</v>
      </c>
    </row>
    <row r="979" spans="2:7" x14ac:dyDescent="0.5">
      <c r="B979" s="122">
        <v>2006</v>
      </c>
      <c r="C979" s="126" t="s">
        <v>78</v>
      </c>
      <c r="D979" s="126" t="s">
        <v>80</v>
      </c>
      <c r="E979" s="124">
        <v>0.53257200000000005</v>
      </c>
      <c r="F979" s="124">
        <v>0.93437899999999996</v>
      </c>
      <c r="G979" s="124">
        <v>1.4669509999999999</v>
      </c>
    </row>
    <row r="980" spans="2:7" x14ac:dyDescent="0.5">
      <c r="B980" s="122">
        <v>2006</v>
      </c>
      <c r="C980" s="126" t="s">
        <v>78</v>
      </c>
      <c r="D980" s="126" t="s">
        <v>81</v>
      </c>
      <c r="E980" s="124">
        <v>0.21806200000000001</v>
      </c>
      <c r="F980" s="124">
        <v>1.3297620000000001</v>
      </c>
      <c r="G980" s="124">
        <v>1.5478240000000001</v>
      </c>
    </row>
    <row r="981" spans="2:7" x14ac:dyDescent="0.5">
      <c r="B981" s="122">
        <v>2006</v>
      </c>
      <c r="C981" s="126" t="s">
        <v>78</v>
      </c>
      <c r="D981" s="126" t="s">
        <v>82</v>
      </c>
      <c r="E981" s="124">
        <v>1.4564440000000001</v>
      </c>
      <c r="F981" s="124">
        <v>1.3465659999999999</v>
      </c>
      <c r="G981" s="124">
        <v>2.80301</v>
      </c>
    </row>
    <row r="982" spans="2:7" x14ac:dyDescent="0.5">
      <c r="B982" s="122">
        <v>2006</v>
      </c>
      <c r="C982" s="126" t="s">
        <v>78</v>
      </c>
      <c r="D982" s="126" t="s">
        <v>83</v>
      </c>
      <c r="E982" s="124">
        <v>0.70965599999999995</v>
      </c>
      <c r="F982" s="124">
        <v>1.077912</v>
      </c>
      <c r="G982" s="124">
        <v>1.787568</v>
      </c>
    </row>
    <row r="983" spans="2:7" x14ac:dyDescent="0.5">
      <c r="B983" s="122">
        <v>2006</v>
      </c>
      <c r="C983" s="126" t="s">
        <v>78</v>
      </c>
      <c r="D983" s="126" t="s">
        <v>84</v>
      </c>
      <c r="E983" s="124">
        <v>2.6242200000000002</v>
      </c>
      <c r="F983" s="124">
        <v>2.7196699999999998</v>
      </c>
      <c r="G983" s="124">
        <v>5.34389</v>
      </c>
    </row>
    <row r="984" spans="2:7" x14ac:dyDescent="0.5">
      <c r="B984" s="122">
        <v>2006</v>
      </c>
      <c r="C984" s="126" t="s">
        <v>78</v>
      </c>
      <c r="D984" s="126" t="s">
        <v>85</v>
      </c>
      <c r="E984" s="124">
        <v>0.52040900000000001</v>
      </c>
      <c r="F984" s="124">
        <v>0.42738500000000001</v>
      </c>
      <c r="G984" s="124">
        <v>0.94779400000000003</v>
      </c>
    </row>
    <row r="985" spans="2:7" x14ac:dyDescent="0.5">
      <c r="B985" s="122">
        <v>2006</v>
      </c>
      <c r="C985" s="126" t="s">
        <v>78</v>
      </c>
      <c r="D985" s="126" t="s">
        <v>86</v>
      </c>
      <c r="E985" s="124">
        <v>0.58440800000000004</v>
      </c>
      <c r="F985" s="124">
        <v>4.4586880000000004</v>
      </c>
      <c r="G985" s="124">
        <v>5.0430960000000002</v>
      </c>
    </row>
    <row r="986" spans="2:7" x14ac:dyDescent="0.5">
      <c r="B986" s="122">
        <v>2006</v>
      </c>
      <c r="C986" s="126" t="s">
        <v>78</v>
      </c>
      <c r="D986" s="126" t="s">
        <v>87</v>
      </c>
      <c r="E986" s="124">
        <v>5.3254000000000003E-2</v>
      </c>
      <c r="F986" s="124">
        <v>5.1254000000000001E-2</v>
      </c>
      <c r="G986" s="124">
        <v>0.104508</v>
      </c>
    </row>
    <row r="987" spans="2:7" x14ac:dyDescent="0.5">
      <c r="B987" s="122">
        <v>2006</v>
      </c>
      <c r="C987" s="126" t="s">
        <v>78</v>
      </c>
      <c r="D987" s="126" t="s">
        <v>88</v>
      </c>
      <c r="E987" s="124">
        <v>0.195497</v>
      </c>
      <c r="F987" s="124">
        <v>1.675057</v>
      </c>
      <c r="G987" s="124">
        <v>1.8705540000000001</v>
      </c>
    </row>
    <row r="988" spans="2:7" x14ac:dyDescent="0.5">
      <c r="B988" s="122">
        <v>2006</v>
      </c>
      <c r="C988" s="126" t="s">
        <v>78</v>
      </c>
      <c r="D988" s="126" t="s">
        <v>89</v>
      </c>
      <c r="E988" s="124">
        <v>4.3379000000000001E-2</v>
      </c>
      <c r="F988" s="124">
        <v>3.8730000000000001E-3</v>
      </c>
      <c r="G988" s="124">
        <v>4.7252000000000002E-2</v>
      </c>
    </row>
    <row r="989" spans="2:7" x14ac:dyDescent="0.5">
      <c r="B989" s="122">
        <v>2006</v>
      </c>
      <c r="C989" s="126" t="s">
        <v>78</v>
      </c>
      <c r="D989" s="126" t="s">
        <v>90</v>
      </c>
      <c r="E989" s="124">
        <v>-5.1769999999999997E-2</v>
      </c>
      <c r="F989" s="124">
        <v>1.277101</v>
      </c>
      <c r="G989" s="124">
        <v>1.2253309999999999</v>
      </c>
    </row>
    <row r="990" spans="2:7" x14ac:dyDescent="0.5">
      <c r="B990" s="122">
        <v>2006</v>
      </c>
      <c r="C990" s="126" t="s">
        <v>78</v>
      </c>
      <c r="D990" s="126" t="s">
        <v>91</v>
      </c>
      <c r="E990" s="124">
        <v>2.1106E-2</v>
      </c>
      <c r="F990" s="124">
        <v>2.3677E-2</v>
      </c>
      <c r="G990" s="124">
        <v>4.4783000000000003E-2</v>
      </c>
    </row>
    <row r="991" spans="2:7" x14ac:dyDescent="0.5">
      <c r="B991" s="122">
        <v>2006</v>
      </c>
      <c r="C991" s="126" t="s">
        <v>78</v>
      </c>
      <c r="D991" s="126" t="s">
        <v>92</v>
      </c>
      <c r="E991" s="124">
        <v>6.4429999999999999E-3</v>
      </c>
      <c r="F991" s="124">
        <v>0.12656700000000001</v>
      </c>
      <c r="G991" s="124">
        <v>0.13300999999999999</v>
      </c>
    </row>
    <row r="992" spans="2:7" x14ac:dyDescent="0.5">
      <c r="B992" s="122">
        <v>2006</v>
      </c>
      <c r="C992" s="126" t="s">
        <v>93</v>
      </c>
      <c r="D992" s="126" t="s">
        <v>94</v>
      </c>
      <c r="E992" s="124">
        <v>4.496E-3</v>
      </c>
      <c r="F992" s="124">
        <v>3.496E-3</v>
      </c>
      <c r="G992" s="124">
        <v>7.9919999999999991E-3</v>
      </c>
    </row>
    <row r="993" spans="2:7" x14ac:dyDescent="0.5">
      <c r="B993" s="122">
        <v>2006</v>
      </c>
      <c r="C993" s="126" t="s">
        <v>93</v>
      </c>
      <c r="D993" s="126" t="s">
        <v>95</v>
      </c>
      <c r="E993" s="124">
        <v>7.8787999999999997E-2</v>
      </c>
      <c r="F993" s="124">
        <v>7.2969999999999993E-2</v>
      </c>
      <c r="G993" s="124">
        <v>0.151758</v>
      </c>
    </row>
    <row r="994" spans="2:7" x14ac:dyDescent="0.5">
      <c r="B994" s="122">
        <v>2006</v>
      </c>
      <c r="C994" s="126" t="s">
        <v>93</v>
      </c>
      <c r="D994" s="126" t="s">
        <v>97</v>
      </c>
      <c r="E994" s="124">
        <v>0.17222899999999999</v>
      </c>
      <c r="F994" s="124">
        <v>9.2931E-2</v>
      </c>
      <c r="G994" s="124">
        <v>0.26516000000000001</v>
      </c>
    </row>
    <row r="995" spans="2:7" x14ac:dyDescent="0.5">
      <c r="B995" s="122">
        <v>2006</v>
      </c>
      <c r="C995" s="126" t="s">
        <v>93</v>
      </c>
      <c r="D995" s="126" t="s">
        <v>98</v>
      </c>
      <c r="E995" s="124">
        <v>3.4022999999999998E-2</v>
      </c>
      <c r="F995" s="124">
        <v>3.015E-2</v>
      </c>
      <c r="G995" s="124">
        <v>6.4172999999999994E-2</v>
      </c>
    </row>
    <row r="996" spans="2:7" x14ac:dyDescent="0.5">
      <c r="B996" s="122">
        <v>2006</v>
      </c>
      <c r="C996" s="126" t="s">
        <v>93</v>
      </c>
      <c r="D996" s="126" t="s">
        <v>99</v>
      </c>
      <c r="E996" s="124">
        <v>2.1971000000000001E-2</v>
      </c>
      <c r="F996" s="124">
        <v>7.3525999999999994E-2</v>
      </c>
      <c r="G996" s="124">
        <v>9.5496999999999999E-2</v>
      </c>
    </row>
    <row r="997" spans="2:7" x14ac:dyDescent="0.5">
      <c r="B997" s="122">
        <v>2006</v>
      </c>
      <c r="C997" s="126" t="s">
        <v>93</v>
      </c>
      <c r="D997" s="126" t="s">
        <v>100</v>
      </c>
      <c r="E997" s="124">
        <v>0.62986600000000004</v>
      </c>
      <c r="F997" s="124">
        <v>0.23246800000000001</v>
      </c>
      <c r="G997" s="124">
        <v>0.86233400000000004</v>
      </c>
    </row>
    <row r="998" spans="2:7" x14ac:dyDescent="0.5">
      <c r="B998" s="122">
        <v>2006</v>
      </c>
      <c r="C998" s="126" t="s">
        <v>93</v>
      </c>
      <c r="D998" s="126" t="s">
        <v>101</v>
      </c>
      <c r="E998" s="124">
        <v>2.5599999999999999E-4</v>
      </c>
      <c r="F998" s="124">
        <v>7.6300000000000001E-4</v>
      </c>
      <c r="G998" s="124">
        <v>1.0189999999999999E-3</v>
      </c>
    </row>
    <row r="999" spans="2:7" x14ac:dyDescent="0.5">
      <c r="B999" s="122">
        <v>2006</v>
      </c>
      <c r="C999" s="126" t="s">
        <v>93</v>
      </c>
      <c r="D999" s="126" t="s">
        <v>102</v>
      </c>
      <c r="E999" s="124">
        <v>1.0070000000000001E-3</v>
      </c>
      <c r="F999" s="124">
        <v>1.2750000000000001E-3</v>
      </c>
      <c r="G999" s="124">
        <v>2.2820000000000002E-3</v>
      </c>
    </row>
    <row r="1000" spans="2:7" x14ac:dyDescent="0.5">
      <c r="B1000" s="122">
        <v>2006</v>
      </c>
      <c r="C1000" s="126" t="s">
        <v>93</v>
      </c>
      <c r="D1000" s="126" t="s">
        <v>103</v>
      </c>
      <c r="E1000" s="124">
        <v>0.32125700000000001</v>
      </c>
      <c r="F1000" s="124">
        <v>0.348719</v>
      </c>
      <c r="G1000" s="124">
        <v>0.66997600000000002</v>
      </c>
    </row>
    <row r="1001" spans="2:7" x14ac:dyDescent="0.5">
      <c r="B1001" s="122">
        <v>2006</v>
      </c>
      <c r="C1001" s="126" t="s">
        <v>93</v>
      </c>
      <c r="D1001" s="126" t="s">
        <v>104</v>
      </c>
      <c r="E1001" s="124">
        <v>6.4563999999999996E-2</v>
      </c>
      <c r="F1001" s="124">
        <v>5.4951E-2</v>
      </c>
      <c r="G1001" s="124">
        <v>0.119515</v>
      </c>
    </row>
    <row r="1002" spans="2:7" x14ac:dyDescent="0.5">
      <c r="B1002" s="122">
        <v>2006</v>
      </c>
      <c r="C1002" s="126" t="s">
        <v>93</v>
      </c>
      <c r="D1002" s="126" t="s">
        <v>105</v>
      </c>
      <c r="E1002" s="124">
        <v>7.5757000000000005E-2</v>
      </c>
      <c r="F1002" s="124">
        <v>5.4795999999999997E-2</v>
      </c>
      <c r="G1002" s="124">
        <v>0.130553</v>
      </c>
    </row>
    <row r="1003" spans="2:7" x14ac:dyDescent="0.5">
      <c r="B1003" s="122">
        <v>2006</v>
      </c>
      <c r="C1003" s="126" t="s">
        <v>93</v>
      </c>
      <c r="D1003" s="126" t="s">
        <v>106</v>
      </c>
      <c r="E1003" s="124">
        <v>3.0000000000000001E-6</v>
      </c>
      <c r="F1003" s="124">
        <v>0</v>
      </c>
      <c r="G1003" s="124">
        <v>3.0000000000000001E-6</v>
      </c>
    </row>
    <row r="1004" spans="2:7" x14ac:dyDescent="0.5">
      <c r="B1004" s="122">
        <v>2006</v>
      </c>
      <c r="C1004" s="126" t="s">
        <v>93</v>
      </c>
      <c r="D1004" s="126" t="s">
        <v>107</v>
      </c>
      <c r="E1004" s="124">
        <v>3.2469999999999999E-3</v>
      </c>
      <c r="F1004" s="124">
        <v>8.855E-3</v>
      </c>
      <c r="G1004" s="124">
        <v>1.2102E-2</v>
      </c>
    </row>
    <row r="1005" spans="2:7" x14ac:dyDescent="0.5">
      <c r="B1005" s="122">
        <v>2006</v>
      </c>
      <c r="C1005" s="126" t="s">
        <v>93</v>
      </c>
      <c r="D1005" s="126" t="s">
        <v>108</v>
      </c>
      <c r="E1005" s="124">
        <v>0.34609699999999999</v>
      </c>
      <c r="F1005" s="124">
        <v>0.28235399999999999</v>
      </c>
      <c r="G1005" s="124">
        <v>0.62845099999999998</v>
      </c>
    </row>
    <row r="1006" spans="2:7" x14ac:dyDescent="0.5">
      <c r="B1006" s="122">
        <v>2006</v>
      </c>
      <c r="C1006" s="126" t="s">
        <v>93</v>
      </c>
      <c r="D1006" s="126" t="s">
        <v>109</v>
      </c>
      <c r="E1006" s="124">
        <v>0.35802699999999998</v>
      </c>
      <c r="F1006" s="124">
        <v>0.106685</v>
      </c>
      <c r="G1006" s="124">
        <v>0.46471200000000001</v>
      </c>
    </row>
    <row r="1007" spans="2:7" x14ac:dyDescent="0.5">
      <c r="B1007" s="122">
        <v>2006</v>
      </c>
      <c r="C1007" s="126" t="s">
        <v>93</v>
      </c>
      <c r="D1007" s="126" t="s">
        <v>110</v>
      </c>
      <c r="E1007" s="124">
        <v>0.184452</v>
      </c>
      <c r="F1007" s="124">
        <v>5.4702000000000001E-2</v>
      </c>
      <c r="G1007" s="124">
        <v>0.23915400000000001</v>
      </c>
    </row>
    <row r="1008" spans="2:7" x14ac:dyDescent="0.5">
      <c r="B1008" s="122">
        <v>2006</v>
      </c>
      <c r="C1008" s="126" t="s">
        <v>93</v>
      </c>
      <c r="D1008" s="126" t="s">
        <v>111</v>
      </c>
      <c r="E1008" s="124">
        <v>0.90855699999999995</v>
      </c>
      <c r="F1008" s="124">
        <v>0.79327899999999996</v>
      </c>
      <c r="G1008" s="124">
        <v>1.7018359999999999</v>
      </c>
    </row>
    <row r="1009" spans="2:7" x14ac:dyDescent="0.5">
      <c r="B1009" s="122">
        <v>2006</v>
      </c>
      <c r="C1009" s="126" t="s">
        <v>93</v>
      </c>
      <c r="D1009" s="126" t="s">
        <v>112</v>
      </c>
      <c r="E1009" s="124">
        <v>9.9999999999999995E-7</v>
      </c>
      <c r="F1009" s="124">
        <v>0</v>
      </c>
      <c r="G1009" s="124">
        <v>9.9999999999999995E-7</v>
      </c>
    </row>
    <row r="1010" spans="2:7" x14ac:dyDescent="0.5">
      <c r="B1010" s="122">
        <v>2006</v>
      </c>
      <c r="C1010" s="126" t="s">
        <v>93</v>
      </c>
      <c r="D1010" s="126" t="s">
        <v>113</v>
      </c>
      <c r="E1010" s="124">
        <v>1.5200000000000001E-4</v>
      </c>
      <c r="F1010" s="124">
        <v>2.12E-4</v>
      </c>
      <c r="G1010" s="124">
        <v>3.6400000000000001E-4</v>
      </c>
    </row>
    <row r="1011" spans="2:7" x14ac:dyDescent="0.5">
      <c r="B1011" s="122">
        <v>2006</v>
      </c>
      <c r="C1011" s="126" t="s">
        <v>93</v>
      </c>
      <c r="D1011" s="126" t="s">
        <v>114</v>
      </c>
      <c r="E1011" s="124">
        <v>1.8730000000000001E-3</v>
      </c>
      <c r="F1011" s="124">
        <v>3.934E-3</v>
      </c>
      <c r="G1011" s="124">
        <v>5.8069999999999997E-3</v>
      </c>
    </row>
    <row r="1012" spans="2:7" x14ac:dyDescent="0.5">
      <c r="B1012" s="122">
        <v>2006</v>
      </c>
      <c r="C1012" s="126" t="s">
        <v>93</v>
      </c>
      <c r="D1012" s="126" t="s">
        <v>115</v>
      </c>
      <c r="E1012" s="124">
        <v>1.916E-3</v>
      </c>
      <c r="F1012" s="124">
        <v>2.5115999999999999E-2</v>
      </c>
      <c r="G1012" s="124">
        <v>2.7032E-2</v>
      </c>
    </row>
    <row r="1013" spans="2:7" x14ac:dyDescent="0.5">
      <c r="B1013" s="122">
        <v>2006</v>
      </c>
      <c r="C1013" s="126" t="s">
        <v>93</v>
      </c>
      <c r="D1013" s="126" t="s">
        <v>116</v>
      </c>
      <c r="E1013" s="124">
        <v>0.25873400000000002</v>
      </c>
      <c r="F1013" s="124">
        <v>0.17535100000000001</v>
      </c>
      <c r="G1013" s="124">
        <v>0.43408500000000011</v>
      </c>
    </row>
    <row r="1014" spans="2:7" x14ac:dyDescent="0.5">
      <c r="B1014" s="122">
        <v>2006</v>
      </c>
      <c r="C1014" s="126" t="s">
        <v>93</v>
      </c>
      <c r="D1014" s="126" t="s">
        <v>117</v>
      </c>
      <c r="E1014" s="124">
        <v>6.3219999999999998E-2</v>
      </c>
      <c r="F1014" s="124">
        <v>0.44753900000000002</v>
      </c>
      <c r="G1014" s="124">
        <v>0.51075899999999996</v>
      </c>
    </row>
    <row r="1015" spans="2:7" x14ac:dyDescent="0.5">
      <c r="B1015" s="122">
        <v>2006</v>
      </c>
      <c r="C1015" s="126" t="s">
        <v>93</v>
      </c>
      <c r="D1015" s="126" t="s">
        <v>118</v>
      </c>
      <c r="E1015" s="124">
        <v>7.3094000000000006E-2</v>
      </c>
      <c r="F1015" s="124">
        <v>5.9547000000000003E-2</v>
      </c>
      <c r="G1015" s="124">
        <v>0.13264100000000001</v>
      </c>
    </row>
    <row r="1016" spans="2:7" x14ac:dyDescent="0.5">
      <c r="B1016" s="122">
        <v>2006</v>
      </c>
      <c r="C1016" s="126" t="s">
        <v>93</v>
      </c>
      <c r="D1016" s="126" t="s">
        <v>119</v>
      </c>
      <c r="E1016" s="124">
        <v>2.2859999999999998E-3</v>
      </c>
      <c r="F1016" s="124">
        <v>1.2423E-2</v>
      </c>
      <c r="G1016" s="124">
        <v>1.4709E-2</v>
      </c>
    </row>
    <row r="1017" spans="2:7" x14ac:dyDescent="0.5">
      <c r="B1017" s="122">
        <v>2006</v>
      </c>
      <c r="C1017" s="126" t="s">
        <v>93</v>
      </c>
      <c r="D1017" s="126" t="s">
        <v>120</v>
      </c>
      <c r="E1017" s="124">
        <v>0.17021600000000001</v>
      </c>
      <c r="F1017" s="124">
        <v>0.18381600000000001</v>
      </c>
      <c r="G1017" s="124">
        <v>0.35403200000000001</v>
      </c>
    </row>
    <row r="1018" spans="2:7" x14ac:dyDescent="0.5">
      <c r="B1018" s="122">
        <v>2006</v>
      </c>
      <c r="C1018" s="126" t="s">
        <v>93</v>
      </c>
      <c r="D1018" s="126" t="s">
        <v>121</v>
      </c>
      <c r="E1018" s="124">
        <v>1.8679000000000001E-2</v>
      </c>
      <c r="F1018" s="124">
        <v>5.555E-3</v>
      </c>
      <c r="G1018" s="124">
        <v>2.4233999999999999E-2</v>
      </c>
    </row>
    <row r="1019" spans="2:7" x14ac:dyDescent="0.5">
      <c r="B1019" s="122">
        <v>2006</v>
      </c>
      <c r="C1019" s="126" t="s">
        <v>93</v>
      </c>
      <c r="D1019" s="126" t="s">
        <v>122</v>
      </c>
      <c r="E1019" s="124">
        <v>0.57213700000000001</v>
      </c>
      <c r="F1019" s="124">
        <v>0.29200599999999999</v>
      </c>
      <c r="G1019" s="124">
        <v>0.86414299999999999</v>
      </c>
    </row>
    <row r="1020" spans="2:7" x14ac:dyDescent="0.5">
      <c r="B1020" s="122">
        <v>2006</v>
      </c>
      <c r="C1020" s="126" t="s">
        <v>93</v>
      </c>
      <c r="D1020" s="126" t="s">
        <v>123</v>
      </c>
      <c r="E1020" s="124">
        <v>1.2145E-2</v>
      </c>
      <c r="F1020" s="124">
        <v>1.4036E-2</v>
      </c>
      <c r="G1020" s="124">
        <v>2.6180999999999999E-2</v>
      </c>
    </row>
    <row r="1021" spans="2:7" x14ac:dyDescent="0.5">
      <c r="B1021" s="122">
        <v>2006</v>
      </c>
      <c r="C1021" s="126" t="s">
        <v>93</v>
      </c>
      <c r="D1021" s="126" t="s">
        <v>124</v>
      </c>
      <c r="E1021" s="124">
        <v>0.102228</v>
      </c>
      <c r="F1021" s="124">
        <v>7.8272999999999995E-2</v>
      </c>
      <c r="G1021" s="124">
        <v>0.18050099999999999</v>
      </c>
    </row>
    <row r="1022" spans="2:7" x14ac:dyDescent="0.5">
      <c r="B1022" s="122">
        <v>2006</v>
      </c>
      <c r="C1022" s="126" t="s">
        <v>93</v>
      </c>
      <c r="D1022" s="126" t="s">
        <v>125</v>
      </c>
      <c r="E1022" s="124">
        <v>1.0900000000000001E-4</v>
      </c>
      <c r="F1022" s="124">
        <v>5.1999999999999997E-5</v>
      </c>
      <c r="G1022" s="124">
        <v>1.6100000000000001E-4</v>
      </c>
    </row>
    <row r="1023" spans="2:7" x14ac:dyDescent="0.5">
      <c r="B1023" s="122">
        <v>2006</v>
      </c>
      <c r="C1023" s="126" t="s">
        <v>93</v>
      </c>
      <c r="D1023" s="126" t="s">
        <v>127</v>
      </c>
      <c r="E1023" s="124">
        <v>2.3238999999999999E-2</v>
      </c>
      <c r="F1023" s="124">
        <v>1.9893000000000001E-2</v>
      </c>
      <c r="G1023" s="124">
        <v>4.3131999999999997E-2</v>
      </c>
    </row>
    <row r="1024" spans="2:7" x14ac:dyDescent="0.5">
      <c r="B1024" s="122">
        <v>2006</v>
      </c>
      <c r="C1024" s="126" t="s">
        <v>93</v>
      </c>
      <c r="D1024" s="126" t="s">
        <v>128</v>
      </c>
      <c r="E1024" s="124">
        <v>3.0000000000000001E-3</v>
      </c>
      <c r="F1024" s="124">
        <v>8.3099999999999997E-3</v>
      </c>
      <c r="G1024" s="124">
        <v>1.1310000000000001E-2</v>
      </c>
    </row>
    <row r="1025" spans="2:7" x14ac:dyDescent="0.5">
      <c r="B1025" s="122">
        <v>2006</v>
      </c>
      <c r="C1025" s="126" t="s">
        <v>93</v>
      </c>
      <c r="D1025" s="126" t="s">
        <v>129</v>
      </c>
      <c r="E1025" s="124">
        <v>2.6671E-2</v>
      </c>
      <c r="F1025" s="124">
        <v>2.1863E-2</v>
      </c>
      <c r="G1025" s="124">
        <v>4.8534000000000001E-2</v>
      </c>
    </row>
    <row r="1026" spans="2:7" x14ac:dyDescent="0.5">
      <c r="B1026" s="122">
        <v>2006</v>
      </c>
      <c r="C1026" s="126" t="s">
        <v>93</v>
      </c>
      <c r="D1026" s="126" t="s">
        <v>131</v>
      </c>
      <c r="E1026" s="124">
        <v>0.21291199999999999</v>
      </c>
      <c r="F1026" s="124">
        <v>0.136574</v>
      </c>
      <c r="G1026" s="124">
        <v>0.34948600000000002</v>
      </c>
    </row>
    <row r="1027" spans="2:7" x14ac:dyDescent="0.5">
      <c r="B1027" s="122">
        <v>2006</v>
      </c>
      <c r="C1027" s="126" t="s">
        <v>93</v>
      </c>
      <c r="D1027" s="126" t="s">
        <v>132</v>
      </c>
      <c r="E1027" s="124">
        <v>0.135105</v>
      </c>
      <c r="F1027" s="124">
        <v>7.0375999999999994E-2</v>
      </c>
      <c r="G1027" s="124">
        <v>0.205481</v>
      </c>
    </row>
    <row r="1028" spans="2:7" x14ac:dyDescent="0.5">
      <c r="B1028" s="122">
        <v>2006</v>
      </c>
      <c r="C1028" s="126" t="s">
        <v>93</v>
      </c>
      <c r="D1028" s="126" t="s">
        <v>133</v>
      </c>
      <c r="E1028" s="124">
        <v>0.48458800000000002</v>
      </c>
      <c r="F1028" s="124">
        <v>0.49084299999999997</v>
      </c>
      <c r="G1028" s="124">
        <v>0.97543099999999994</v>
      </c>
    </row>
    <row r="1029" spans="2:7" x14ac:dyDescent="0.5">
      <c r="B1029" s="122">
        <v>2007</v>
      </c>
      <c r="C1029" s="126" t="s">
        <v>69</v>
      </c>
      <c r="D1029" s="126" t="s">
        <v>70</v>
      </c>
      <c r="E1029" s="124">
        <v>1.233493</v>
      </c>
      <c r="F1029" s="124">
        <v>2.7671899999999998</v>
      </c>
      <c r="G1029" s="124">
        <v>4.0006830000000004</v>
      </c>
    </row>
    <row r="1030" spans="2:7" x14ac:dyDescent="0.5">
      <c r="B1030" s="122">
        <v>2007</v>
      </c>
      <c r="C1030" s="126" t="s">
        <v>69</v>
      </c>
      <c r="D1030" s="126" t="s">
        <v>404</v>
      </c>
      <c r="E1030" s="124">
        <v>0.58129900000000001</v>
      </c>
      <c r="F1030" s="124">
        <v>2.5688589999999998</v>
      </c>
      <c r="G1030" s="124">
        <v>3.1501579999999998</v>
      </c>
    </row>
    <row r="1031" spans="2:7" x14ac:dyDescent="0.5">
      <c r="B1031" s="122">
        <v>2007</v>
      </c>
      <c r="C1031" s="126" t="s">
        <v>69</v>
      </c>
      <c r="D1031" s="126" t="s">
        <v>71</v>
      </c>
      <c r="E1031" s="124">
        <v>0.31379499999999999</v>
      </c>
      <c r="F1031" s="124">
        <v>1.1679189999999999</v>
      </c>
      <c r="G1031" s="124">
        <v>1.481714</v>
      </c>
    </row>
    <row r="1032" spans="2:7" x14ac:dyDescent="0.5">
      <c r="B1032" s="122">
        <v>2007</v>
      </c>
      <c r="C1032" s="126" t="s">
        <v>69</v>
      </c>
      <c r="D1032" s="126" t="s">
        <v>72</v>
      </c>
      <c r="E1032" s="124">
        <v>14.892628999999999</v>
      </c>
      <c r="F1032" s="124">
        <v>1.674412</v>
      </c>
      <c r="G1032" s="124">
        <v>16.567041</v>
      </c>
    </row>
    <row r="1033" spans="2:7" x14ac:dyDescent="0.5">
      <c r="B1033" s="122">
        <v>2007</v>
      </c>
      <c r="C1033" s="126" t="s">
        <v>69</v>
      </c>
      <c r="D1033" s="126" t="s">
        <v>73</v>
      </c>
      <c r="E1033" s="124">
        <v>5.4243399999999999</v>
      </c>
      <c r="F1033" s="124">
        <v>5.0084540000000004</v>
      </c>
      <c r="G1033" s="124">
        <v>10.432793999999999</v>
      </c>
    </row>
    <row r="1034" spans="2:7" x14ac:dyDescent="0.5">
      <c r="B1034" s="122">
        <v>2007</v>
      </c>
      <c r="C1034" s="126" t="s">
        <v>69</v>
      </c>
      <c r="D1034" s="126" t="s">
        <v>74</v>
      </c>
      <c r="E1034" s="124">
        <v>0.67902600000000002</v>
      </c>
      <c r="F1034" s="124">
        <v>0.81467299999999998</v>
      </c>
      <c r="G1034" s="124">
        <v>1.4936990000000001</v>
      </c>
    </row>
    <row r="1035" spans="2:7" x14ac:dyDescent="0.5">
      <c r="B1035" s="122">
        <v>2007</v>
      </c>
      <c r="C1035" s="126" t="s">
        <v>69</v>
      </c>
      <c r="D1035" s="126" t="s">
        <v>75</v>
      </c>
      <c r="E1035" s="124">
        <v>0.30329699999999998</v>
      </c>
      <c r="F1035" s="124">
        <v>0.195104</v>
      </c>
      <c r="G1035" s="124">
        <v>0.49840099999999998</v>
      </c>
    </row>
    <row r="1036" spans="2:7" x14ac:dyDescent="0.5">
      <c r="B1036" s="122">
        <v>2007</v>
      </c>
      <c r="C1036" s="126" t="s">
        <v>69</v>
      </c>
      <c r="D1036" s="126" t="s">
        <v>76</v>
      </c>
      <c r="E1036" s="124">
        <v>1.925378</v>
      </c>
      <c r="F1036" s="124">
        <v>2.3746830000000001</v>
      </c>
      <c r="G1036" s="124">
        <v>4.3000610000000004</v>
      </c>
    </row>
    <row r="1037" spans="2:7" x14ac:dyDescent="0.5">
      <c r="B1037" s="122">
        <v>2007</v>
      </c>
      <c r="C1037" s="126" t="s">
        <v>69</v>
      </c>
      <c r="D1037" s="126" t="s">
        <v>77</v>
      </c>
      <c r="E1037" s="124">
        <v>8.4960459999999998</v>
      </c>
      <c r="F1037" s="124">
        <v>5.102233</v>
      </c>
      <c r="G1037" s="124">
        <v>13.598279</v>
      </c>
    </row>
    <row r="1038" spans="2:7" x14ac:dyDescent="0.5">
      <c r="B1038" s="122">
        <v>2007</v>
      </c>
      <c r="C1038" s="126" t="s">
        <v>78</v>
      </c>
      <c r="D1038" s="126" t="s">
        <v>79</v>
      </c>
      <c r="E1038" s="124">
        <v>2.6086999999999999E-2</v>
      </c>
      <c r="F1038" s="124">
        <v>0.16711999999999999</v>
      </c>
      <c r="G1038" s="124">
        <v>0.19320699999999999</v>
      </c>
    </row>
    <row r="1039" spans="2:7" x14ac:dyDescent="0.5">
      <c r="B1039" s="122">
        <v>2007</v>
      </c>
      <c r="C1039" s="126" t="s">
        <v>78</v>
      </c>
      <c r="D1039" s="126" t="s">
        <v>80</v>
      </c>
      <c r="E1039" s="124">
        <v>0.47552299999999997</v>
      </c>
      <c r="F1039" s="124">
        <v>0.93628199999999995</v>
      </c>
      <c r="G1039" s="124">
        <v>1.411805</v>
      </c>
    </row>
    <row r="1040" spans="2:7" x14ac:dyDescent="0.5">
      <c r="B1040" s="122">
        <v>2007</v>
      </c>
      <c r="C1040" s="126" t="s">
        <v>78</v>
      </c>
      <c r="D1040" s="126" t="s">
        <v>81</v>
      </c>
      <c r="E1040" s="124">
        <v>0.14349799999999999</v>
      </c>
      <c r="F1040" s="124">
        <v>1.0811120000000001</v>
      </c>
      <c r="G1040" s="124">
        <v>1.22461</v>
      </c>
    </row>
    <row r="1041" spans="2:7" x14ac:dyDescent="0.5">
      <c r="B1041" s="122">
        <v>2007</v>
      </c>
      <c r="C1041" s="126" t="s">
        <v>78</v>
      </c>
      <c r="D1041" s="126" t="s">
        <v>82</v>
      </c>
      <c r="E1041" s="124">
        <v>1.5963350000000001</v>
      </c>
      <c r="F1041" s="124">
        <v>1.533563</v>
      </c>
      <c r="G1041" s="124">
        <v>3.1298979999999998</v>
      </c>
    </row>
    <row r="1042" spans="2:7" x14ac:dyDescent="0.5">
      <c r="B1042" s="122">
        <v>2007</v>
      </c>
      <c r="C1042" s="126" t="s">
        <v>78</v>
      </c>
      <c r="D1042" s="126" t="s">
        <v>83</v>
      </c>
      <c r="E1042" s="124">
        <v>0.64289300000000005</v>
      </c>
      <c r="F1042" s="124">
        <v>1.0478099999999999</v>
      </c>
      <c r="G1042" s="124">
        <v>1.6907030000000001</v>
      </c>
    </row>
    <row r="1043" spans="2:7" x14ac:dyDescent="0.5">
      <c r="B1043" s="122">
        <v>2007</v>
      </c>
      <c r="C1043" s="126" t="s">
        <v>78</v>
      </c>
      <c r="D1043" s="126" t="s">
        <v>84</v>
      </c>
      <c r="E1043" s="124">
        <v>2.473058</v>
      </c>
      <c r="F1043" s="124">
        <v>2.6128930000000001</v>
      </c>
      <c r="G1043" s="124">
        <v>5.0859509999999997</v>
      </c>
    </row>
    <row r="1044" spans="2:7" x14ac:dyDescent="0.5">
      <c r="B1044" s="122">
        <v>2007</v>
      </c>
      <c r="C1044" s="126" t="s">
        <v>78</v>
      </c>
      <c r="D1044" s="126" t="s">
        <v>85</v>
      </c>
      <c r="E1044" s="124">
        <v>0.49260900000000002</v>
      </c>
      <c r="F1044" s="124">
        <v>0.43693199999999999</v>
      </c>
      <c r="G1044" s="124">
        <v>0.92954099999999995</v>
      </c>
    </row>
    <row r="1045" spans="2:7" x14ac:dyDescent="0.5">
      <c r="B1045" s="122">
        <v>2007</v>
      </c>
      <c r="C1045" s="126" t="s">
        <v>78</v>
      </c>
      <c r="D1045" s="126" t="s">
        <v>86</v>
      </c>
      <c r="E1045" s="124">
        <v>0.58490200000000003</v>
      </c>
      <c r="F1045" s="124">
        <v>4.5752370000000004</v>
      </c>
      <c r="G1045" s="124">
        <v>5.1601390000000009</v>
      </c>
    </row>
    <row r="1046" spans="2:7" x14ac:dyDescent="0.5">
      <c r="B1046" s="122">
        <v>2007</v>
      </c>
      <c r="C1046" s="126" t="s">
        <v>78</v>
      </c>
      <c r="D1046" s="126" t="s">
        <v>87</v>
      </c>
      <c r="E1046" s="124">
        <v>5.1373000000000002E-2</v>
      </c>
      <c r="F1046" s="124">
        <v>5.4387999999999999E-2</v>
      </c>
      <c r="G1046" s="124">
        <v>0.10576099999999999</v>
      </c>
    </row>
    <row r="1047" spans="2:7" x14ac:dyDescent="0.5">
      <c r="B1047" s="122">
        <v>2007</v>
      </c>
      <c r="C1047" s="126" t="s">
        <v>78</v>
      </c>
      <c r="D1047" s="126" t="s">
        <v>88</v>
      </c>
      <c r="E1047" s="124">
        <v>0.23588999999999999</v>
      </c>
      <c r="F1047" s="124">
        <v>2.0463809999999998</v>
      </c>
      <c r="G1047" s="124">
        <v>2.2822710000000002</v>
      </c>
    </row>
    <row r="1048" spans="2:7" x14ac:dyDescent="0.5">
      <c r="B1048" s="122">
        <v>2007</v>
      </c>
      <c r="C1048" s="126" t="s">
        <v>78</v>
      </c>
      <c r="D1048" s="126" t="s">
        <v>89</v>
      </c>
      <c r="E1048" s="124">
        <v>-6.9127999999999995E-2</v>
      </c>
      <c r="F1048" s="124">
        <v>-6.5050000000000004E-3</v>
      </c>
      <c r="G1048" s="124">
        <v>-7.5632999999999992E-2</v>
      </c>
    </row>
    <row r="1049" spans="2:7" x14ac:dyDescent="0.5">
      <c r="B1049" s="122">
        <v>2007</v>
      </c>
      <c r="C1049" s="126" t="s">
        <v>78</v>
      </c>
      <c r="D1049" s="126" t="s">
        <v>90</v>
      </c>
      <c r="E1049" s="124">
        <v>1.441346</v>
      </c>
      <c r="F1049" s="124">
        <v>1.939287</v>
      </c>
      <c r="G1049" s="124">
        <v>3.380633</v>
      </c>
    </row>
    <row r="1050" spans="2:7" x14ac:dyDescent="0.5">
      <c r="B1050" s="122">
        <v>2007</v>
      </c>
      <c r="C1050" s="126" t="s">
        <v>78</v>
      </c>
      <c r="D1050" s="126" t="s">
        <v>91</v>
      </c>
      <c r="E1050" s="124">
        <v>1.6945999999999999E-2</v>
      </c>
      <c r="F1050" s="124">
        <v>5.0731999999999999E-2</v>
      </c>
      <c r="G1050" s="124">
        <v>6.7678000000000002E-2</v>
      </c>
    </row>
    <row r="1051" spans="2:7" x14ac:dyDescent="0.5">
      <c r="B1051" s="122">
        <v>2007</v>
      </c>
      <c r="C1051" s="126" t="s">
        <v>78</v>
      </c>
      <c r="D1051" s="126" t="s">
        <v>92</v>
      </c>
      <c r="E1051" s="124">
        <v>4.8300000000000001E-3</v>
      </c>
      <c r="F1051" s="124">
        <v>9.9916000000000005E-2</v>
      </c>
      <c r="G1051" s="124">
        <v>0.10474600000000001</v>
      </c>
    </row>
    <row r="1052" spans="2:7" x14ac:dyDescent="0.5">
      <c r="B1052" s="122">
        <v>2007</v>
      </c>
      <c r="C1052" s="126" t="s">
        <v>93</v>
      </c>
      <c r="D1052" s="126" t="s">
        <v>94</v>
      </c>
      <c r="E1052" s="124">
        <v>3.8509999999999998E-3</v>
      </c>
      <c r="F1052" s="124">
        <v>2.7309999999999999E-3</v>
      </c>
      <c r="G1052" s="124">
        <v>6.5819999999999993E-3</v>
      </c>
    </row>
    <row r="1053" spans="2:7" x14ac:dyDescent="0.5">
      <c r="B1053" s="122">
        <v>2007</v>
      </c>
      <c r="C1053" s="126" t="s">
        <v>93</v>
      </c>
      <c r="D1053" s="126" t="s">
        <v>95</v>
      </c>
      <c r="E1053" s="124">
        <v>7.5559000000000001E-2</v>
      </c>
      <c r="F1053" s="124">
        <v>7.8728000000000006E-2</v>
      </c>
      <c r="G1053" s="124">
        <v>0.15428700000000001</v>
      </c>
    </row>
    <row r="1054" spans="2:7" x14ac:dyDescent="0.5">
      <c r="B1054" s="122">
        <v>2007</v>
      </c>
      <c r="C1054" s="126" t="s">
        <v>93</v>
      </c>
      <c r="D1054" s="126" t="s">
        <v>97</v>
      </c>
      <c r="E1054" s="124">
        <v>0.12266299999999999</v>
      </c>
      <c r="F1054" s="124">
        <v>7.2454000000000005E-2</v>
      </c>
      <c r="G1054" s="124">
        <v>0.19511700000000001</v>
      </c>
    </row>
    <row r="1055" spans="2:7" x14ac:dyDescent="0.5">
      <c r="B1055" s="122">
        <v>2007</v>
      </c>
      <c r="C1055" s="126" t="s">
        <v>93</v>
      </c>
      <c r="D1055" s="126" t="s">
        <v>98</v>
      </c>
      <c r="E1055" s="124">
        <v>3.0374999999999999E-2</v>
      </c>
      <c r="F1055" s="124">
        <v>2.7045E-2</v>
      </c>
      <c r="G1055" s="124">
        <v>5.7419999999999999E-2</v>
      </c>
    </row>
    <row r="1056" spans="2:7" x14ac:dyDescent="0.5">
      <c r="B1056" s="122">
        <v>2007</v>
      </c>
      <c r="C1056" s="126" t="s">
        <v>93</v>
      </c>
      <c r="D1056" s="126" t="s">
        <v>99</v>
      </c>
      <c r="E1056" s="124">
        <v>2.3650999999999998E-2</v>
      </c>
      <c r="F1056" s="124">
        <v>8.3205000000000001E-2</v>
      </c>
      <c r="G1056" s="124">
        <v>0.10685600000000001</v>
      </c>
    </row>
    <row r="1057" spans="2:7" x14ac:dyDescent="0.5">
      <c r="B1057" s="122">
        <v>2007</v>
      </c>
      <c r="C1057" s="126" t="s">
        <v>93</v>
      </c>
      <c r="D1057" s="126" t="s">
        <v>100</v>
      </c>
      <c r="E1057" s="124">
        <v>0.59426800000000002</v>
      </c>
      <c r="F1057" s="124">
        <v>0.26599600000000001</v>
      </c>
      <c r="G1057" s="124">
        <v>0.86026400000000003</v>
      </c>
    </row>
    <row r="1058" spans="2:7" x14ac:dyDescent="0.5">
      <c r="B1058" s="122">
        <v>2007</v>
      </c>
      <c r="C1058" s="126" t="s">
        <v>93</v>
      </c>
      <c r="D1058" s="126" t="s">
        <v>101</v>
      </c>
      <c r="E1058" s="124">
        <v>2.0599999999999999E-4</v>
      </c>
      <c r="F1058" s="124">
        <v>7.5900000000000002E-4</v>
      </c>
      <c r="G1058" s="124">
        <v>9.6500000000000004E-4</v>
      </c>
    </row>
    <row r="1059" spans="2:7" x14ac:dyDescent="0.5">
      <c r="B1059" s="122">
        <v>2007</v>
      </c>
      <c r="C1059" s="126" t="s">
        <v>93</v>
      </c>
      <c r="D1059" s="126" t="s">
        <v>102</v>
      </c>
      <c r="E1059" s="124">
        <v>1.09E-3</v>
      </c>
      <c r="F1059" s="124">
        <v>1.3550000000000001E-3</v>
      </c>
      <c r="G1059" s="124">
        <v>2.4450000000000001E-3</v>
      </c>
    </row>
    <row r="1060" spans="2:7" x14ac:dyDescent="0.5">
      <c r="B1060" s="122">
        <v>2007</v>
      </c>
      <c r="C1060" s="126" t="s">
        <v>93</v>
      </c>
      <c r="D1060" s="126" t="s">
        <v>103</v>
      </c>
      <c r="E1060" s="124">
        <v>0.30207200000000001</v>
      </c>
      <c r="F1060" s="124">
        <v>0.243482</v>
      </c>
      <c r="G1060" s="124">
        <v>0.54555399999999998</v>
      </c>
    </row>
    <row r="1061" spans="2:7" x14ac:dyDescent="0.5">
      <c r="B1061" s="122">
        <v>2007</v>
      </c>
      <c r="C1061" s="126" t="s">
        <v>93</v>
      </c>
      <c r="D1061" s="126" t="s">
        <v>104</v>
      </c>
      <c r="E1061" s="124">
        <v>9.8274E-2</v>
      </c>
      <c r="F1061" s="124">
        <v>0.13236800000000001</v>
      </c>
      <c r="G1061" s="124">
        <v>0.23064200000000001</v>
      </c>
    </row>
    <row r="1062" spans="2:7" x14ac:dyDescent="0.5">
      <c r="B1062" s="122">
        <v>2007</v>
      </c>
      <c r="C1062" s="126" t="s">
        <v>93</v>
      </c>
      <c r="D1062" s="126" t="s">
        <v>105</v>
      </c>
      <c r="E1062" s="124">
        <v>6.2378999999999997E-2</v>
      </c>
      <c r="F1062" s="124">
        <v>4.6051000000000002E-2</v>
      </c>
      <c r="G1062" s="124">
        <v>0.10843</v>
      </c>
    </row>
    <row r="1063" spans="2:7" x14ac:dyDescent="0.5">
      <c r="B1063" s="122">
        <v>2007</v>
      </c>
      <c r="C1063" s="126" t="s">
        <v>93</v>
      </c>
      <c r="D1063" s="126" t="s">
        <v>106</v>
      </c>
      <c r="E1063" s="124">
        <v>3.9999999999999998E-6</v>
      </c>
      <c r="F1063" s="124">
        <v>1.9999999999999999E-6</v>
      </c>
      <c r="G1063" s="124">
        <v>6.0000000000000002E-6</v>
      </c>
    </row>
    <row r="1064" spans="2:7" x14ac:dyDescent="0.5">
      <c r="B1064" s="122">
        <v>2007</v>
      </c>
      <c r="C1064" s="126" t="s">
        <v>93</v>
      </c>
      <c r="D1064" s="126" t="s">
        <v>107</v>
      </c>
      <c r="E1064" s="124">
        <v>3.1540000000000001E-3</v>
      </c>
      <c r="F1064" s="124">
        <v>8.5019999999999991E-3</v>
      </c>
      <c r="G1064" s="124">
        <v>1.1656E-2</v>
      </c>
    </row>
    <row r="1065" spans="2:7" x14ac:dyDescent="0.5">
      <c r="B1065" s="122">
        <v>2007</v>
      </c>
      <c r="C1065" s="126" t="s">
        <v>93</v>
      </c>
      <c r="D1065" s="126" t="s">
        <v>108</v>
      </c>
      <c r="E1065" s="124">
        <v>0.37487500000000001</v>
      </c>
      <c r="F1065" s="124">
        <v>0.29933399999999999</v>
      </c>
      <c r="G1065" s="124">
        <v>0.67420900000000006</v>
      </c>
    </row>
    <row r="1066" spans="2:7" x14ac:dyDescent="0.5">
      <c r="B1066" s="122">
        <v>2007</v>
      </c>
      <c r="C1066" s="126" t="s">
        <v>93</v>
      </c>
      <c r="D1066" s="126" t="s">
        <v>109</v>
      </c>
      <c r="E1066" s="124">
        <v>0.31417</v>
      </c>
      <c r="F1066" s="124">
        <v>0.10062</v>
      </c>
      <c r="G1066" s="124">
        <v>0.41478999999999999</v>
      </c>
    </row>
    <row r="1067" spans="2:7" x14ac:dyDescent="0.5">
      <c r="B1067" s="122">
        <v>2007</v>
      </c>
      <c r="C1067" s="126" t="s">
        <v>93</v>
      </c>
      <c r="D1067" s="126" t="s">
        <v>110</v>
      </c>
      <c r="E1067" s="124">
        <v>0.161858</v>
      </c>
      <c r="F1067" s="124">
        <v>5.1615000000000001E-2</v>
      </c>
      <c r="G1067" s="124">
        <v>0.213473</v>
      </c>
    </row>
    <row r="1068" spans="2:7" x14ac:dyDescent="0.5">
      <c r="B1068" s="122">
        <v>2007</v>
      </c>
      <c r="C1068" s="126" t="s">
        <v>93</v>
      </c>
      <c r="D1068" s="126" t="s">
        <v>111</v>
      </c>
      <c r="E1068" s="124">
        <v>0.86255199999999999</v>
      </c>
      <c r="F1068" s="124">
        <v>0.84340499999999996</v>
      </c>
      <c r="G1068" s="124">
        <v>1.7059569999999999</v>
      </c>
    </row>
    <row r="1069" spans="2:7" x14ac:dyDescent="0.5">
      <c r="B1069" s="122">
        <v>2007</v>
      </c>
      <c r="C1069" s="126" t="s">
        <v>93</v>
      </c>
      <c r="D1069" s="126" t="s">
        <v>112</v>
      </c>
      <c r="E1069" s="124">
        <v>9.9999999999999995E-7</v>
      </c>
      <c r="F1069" s="124">
        <v>0</v>
      </c>
      <c r="G1069" s="124">
        <v>9.9999999999999995E-7</v>
      </c>
    </row>
    <row r="1070" spans="2:7" x14ac:dyDescent="0.5">
      <c r="B1070" s="122">
        <v>2007</v>
      </c>
      <c r="C1070" s="126" t="s">
        <v>93</v>
      </c>
      <c r="D1070" s="126" t="s">
        <v>113</v>
      </c>
      <c r="E1070" s="124">
        <v>8.5000000000000006E-5</v>
      </c>
      <c r="F1070" s="124">
        <v>1.76E-4</v>
      </c>
      <c r="G1070" s="124">
        <v>2.61E-4</v>
      </c>
    </row>
    <row r="1071" spans="2:7" x14ac:dyDescent="0.5">
      <c r="B1071" s="122">
        <v>2007</v>
      </c>
      <c r="C1071" s="126" t="s">
        <v>93</v>
      </c>
      <c r="D1071" s="126" t="s">
        <v>114</v>
      </c>
      <c r="E1071" s="124">
        <v>2.307E-3</v>
      </c>
      <c r="F1071" s="124">
        <v>5.2030000000000002E-3</v>
      </c>
      <c r="G1071" s="124">
        <v>7.5100000000000002E-3</v>
      </c>
    </row>
    <row r="1072" spans="2:7" x14ac:dyDescent="0.5">
      <c r="B1072" s="122">
        <v>2007</v>
      </c>
      <c r="C1072" s="126" t="s">
        <v>93</v>
      </c>
      <c r="D1072" s="126" t="s">
        <v>115</v>
      </c>
      <c r="E1072" s="124">
        <v>1.524E-3</v>
      </c>
      <c r="F1072" s="124">
        <v>2.3709000000000001E-2</v>
      </c>
      <c r="G1072" s="124">
        <v>2.5232999999999998E-2</v>
      </c>
    </row>
    <row r="1073" spans="2:7" x14ac:dyDescent="0.5">
      <c r="B1073" s="122">
        <v>2007</v>
      </c>
      <c r="C1073" s="126" t="s">
        <v>93</v>
      </c>
      <c r="D1073" s="126" t="s">
        <v>116</v>
      </c>
      <c r="E1073" s="124">
        <v>0.27756199999999998</v>
      </c>
      <c r="F1073" s="124">
        <v>0.21974399999999999</v>
      </c>
      <c r="G1073" s="124">
        <v>0.49730600000000003</v>
      </c>
    </row>
    <row r="1074" spans="2:7" x14ac:dyDescent="0.5">
      <c r="B1074" s="122">
        <v>2007</v>
      </c>
      <c r="C1074" s="126" t="s">
        <v>93</v>
      </c>
      <c r="D1074" s="126" t="s">
        <v>117</v>
      </c>
      <c r="E1074" s="124">
        <v>5.7856999999999999E-2</v>
      </c>
      <c r="F1074" s="124">
        <v>0.48848399999999997</v>
      </c>
      <c r="G1074" s="124">
        <v>0.54634099999999997</v>
      </c>
    </row>
    <row r="1075" spans="2:7" x14ac:dyDescent="0.5">
      <c r="B1075" s="122">
        <v>2007</v>
      </c>
      <c r="C1075" s="126" t="s">
        <v>93</v>
      </c>
      <c r="D1075" s="126" t="s">
        <v>118</v>
      </c>
      <c r="E1075" s="124">
        <v>5.7024999999999999E-2</v>
      </c>
      <c r="F1075" s="124">
        <v>5.0195999999999998E-2</v>
      </c>
      <c r="G1075" s="124">
        <v>0.107221</v>
      </c>
    </row>
    <row r="1076" spans="2:7" x14ac:dyDescent="0.5">
      <c r="B1076" s="122">
        <v>2007</v>
      </c>
      <c r="C1076" s="126" t="s">
        <v>93</v>
      </c>
      <c r="D1076" s="126" t="s">
        <v>119</v>
      </c>
      <c r="E1076" s="124">
        <v>2.1440000000000001E-3</v>
      </c>
      <c r="F1076" s="124">
        <v>1.3571E-2</v>
      </c>
      <c r="G1076" s="124">
        <v>1.5715E-2</v>
      </c>
    </row>
    <row r="1077" spans="2:7" x14ac:dyDescent="0.5">
      <c r="B1077" s="122">
        <v>2007</v>
      </c>
      <c r="C1077" s="126" t="s">
        <v>93</v>
      </c>
      <c r="D1077" s="126" t="s">
        <v>120</v>
      </c>
      <c r="E1077" s="124">
        <v>0.16594</v>
      </c>
      <c r="F1077" s="124">
        <v>0.13361100000000001</v>
      </c>
      <c r="G1077" s="124">
        <v>0.29955100000000001</v>
      </c>
    </row>
    <row r="1078" spans="2:7" x14ac:dyDescent="0.5">
      <c r="B1078" s="122">
        <v>2007</v>
      </c>
      <c r="C1078" s="126" t="s">
        <v>93</v>
      </c>
      <c r="D1078" s="126" t="s">
        <v>121</v>
      </c>
      <c r="E1078" s="124">
        <v>1.7224E-2</v>
      </c>
      <c r="F1078" s="124">
        <v>5.4229999999999999E-3</v>
      </c>
      <c r="G1078" s="124">
        <v>2.2647E-2</v>
      </c>
    </row>
    <row r="1079" spans="2:7" x14ac:dyDescent="0.5">
      <c r="B1079" s="122">
        <v>2007</v>
      </c>
      <c r="C1079" s="126" t="s">
        <v>93</v>
      </c>
      <c r="D1079" s="126" t="s">
        <v>122</v>
      </c>
      <c r="E1079" s="124">
        <v>0.48995100000000003</v>
      </c>
      <c r="F1079" s="124">
        <v>0.30028300000000002</v>
      </c>
      <c r="G1079" s="124">
        <v>0.7902340000000001</v>
      </c>
    </row>
    <row r="1080" spans="2:7" x14ac:dyDescent="0.5">
      <c r="B1080" s="122">
        <v>2007</v>
      </c>
      <c r="C1080" s="126" t="s">
        <v>93</v>
      </c>
      <c r="D1080" s="126" t="s">
        <v>123</v>
      </c>
      <c r="E1080" s="124">
        <v>1.0975E-2</v>
      </c>
      <c r="F1080" s="124">
        <v>1.2746E-2</v>
      </c>
      <c r="G1080" s="124">
        <v>2.3720999999999999E-2</v>
      </c>
    </row>
    <row r="1081" spans="2:7" x14ac:dyDescent="0.5">
      <c r="B1081" s="122">
        <v>2007</v>
      </c>
      <c r="C1081" s="126" t="s">
        <v>93</v>
      </c>
      <c r="D1081" s="126" t="s">
        <v>124</v>
      </c>
      <c r="E1081" s="124">
        <v>9.4449000000000005E-2</v>
      </c>
      <c r="F1081" s="124">
        <v>7.8063999999999995E-2</v>
      </c>
      <c r="G1081" s="124">
        <v>0.172513</v>
      </c>
    </row>
    <row r="1082" spans="2:7" x14ac:dyDescent="0.5">
      <c r="B1082" s="122">
        <v>2007</v>
      </c>
      <c r="C1082" s="126" t="s">
        <v>93</v>
      </c>
      <c r="D1082" s="126" t="s">
        <v>125</v>
      </c>
      <c r="E1082" s="124">
        <v>6.0999999999999999E-5</v>
      </c>
      <c r="F1082" s="124">
        <v>2.3E-5</v>
      </c>
      <c r="G1082" s="124">
        <v>8.3999999999999995E-5</v>
      </c>
    </row>
    <row r="1083" spans="2:7" x14ac:dyDescent="0.5">
      <c r="B1083" s="122">
        <v>2007</v>
      </c>
      <c r="C1083" s="126" t="s">
        <v>93</v>
      </c>
      <c r="D1083" s="126" t="s">
        <v>127</v>
      </c>
      <c r="E1083" s="124">
        <v>4.9895000000000002E-2</v>
      </c>
      <c r="F1083" s="124">
        <v>4.4144000000000003E-2</v>
      </c>
      <c r="G1083" s="124">
        <v>9.4039000000000011E-2</v>
      </c>
    </row>
    <row r="1084" spans="2:7" x14ac:dyDescent="0.5">
      <c r="B1084" s="122">
        <v>2007</v>
      </c>
      <c r="C1084" s="126" t="s">
        <v>93</v>
      </c>
      <c r="D1084" s="126" t="s">
        <v>128</v>
      </c>
      <c r="E1084" s="124">
        <v>2.8300000000000001E-3</v>
      </c>
      <c r="F1084" s="124">
        <v>9.0930000000000004E-3</v>
      </c>
      <c r="G1084" s="124">
        <v>1.1923E-2</v>
      </c>
    </row>
    <row r="1085" spans="2:7" x14ac:dyDescent="0.5">
      <c r="B1085" s="122">
        <v>2007</v>
      </c>
      <c r="C1085" s="126" t="s">
        <v>93</v>
      </c>
      <c r="D1085" s="126" t="s">
        <v>129</v>
      </c>
      <c r="E1085" s="124">
        <v>1.9793000000000002E-2</v>
      </c>
      <c r="F1085" s="124">
        <v>1.5994000000000001E-2</v>
      </c>
      <c r="G1085" s="124">
        <v>3.5786999999999999E-2</v>
      </c>
    </row>
    <row r="1086" spans="2:7" x14ac:dyDescent="0.5">
      <c r="B1086" s="122">
        <v>2007</v>
      </c>
      <c r="C1086" s="126" t="s">
        <v>93</v>
      </c>
      <c r="D1086" s="126" t="s">
        <v>131</v>
      </c>
      <c r="E1086" s="124">
        <v>0.17358199999999999</v>
      </c>
      <c r="F1086" s="124">
        <v>0.116358</v>
      </c>
      <c r="G1086" s="124">
        <v>0.28993999999999998</v>
      </c>
    </row>
    <row r="1087" spans="2:7" x14ac:dyDescent="0.5">
      <c r="B1087" s="122">
        <v>2007</v>
      </c>
      <c r="C1087" s="126" t="s">
        <v>93</v>
      </c>
      <c r="D1087" s="126" t="s">
        <v>132</v>
      </c>
      <c r="E1087" s="124">
        <v>0.11221</v>
      </c>
      <c r="F1087" s="124">
        <v>7.1570999999999996E-2</v>
      </c>
      <c r="G1087" s="124">
        <v>0.183781</v>
      </c>
    </row>
    <row r="1088" spans="2:7" x14ac:dyDescent="0.5">
      <c r="B1088" s="122">
        <v>2007</v>
      </c>
      <c r="C1088" s="126" t="s">
        <v>93</v>
      </c>
      <c r="D1088" s="126" t="s">
        <v>133</v>
      </c>
      <c r="E1088" s="124">
        <v>0.436913</v>
      </c>
      <c r="F1088" s="124">
        <v>0.45533600000000002</v>
      </c>
      <c r="G1088" s="124">
        <v>0.89224900000000007</v>
      </c>
    </row>
    <row r="1089" spans="2:7" x14ac:dyDescent="0.5">
      <c r="B1089" s="122">
        <v>2008</v>
      </c>
      <c r="C1089" s="126" t="s">
        <v>69</v>
      </c>
      <c r="D1089" s="126" t="s">
        <v>70</v>
      </c>
      <c r="E1089" s="124">
        <v>1.078047</v>
      </c>
      <c r="F1089" s="124">
        <v>2.671605</v>
      </c>
      <c r="G1089" s="124">
        <v>3.7496520000000002</v>
      </c>
    </row>
    <row r="1090" spans="2:7" x14ac:dyDescent="0.5">
      <c r="B1090" s="122">
        <v>2008</v>
      </c>
      <c r="C1090" s="126" t="s">
        <v>69</v>
      </c>
      <c r="D1090" s="126" t="s">
        <v>404</v>
      </c>
      <c r="E1090" s="124">
        <v>0.54353099999999999</v>
      </c>
      <c r="F1090" s="124">
        <v>2.3852350000000002</v>
      </c>
      <c r="G1090" s="124">
        <v>2.928766</v>
      </c>
    </row>
    <row r="1091" spans="2:7" x14ac:dyDescent="0.5">
      <c r="B1091" s="122">
        <v>2008</v>
      </c>
      <c r="C1091" s="126" t="s">
        <v>69</v>
      </c>
      <c r="D1091" s="126" t="s">
        <v>71</v>
      </c>
      <c r="E1091" s="124">
        <v>0.31162000000000001</v>
      </c>
      <c r="F1091" s="124">
        <v>1.2326140000000001</v>
      </c>
      <c r="G1091" s="124">
        <v>1.5442340000000001</v>
      </c>
    </row>
    <row r="1092" spans="2:7" x14ac:dyDescent="0.5">
      <c r="B1092" s="122">
        <v>2008</v>
      </c>
      <c r="C1092" s="126" t="s">
        <v>69</v>
      </c>
      <c r="D1092" s="126" t="s">
        <v>72</v>
      </c>
      <c r="E1092" s="124">
        <v>13.599631</v>
      </c>
      <c r="F1092" s="124">
        <v>2.1760139999999999</v>
      </c>
      <c r="G1092" s="124">
        <v>15.775645000000001</v>
      </c>
    </row>
    <row r="1093" spans="2:7" x14ac:dyDescent="0.5">
      <c r="B1093" s="122">
        <v>2008</v>
      </c>
      <c r="C1093" s="126" t="s">
        <v>69</v>
      </c>
      <c r="D1093" s="126" t="s">
        <v>73</v>
      </c>
      <c r="E1093" s="124">
        <v>5.5773469999999996</v>
      </c>
      <c r="F1093" s="124">
        <v>5.4419409999999999</v>
      </c>
      <c r="G1093" s="124">
        <v>11.019288</v>
      </c>
    </row>
    <row r="1094" spans="2:7" x14ac:dyDescent="0.5">
      <c r="B1094" s="122">
        <v>2008</v>
      </c>
      <c r="C1094" s="126" t="s">
        <v>69</v>
      </c>
      <c r="D1094" s="126" t="s">
        <v>74</v>
      </c>
      <c r="E1094" s="124">
        <v>0.69171800000000006</v>
      </c>
      <c r="F1094" s="124">
        <v>0.76859</v>
      </c>
      <c r="G1094" s="124">
        <v>1.4603079999999999</v>
      </c>
    </row>
    <row r="1095" spans="2:7" x14ac:dyDescent="0.5">
      <c r="B1095" s="122">
        <v>2008</v>
      </c>
      <c r="C1095" s="126" t="s">
        <v>69</v>
      </c>
      <c r="D1095" s="126" t="s">
        <v>75</v>
      </c>
      <c r="E1095" s="124">
        <v>0.282887</v>
      </c>
      <c r="F1095" s="124">
        <v>0.21681400000000001</v>
      </c>
      <c r="G1095" s="124">
        <v>0.49970100000000001</v>
      </c>
    </row>
    <row r="1096" spans="2:7" x14ac:dyDescent="0.5">
      <c r="B1096" s="122">
        <v>2008</v>
      </c>
      <c r="C1096" s="126" t="s">
        <v>69</v>
      </c>
      <c r="D1096" s="126" t="s">
        <v>76</v>
      </c>
      <c r="E1096" s="124">
        <v>1.72323</v>
      </c>
      <c r="F1096" s="124">
        <v>2.4220890000000002</v>
      </c>
      <c r="G1096" s="124">
        <v>4.1453189999999998</v>
      </c>
    </row>
    <row r="1097" spans="2:7" x14ac:dyDescent="0.5">
      <c r="B1097" s="122">
        <v>2008</v>
      </c>
      <c r="C1097" s="126" t="s">
        <v>69</v>
      </c>
      <c r="D1097" s="126" t="s">
        <v>77</v>
      </c>
      <c r="E1097" s="124">
        <v>8.6230030000000006</v>
      </c>
      <c r="F1097" s="124">
        <v>4.7503410000000006</v>
      </c>
      <c r="G1097" s="124">
        <v>13.373343999999999</v>
      </c>
    </row>
    <row r="1098" spans="2:7" x14ac:dyDescent="0.5">
      <c r="B1098" s="122">
        <v>2008</v>
      </c>
      <c r="C1098" s="126" t="s">
        <v>78</v>
      </c>
      <c r="D1098" s="126" t="s">
        <v>79</v>
      </c>
      <c r="E1098" s="124">
        <v>2.3765999999999999E-2</v>
      </c>
      <c r="F1098" s="124">
        <v>0.148647</v>
      </c>
      <c r="G1098" s="124">
        <v>0.17241300000000001</v>
      </c>
    </row>
    <row r="1099" spans="2:7" x14ac:dyDescent="0.5">
      <c r="B1099" s="122">
        <v>2008</v>
      </c>
      <c r="C1099" s="126" t="s">
        <v>78</v>
      </c>
      <c r="D1099" s="126" t="s">
        <v>80</v>
      </c>
      <c r="E1099" s="124">
        <v>0.53574200000000005</v>
      </c>
      <c r="F1099" s="124">
        <v>1.0639909999999999</v>
      </c>
      <c r="G1099" s="124">
        <v>1.5997330000000001</v>
      </c>
    </row>
    <row r="1100" spans="2:7" x14ac:dyDescent="0.5">
      <c r="B1100" s="122">
        <v>2008</v>
      </c>
      <c r="C1100" s="126" t="s">
        <v>78</v>
      </c>
      <c r="D1100" s="126" t="s">
        <v>81</v>
      </c>
      <c r="E1100" s="124">
        <v>0.10691100000000001</v>
      </c>
      <c r="F1100" s="124">
        <v>0.90897799999999995</v>
      </c>
      <c r="G1100" s="124">
        <v>1.015889</v>
      </c>
    </row>
    <row r="1101" spans="2:7" x14ac:dyDescent="0.5">
      <c r="B1101" s="122">
        <v>2008</v>
      </c>
      <c r="C1101" s="126" t="s">
        <v>78</v>
      </c>
      <c r="D1101" s="126" t="s">
        <v>82</v>
      </c>
      <c r="E1101" s="124">
        <v>1.4115279999999999</v>
      </c>
      <c r="F1101" s="124">
        <v>1.6182559999999999</v>
      </c>
      <c r="G1101" s="124">
        <v>3.0297839999999998</v>
      </c>
    </row>
    <row r="1102" spans="2:7" x14ac:dyDescent="0.5">
      <c r="B1102" s="122">
        <v>2008</v>
      </c>
      <c r="C1102" s="126" t="s">
        <v>78</v>
      </c>
      <c r="D1102" s="126" t="s">
        <v>83</v>
      </c>
      <c r="E1102" s="124">
        <v>0.60597599999999996</v>
      </c>
      <c r="F1102" s="124">
        <v>1.197214</v>
      </c>
      <c r="G1102" s="124">
        <v>1.8031900000000001</v>
      </c>
    </row>
    <row r="1103" spans="2:7" x14ac:dyDescent="0.5">
      <c r="B1103" s="122">
        <v>2008</v>
      </c>
      <c r="C1103" s="126" t="s">
        <v>78</v>
      </c>
      <c r="D1103" s="126" t="s">
        <v>84</v>
      </c>
      <c r="E1103" s="124">
        <v>1.707185</v>
      </c>
      <c r="F1103" s="124">
        <v>2.129359</v>
      </c>
      <c r="G1103" s="124">
        <v>3.836544</v>
      </c>
    </row>
    <row r="1104" spans="2:7" x14ac:dyDescent="0.5">
      <c r="B1104" s="122">
        <v>2008</v>
      </c>
      <c r="C1104" s="126" t="s">
        <v>78</v>
      </c>
      <c r="D1104" s="126" t="s">
        <v>85</v>
      </c>
      <c r="E1104" s="124">
        <v>0.505938</v>
      </c>
      <c r="F1104" s="124">
        <v>0.476184</v>
      </c>
      <c r="G1104" s="124">
        <v>0.98212199999999994</v>
      </c>
    </row>
    <row r="1105" spans="2:7" x14ac:dyDescent="0.5">
      <c r="B1105" s="122">
        <v>2008</v>
      </c>
      <c r="C1105" s="126" t="s">
        <v>78</v>
      </c>
      <c r="D1105" s="126" t="s">
        <v>86</v>
      </c>
      <c r="E1105" s="124">
        <v>0.48929899999999998</v>
      </c>
      <c r="F1105" s="124">
        <v>4.1444999999999999</v>
      </c>
      <c r="G1105" s="124">
        <v>4.6337989999999998</v>
      </c>
    </row>
    <row r="1106" spans="2:7" x14ac:dyDescent="0.5">
      <c r="B1106" s="122">
        <v>2008</v>
      </c>
      <c r="C1106" s="126" t="s">
        <v>78</v>
      </c>
      <c r="D1106" s="126" t="s">
        <v>87</v>
      </c>
      <c r="E1106" s="124">
        <v>5.3691000000000003E-2</v>
      </c>
      <c r="F1106" s="124">
        <v>5.7958000000000003E-2</v>
      </c>
      <c r="G1106" s="124">
        <v>0.111649</v>
      </c>
    </row>
    <row r="1107" spans="2:7" x14ac:dyDescent="0.5">
      <c r="B1107" s="122">
        <v>2008</v>
      </c>
      <c r="C1107" s="126" t="s">
        <v>78</v>
      </c>
      <c r="D1107" s="126" t="s">
        <v>88</v>
      </c>
      <c r="E1107" s="124">
        <v>0.137521</v>
      </c>
      <c r="F1107" s="124">
        <v>2.4578790000000001</v>
      </c>
      <c r="G1107" s="124">
        <v>2.5954000000000002</v>
      </c>
    </row>
    <row r="1108" spans="2:7" x14ac:dyDescent="0.5">
      <c r="B1108" s="122">
        <v>2008</v>
      </c>
      <c r="C1108" s="126" t="s">
        <v>78</v>
      </c>
      <c r="D1108" s="126" t="s">
        <v>89</v>
      </c>
      <c r="E1108" s="124">
        <v>-2.1357999999999999E-2</v>
      </c>
      <c r="F1108" s="124">
        <v>8.09E-3</v>
      </c>
      <c r="G1108" s="124">
        <v>-1.3268E-2</v>
      </c>
    </row>
    <row r="1109" spans="2:7" x14ac:dyDescent="0.5">
      <c r="B1109" s="122">
        <v>2008</v>
      </c>
      <c r="C1109" s="126" t="s">
        <v>78</v>
      </c>
      <c r="D1109" s="126" t="s">
        <v>90</v>
      </c>
      <c r="E1109" s="124">
        <v>-0.39856200000000003</v>
      </c>
      <c r="F1109" s="124">
        <v>1.143726</v>
      </c>
      <c r="G1109" s="124">
        <v>0.74516399999999994</v>
      </c>
    </row>
    <row r="1110" spans="2:7" x14ac:dyDescent="0.5">
      <c r="B1110" s="122">
        <v>2008</v>
      </c>
      <c r="C1110" s="126" t="s">
        <v>78</v>
      </c>
      <c r="D1110" s="126" t="s">
        <v>91</v>
      </c>
      <c r="E1110" s="124">
        <v>2.5160999999999999E-2</v>
      </c>
      <c r="F1110" s="124">
        <v>0.100781</v>
      </c>
      <c r="G1110" s="124">
        <v>0.125942</v>
      </c>
    </row>
    <row r="1111" spans="2:7" x14ac:dyDescent="0.5">
      <c r="B1111" s="122">
        <v>2008</v>
      </c>
      <c r="C1111" s="126" t="s">
        <v>78</v>
      </c>
      <c r="D1111" s="126" t="s">
        <v>92</v>
      </c>
      <c r="E1111" s="124">
        <v>4.1110000000000001E-3</v>
      </c>
      <c r="F1111" s="124">
        <v>8.5711999999999997E-2</v>
      </c>
      <c r="G1111" s="124">
        <v>8.9823E-2</v>
      </c>
    </row>
    <row r="1112" spans="2:7" x14ac:dyDescent="0.5">
      <c r="B1112" s="122">
        <v>2008</v>
      </c>
      <c r="C1112" s="126" t="s">
        <v>93</v>
      </c>
      <c r="D1112" s="126" t="s">
        <v>94</v>
      </c>
      <c r="E1112" s="124">
        <v>3.7460000000000002E-3</v>
      </c>
      <c r="F1112" s="124">
        <v>3.1519999999999999E-3</v>
      </c>
      <c r="G1112" s="124">
        <v>6.8979999999999996E-3</v>
      </c>
    </row>
    <row r="1113" spans="2:7" x14ac:dyDescent="0.5">
      <c r="B1113" s="122">
        <v>2008</v>
      </c>
      <c r="C1113" s="126" t="s">
        <v>93</v>
      </c>
      <c r="D1113" s="126" t="s">
        <v>95</v>
      </c>
      <c r="E1113" s="124">
        <v>7.1212999999999999E-2</v>
      </c>
      <c r="F1113" s="124">
        <v>9.1810000000000003E-2</v>
      </c>
      <c r="G1113" s="124">
        <v>0.163023</v>
      </c>
    </row>
    <row r="1114" spans="2:7" x14ac:dyDescent="0.5">
      <c r="B1114" s="122">
        <v>2008</v>
      </c>
      <c r="C1114" s="126" t="s">
        <v>93</v>
      </c>
      <c r="D1114" s="126" t="s">
        <v>97</v>
      </c>
      <c r="E1114" s="124">
        <v>0.11029</v>
      </c>
      <c r="F1114" s="124">
        <v>7.2718000000000005E-2</v>
      </c>
      <c r="G1114" s="124">
        <v>0.183008</v>
      </c>
    </row>
    <row r="1115" spans="2:7" x14ac:dyDescent="0.5">
      <c r="B1115" s="122">
        <v>2008</v>
      </c>
      <c r="C1115" s="126" t="s">
        <v>93</v>
      </c>
      <c r="D1115" s="126" t="s">
        <v>98</v>
      </c>
      <c r="E1115" s="124">
        <v>2.7789999999999999E-2</v>
      </c>
      <c r="F1115" s="124">
        <v>2.9831E-2</v>
      </c>
      <c r="G1115" s="124">
        <v>5.7620999999999999E-2</v>
      </c>
    </row>
    <row r="1116" spans="2:7" x14ac:dyDescent="0.5">
      <c r="B1116" s="122">
        <v>2008</v>
      </c>
      <c r="C1116" s="126" t="s">
        <v>93</v>
      </c>
      <c r="D1116" s="126" t="s">
        <v>99</v>
      </c>
      <c r="E1116" s="124">
        <v>2.095E-2</v>
      </c>
      <c r="F1116" s="124">
        <v>9.7192000000000001E-2</v>
      </c>
      <c r="G1116" s="124">
        <v>0.118142</v>
      </c>
    </row>
    <row r="1117" spans="2:7" x14ac:dyDescent="0.5">
      <c r="B1117" s="122">
        <v>2008</v>
      </c>
      <c r="C1117" s="126" t="s">
        <v>93</v>
      </c>
      <c r="D1117" s="126" t="s">
        <v>100</v>
      </c>
      <c r="E1117" s="124">
        <v>0.56356700000000004</v>
      </c>
      <c r="F1117" s="124">
        <v>0.31067499999999998</v>
      </c>
      <c r="G1117" s="124">
        <v>0.87424199999999996</v>
      </c>
    </row>
    <row r="1118" spans="2:7" x14ac:dyDescent="0.5">
      <c r="B1118" s="122">
        <v>2008</v>
      </c>
      <c r="C1118" s="126" t="s">
        <v>93</v>
      </c>
      <c r="D1118" s="126" t="s">
        <v>101</v>
      </c>
      <c r="E1118" s="124">
        <v>2.6200000000000003E-4</v>
      </c>
      <c r="F1118" s="124">
        <v>6.29E-4</v>
      </c>
      <c r="G1118" s="124">
        <v>8.9100000000000008E-4</v>
      </c>
    </row>
    <row r="1119" spans="2:7" x14ac:dyDescent="0.5">
      <c r="B1119" s="122">
        <v>2008</v>
      </c>
      <c r="C1119" s="126" t="s">
        <v>93</v>
      </c>
      <c r="D1119" s="126" t="s">
        <v>102</v>
      </c>
      <c r="E1119" s="124">
        <v>7.8899999999999999E-4</v>
      </c>
      <c r="F1119" s="124">
        <v>1.077E-3</v>
      </c>
      <c r="G1119" s="124">
        <v>1.866E-3</v>
      </c>
    </row>
    <row r="1120" spans="2:7" x14ac:dyDescent="0.5">
      <c r="B1120" s="122">
        <v>2008</v>
      </c>
      <c r="C1120" s="126" t="s">
        <v>93</v>
      </c>
      <c r="D1120" s="126" t="s">
        <v>103</v>
      </c>
      <c r="E1120" s="124">
        <v>0.26430799999999999</v>
      </c>
      <c r="F1120" s="124">
        <v>0.36774499999999999</v>
      </c>
      <c r="G1120" s="124">
        <v>0.63205299999999998</v>
      </c>
    </row>
    <row r="1121" spans="2:7" x14ac:dyDescent="0.5">
      <c r="B1121" s="122">
        <v>2008</v>
      </c>
      <c r="C1121" s="126" t="s">
        <v>93</v>
      </c>
      <c r="D1121" s="126" t="s">
        <v>104</v>
      </c>
      <c r="E1121" s="124">
        <v>8.6237999999999995E-2</v>
      </c>
      <c r="F1121" s="124">
        <v>0.146255</v>
      </c>
      <c r="G1121" s="124">
        <v>0.23249300000000001</v>
      </c>
    </row>
    <row r="1122" spans="2:7" x14ac:dyDescent="0.5">
      <c r="B1122" s="122">
        <v>2008</v>
      </c>
      <c r="C1122" s="126" t="s">
        <v>93</v>
      </c>
      <c r="D1122" s="126" t="s">
        <v>105</v>
      </c>
      <c r="E1122" s="124">
        <v>6.0610999999999998E-2</v>
      </c>
      <c r="F1122" s="124">
        <v>5.4429999999999999E-2</v>
      </c>
      <c r="G1122" s="124">
        <v>0.115041</v>
      </c>
    </row>
    <row r="1123" spans="2:7" x14ac:dyDescent="0.5">
      <c r="B1123" s="122">
        <v>2008</v>
      </c>
      <c r="C1123" s="126" t="s">
        <v>93</v>
      </c>
      <c r="D1123" s="126" t="s">
        <v>106</v>
      </c>
      <c r="E1123" s="124">
        <v>5.0000000000000004E-6</v>
      </c>
      <c r="F1123" s="124">
        <v>3.9999999999999998E-6</v>
      </c>
      <c r="G1123" s="124">
        <v>9.0000000000000002E-6</v>
      </c>
    </row>
    <row r="1124" spans="2:7" x14ac:dyDescent="0.5">
      <c r="B1124" s="122">
        <v>2008</v>
      </c>
      <c r="C1124" s="126" t="s">
        <v>93</v>
      </c>
      <c r="D1124" s="126" t="s">
        <v>107</v>
      </c>
      <c r="E1124" s="124">
        <v>2.5339999999999998E-3</v>
      </c>
      <c r="F1124" s="124">
        <v>9.9839999999999998E-3</v>
      </c>
      <c r="G1124" s="124">
        <v>1.2518E-2</v>
      </c>
    </row>
    <row r="1125" spans="2:7" x14ac:dyDescent="0.5">
      <c r="B1125" s="122">
        <v>2008</v>
      </c>
      <c r="C1125" s="126" t="s">
        <v>93</v>
      </c>
      <c r="D1125" s="126" t="s">
        <v>108</v>
      </c>
      <c r="E1125" s="124">
        <v>0.32622400000000001</v>
      </c>
      <c r="F1125" s="124">
        <v>0.31592500000000001</v>
      </c>
      <c r="G1125" s="124">
        <v>0.64214900000000008</v>
      </c>
    </row>
    <row r="1126" spans="2:7" x14ac:dyDescent="0.5">
      <c r="B1126" s="122">
        <v>2008</v>
      </c>
      <c r="C1126" s="126" t="s">
        <v>93</v>
      </c>
      <c r="D1126" s="126" t="s">
        <v>109</v>
      </c>
      <c r="E1126" s="124">
        <v>0.28746699999999997</v>
      </c>
      <c r="F1126" s="124">
        <v>0.11745</v>
      </c>
      <c r="G1126" s="124">
        <v>0.40491700000000003</v>
      </c>
    </row>
    <row r="1127" spans="2:7" x14ac:dyDescent="0.5">
      <c r="B1127" s="122">
        <v>2008</v>
      </c>
      <c r="C1127" s="126" t="s">
        <v>93</v>
      </c>
      <c r="D1127" s="126" t="s">
        <v>110</v>
      </c>
      <c r="E1127" s="124">
        <v>0.148094</v>
      </c>
      <c r="F1127" s="124">
        <v>6.0262000000000003E-2</v>
      </c>
      <c r="G1127" s="124">
        <v>0.20835600000000001</v>
      </c>
    </row>
    <row r="1128" spans="2:7" x14ac:dyDescent="0.5">
      <c r="B1128" s="122">
        <v>2008</v>
      </c>
      <c r="C1128" s="126" t="s">
        <v>93</v>
      </c>
      <c r="D1128" s="126" t="s">
        <v>111</v>
      </c>
      <c r="E1128" s="124">
        <v>0.81649300000000002</v>
      </c>
      <c r="F1128" s="124">
        <v>0.96399100000000004</v>
      </c>
      <c r="G1128" s="124">
        <v>1.780484</v>
      </c>
    </row>
    <row r="1129" spans="2:7" x14ac:dyDescent="0.5">
      <c r="B1129" s="122">
        <v>2008</v>
      </c>
      <c r="C1129" s="126" t="s">
        <v>93</v>
      </c>
      <c r="D1129" s="126" t="s">
        <v>112</v>
      </c>
      <c r="E1129" s="124">
        <v>9.9999999999999995E-7</v>
      </c>
      <c r="F1129" s="124">
        <v>0</v>
      </c>
      <c r="G1129" s="124">
        <v>9.9999999999999995E-7</v>
      </c>
    </row>
    <row r="1130" spans="2:7" x14ac:dyDescent="0.5">
      <c r="B1130" s="122">
        <v>2008</v>
      </c>
      <c r="C1130" s="126" t="s">
        <v>93</v>
      </c>
      <c r="D1130" s="126" t="s">
        <v>113</v>
      </c>
      <c r="E1130" s="124">
        <v>1.1400000000000001E-4</v>
      </c>
      <c r="F1130" s="124">
        <v>2.42E-4</v>
      </c>
      <c r="G1130" s="124">
        <v>3.5599999999999998E-4</v>
      </c>
    </row>
    <row r="1131" spans="2:7" x14ac:dyDescent="0.5">
      <c r="B1131" s="122">
        <v>2008</v>
      </c>
      <c r="C1131" s="126" t="s">
        <v>93</v>
      </c>
      <c r="D1131" s="126" t="s">
        <v>114</v>
      </c>
      <c r="E1131" s="124">
        <v>2.9150000000000001E-3</v>
      </c>
      <c r="F1131" s="124">
        <v>5.7910000000000001E-3</v>
      </c>
      <c r="G1131" s="124">
        <v>8.7060000000000002E-3</v>
      </c>
    </row>
    <row r="1132" spans="2:7" x14ac:dyDescent="0.5">
      <c r="B1132" s="122">
        <v>2008</v>
      </c>
      <c r="C1132" s="126" t="s">
        <v>93</v>
      </c>
      <c r="D1132" s="126" t="s">
        <v>115</v>
      </c>
      <c r="E1132" s="124">
        <v>1.2099999999999999E-3</v>
      </c>
      <c r="F1132" s="124">
        <v>2.1593999999999999E-2</v>
      </c>
      <c r="G1132" s="124">
        <v>2.2804000000000001E-2</v>
      </c>
    </row>
    <row r="1133" spans="2:7" x14ac:dyDescent="0.5">
      <c r="B1133" s="122">
        <v>2008</v>
      </c>
      <c r="C1133" s="126" t="s">
        <v>93</v>
      </c>
      <c r="D1133" s="126" t="s">
        <v>116</v>
      </c>
      <c r="E1133" s="124">
        <v>0.26281700000000002</v>
      </c>
      <c r="F1133" s="124">
        <v>0.22741</v>
      </c>
      <c r="G1133" s="124">
        <v>0.49022700000000002</v>
      </c>
    </row>
    <row r="1134" spans="2:7" x14ac:dyDescent="0.5">
      <c r="B1134" s="122">
        <v>2008</v>
      </c>
      <c r="C1134" s="126" t="s">
        <v>93</v>
      </c>
      <c r="D1134" s="126" t="s">
        <v>117</v>
      </c>
      <c r="E1134" s="124">
        <v>4.3192000000000001E-2</v>
      </c>
      <c r="F1134" s="124">
        <v>0.54729700000000003</v>
      </c>
      <c r="G1134" s="124">
        <v>0.59048900000000004</v>
      </c>
    </row>
    <row r="1135" spans="2:7" x14ac:dyDescent="0.5">
      <c r="B1135" s="122">
        <v>2008</v>
      </c>
      <c r="C1135" s="126" t="s">
        <v>93</v>
      </c>
      <c r="D1135" s="126" t="s">
        <v>118</v>
      </c>
      <c r="E1135" s="124">
        <v>5.3433000000000001E-2</v>
      </c>
      <c r="F1135" s="124">
        <v>5.6211999999999998E-2</v>
      </c>
      <c r="G1135" s="124">
        <v>0.10964500000000001</v>
      </c>
    </row>
    <row r="1136" spans="2:7" x14ac:dyDescent="0.5">
      <c r="B1136" s="122">
        <v>2008</v>
      </c>
      <c r="C1136" s="126" t="s">
        <v>93</v>
      </c>
      <c r="D1136" s="126" t="s">
        <v>119</v>
      </c>
      <c r="E1136" s="124">
        <v>1.9400000000000001E-3</v>
      </c>
      <c r="F1136" s="124">
        <v>1.1736999999999999E-2</v>
      </c>
      <c r="G1136" s="124">
        <v>1.3677E-2</v>
      </c>
    </row>
    <row r="1137" spans="2:7" x14ac:dyDescent="0.5">
      <c r="B1137" s="122">
        <v>2008</v>
      </c>
      <c r="C1137" s="126" t="s">
        <v>93</v>
      </c>
      <c r="D1137" s="126" t="s">
        <v>120</v>
      </c>
      <c r="E1137" s="124">
        <v>0.14712900000000001</v>
      </c>
      <c r="F1137" s="124">
        <v>0.20266500000000001</v>
      </c>
      <c r="G1137" s="124">
        <v>0.34979399999999999</v>
      </c>
    </row>
    <row r="1138" spans="2:7" x14ac:dyDescent="0.5">
      <c r="B1138" s="122">
        <v>2008</v>
      </c>
      <c r="C1138" s="126" t="s">
        <v>93</v>
      </c>
      <c r="D1138" s="126" t="s">
        <v>121</v>
      </c>
      <c r="E1138" s="124">
        <v>1.7902000000000001E-2</v>
      </c>
      <c r="F1138" s="124">
        <v>6.6530000000000001E-3</v>
      </c>
      <c r="G1138" s="124">
        <v>2.4555E-2</v>
      </c>
    </row>
    <row r="1139" spans="2:7" x14ac:dyDescent="0.5">
      <c r="B1139" s="122">
        <v>2008</v>
      </c>
      <c r="C1139" s="126" t="s">
        <v>93</v>
      </c>
      <c r="D1139" s="126" t="s">
        <v>122</v>
      </c>
      <c r="E1139" s="124">
        <v>0.458839</v>
      </c>
      <c r="F1139" s="124">
        <v>0.324517</v>
      </c>
      <c r="G1139" s="124">
        <v>0.78335599999999994</v>
      </c>
    </row>
    <row r="1140" spans="2:7" x14ac:dyDescent="0.5">
      <c r="B1140" s="122">
        <v>2008</v>
      </c>
      <c r="C1140" s="126" t="s">
        <v>93</v>
      </c>
      <c r="D1140" s="126" t="s">
        <v>123</v>
      </c>
      <c r="E1140" s="124">
        <v>9.8250000000000004E-3</v>
      </c>
      <c r="F1140" s="124">
        <v>1.3106E-2</v>
      </c>
      <c r="G1140" s="124">
        <v>2.2931E-2</v>
      </c>
    </row>
    <row r="1141" spans="2:7" x14ac:dyDescent="0.5">
      <c r="B1141" s="122">
        <v>2008</v>
      </c>
      <c r="C1141" s="126" t="s">
        <v>93</v>
      </c>
      <c r="D1141" s="126" t="s">
        <v>124</v>
      </c>
      <c r="E1141" s="124">
        <v>7.9798999999999995E-2</v>
      </c>
      <c r="F1141" s="124">
        <v>7.8440999999999997E-2</v>
      </c>
      <c r="G1141" s="124">
        <v>0.15823999999999999</v>
      </c>
    </row>
    <row r="1142" spans="2:7" x14ac:dyDescent="0.5">
      <c r="B1142" s="122">
        <v>2008</v>
      </c>
      <c r="C1142" s="126" t="s">
        <v>93</v>
      </c>
      <c r="D1142" s="126" t="s">
        <v>125</v>
      </c>
      <c r="E1142" s="124">
        <v>8.1000000000000004E-5</v>
      </c>
      <c r="F1142" s="124">
        <v>4.0000000000000003E-5</v>
      </c>
      <c r="G1142" s="124">
        <v>1.21E-4</v>
      </c>
    </row>
    <row r="1143" spans="2:7" x14ac:dyDescent="0.5">
      <c r="B1143" s="122">
        <v>2008</v>
      </c>
      <c r="C1143" s="126" t="s">
        <v>93</v>
      </c>
      <c r="D1143" s="126" t="s">
        <v>127</v>
      </c>
      <c r="E1143" s="124">
        <v>4.0231000000000003E-2</v>
      </c>
      <c r="F1143" s="124">
        <v>4.2693000000000002E-2</v>
      </c>
      <c r="G1143" s="124">
        <v>8.2923999999999998E-2</v>
      </c>
    </row>
    <row r="1144" spans="2:7" x14ac:dyDescent="0.5">
      <c r="B1144" s="122">
        <v>2008</v>
      </c>
      <c r="C1144" s="126" t="s">
        <v>93</v>
      </c>
      <c r="D1144" s="126" t="s">
        <v>128</v>
      </c>
      <c r="E1144" s="124">
        <v>2.3679999999999999E-3</v>
      </c>
      <c r="F1144" s="124">
        <v>9.2090000000000002E-3</v>
      </c>
      <c r="G1144" s="124">
        <v>1.1577E-2</v>
      </c>
    </row>
    <row r="1145" spans="2:7" x14ac:dyDescent="0.5">
      <c r="B1145" s="122">
        <v>2008</v>
      </c>
      <c r="C1145" s="126" t="s">
        <v>93</v>
      </c>
      <c r="D1145" s="126" t="s">
        <v>129</v>
      </c>
      <c r="E1145" s="124">
        <v>1.7520999999999998E-2</v>
      </c>
      <c r="F1145" s="124">
        <v>1.6566000000000001E-2</v>
      </c>
      <c r="G1145" s="124">
        <v>3.4086999999999999E-2</v>
      </c>
    </row>
    <row r="1146" spans="2:7" x14ac:dyDescent="0.5">
      <c r="B1146" s="122">
        <v>2008</v>
      </c>
      <c r="C1146" s="126" t="s">
        <v>93</v>
      </c>
      <c r="D1146" s="126" t="s">
        <v>131</v>
      </c>
      <c r="E1146" s="124">
        <v>0.16078200000000001</v>
      </c>
      <c r="F1146" s="124">
        <v>0.13355500000000001</v>
      </c>
      <c r="G1146" s="124">
        <v>0.29433700000000002</v>
      </c>
    </row>
    <row r="1147" spans="2:7" x14ac:dyDescent="0.5">
      <c r="B1147" s="122">
        <v>2008</v>
      </c>
      <c r="C1147" s="126" t="s">
        <v>93</v>
      </c>
      <c r="D1147" s="126" t="s">
        <v>132</v>
      </c>
      <c r="E1147" s="124">
        <v>0.10312300000000001</v>
      </c>
      <c r="F1147" s="124">
        <v>7.6637999999999998E-2</v>
      </c>
      <c r="G1147" s="124">
        <v>0.179761</v>
      </c>
    </row>
    <row r="1148" spans="2:7" x14ac:dyDescent="0.5">
      <c r="B1148" s="122">
        <v>2008</v>
      </c>
      <c r="C1148" s="126" t="s">
        <v>93</v>
      </c>
      <c r="D1148" s="126" t="s">
        <v>133</v>
      </c>
      <c r="E1148" s="124">
        <v>0.36383799999999999</v>
      </c>
      <c r="F1148" s="124">
        <v>0.44923099999999999</v>
      </c>
      <c r="G1148" s="124">
        <v>0.81306900000000004</v>
      </c>
    </row>
    <row r="1149" spans="2:7" x14ac:dyDescent="0.5">
      <c r="B1149" s="122">
        <v>2009</v>
      </c>
      <c r="C1149" s="126" t="s">
        <v>69</v>
      </c>
      <c r="D1149" s="126" t="s">
        <v>70</v>
      </c>
      <c r="E1149" s="124">
        <v>1.0218050000000001</v>
      </c>
      <c r="F1149" s="124">
        <v>2.4620220000000002</v>
      </c>
      <c r="G1149" s="124">
        <v>3.4838269999999998</v>
      </c>
    </row>
    <row r="1150" spans="2:7" x14ac:dyDescent="0.5">
      <c r="B1150" s="122">
        <v>2009</v>
      </c>
      <c r="C1150" s="126" t="s">
        <v>69</v>
      </c>
      <c r="D1150" s="126" t="s">
        <v>404</v>
      </c>
      <c r="E1150" s="124">
        <v>0.55107799999999996</v>
      </c>
      <c r="F1150" s="124">
        <v>2.3139069999999999</v>
      </c>
      <c r="G1150" s="124">
        <v>2.8649849999999999</v>
      </c>
    </row>
    <row r="1151" spans="2:7" x14ac:dyDescent="0.5">
      <c r="B1151" s="122">
        <v>2009</v>
      </c>
      <c r="C1151" s="126" t="s">
        <v>69</v>
      </c>
      <c r="D1151" s="126" t="s">
        <v>71</v>
      </c>
      <c r="E1151" s="124">
        <v>0.27992600000000001</v>
      </c>
      <c r="F1151" s="124">
        <v>1.036432</v>
      </c>
      <c r="G1151" s="124">
        <v>1.3163579999999999</v>
      </c>
    </row>
    <row r="1152" spans="2:7" x14ac:dyDescent="0.5">
      <c r="B1152" s="122">
        <v>2009</v>
      </c>
      <c r="C1152" s="126" t="s">
        <v>69</v>
      </c>
      <c r="D1152" s="126" t="s">
        <v>72</v>
      </c>
      <c r="E1152" s="124">
        <v>14.313599</v>
      </c>
      <c r="F1152" s="124">
        <v>2.0912600000000001</v>
      </c>
      <c r="G1152" s="124">
        <v>16.404858999999998</v>
      </c>
    </row>
    <row r="1153" spans="2:7" x14ac:dyDescent="0.5">
      <c r="B1153" s="122">
        <v>2009</v>
      </c>
      <c r="C1153" s="126" t="s">
        <v>69</v>
      </c>
      <c r="D1153" s="126" t="s">
        <v>73</v>
      </c>
      <c r="E1153" s="124">
        <v>5.3742809999999999</v>
      </c>
      <c r="F1153" s="124">
        <v>4.7813289999999986</v>
      </c>
      <c r="G1153" s="124">
        <v>10.155609999999999</v>
      </c>
    </row>
    <row r="1154" spans="2:7" x14ac:dyDescent="0.5">
      <c r="B1154" s="122">
        <v>2009</v>
      </c>
      <c r="C1154" s="126" t="s">
        <v>69</v>
      </c>
      <c r="D1154" s="126" t="s">
        <v>74</v>
      </c>
      <c r="E1154" s="124">
        <v>0.68265900000000002</v>
      </c>
      <c r="F1154" s="124">
        <v>0.73693200000000003</v>
      </c>
      <c r="G1154" s="124">
        <v>1.419591</v>
      </c>
    </row>
    <row r="1155" spans="2:7" x14ac:dyDescent="0.5">
      <c r="B1155" s="122">
        <v>2009</v>
      </c>
      <c r="C1155" s="126" t="s">
        <v>69</v>
      </c>
      <c r="D1155" s="126" t="s">
        <v>75</v>
      </c>
      <c r="E1155" s="124">
        <v>0.30993300000000001</v>
      </c>
      <c r="F1155" s="124">
        <v>0.21132500000000001</v>
      </c>
      <c r="G1155" s="124">
        <v>0.521258</v>
      </c>
    </row>
    <row r="1156" spans="2:7" x14ac:dyDescent="0.5">
      <c r="B1156" s="122">
        <v>2009</v>
      </c>
      <c r="C1156" s="126" t="s">
        <v>69</v>
      </c>
      <c r="D1156" s="126" t="s">
        <v>76</v>
      </c>
      <c r="E1156" s="124">
        <v>1.6744129999999999</v>
      </c>
      <c r="F1156" s="124">
        <v>2.1909450000000001</v>
      </c>
      <c r="G1156" s="124">
        <v>3.8653580000000001</v>
      </c>
    </row>
    <row r="1157" spans="2:7" x14ac:dyDescent="0.5">
      <c r="B1157" s="122">
        <v>2009</v>
      </c>
      <c r="C1157" s="126" t="s">
        <v>69</v>
      </c>
      <c r="D1157" s="126" t="s">
        <v>77</v>
      </c>
      <c r="E1157" s="124">
        <v>8.4911600000000007</v>
      </c>
      <c r="F1157" s="124">
        <v>4.1212590000000002</v>
      </c>
      <c r="G1157" s="124">
        <v>12.612418999999999</v>
      </c>
    </row>
    <row r="1158" spans="2:7" x14ac:dyDescent="0.5">
      <c r="B1158" s="122">
        <v>2009</v>
      </c>
      <c r="C1158" s="126" t="s">
        <v>78</v>
      </c>
      <c r="D1158" s="126" t="s">
        <v>79</v>
      </c>
      <c r="E1158" s="124">
        <v>2.2970999999999998E-2</v>
      </c>
      <c r="F1158" s="124">
        <v>0.14766599999999999</v>
      </c>
      <c r="G1158" s="124">
        <v>0.17063700000000001</v>
      </c>
    </row>
    <row r="1159" spans="2:7" x14ac:dyDescent="0.5">
      <c r="B1159" s="122">
        <v>2009</v>
      </c>
      <c r="C1159" s="126" t="s">
        <v>78</v>
      </c>
      <c r="D1159" s="126" t="s">
        <v>80</v>
      </c>
      <c r="E1159" s="124">
        <v>0.54051800000000005</v>
      </c>
      <c r="F1159" s="124">
        <v>1.7211399999999999</v>
      </c>
      <c r="G1159" s="124">
        <v>2.2616580000000002</v>
      </c>
    </row>
    <row r="1160" spans="2:7" x14ac:dyDescent="0.5">
      <c r="B1160" s="122">
        <v>2009</v>
      </c>
      <c r="C1160" s="126" t="s">
        <v>78</v>
      </c>
      <c r="D1160" s="126" t="s">
        <v>81</v>
      </c>
      <c r="E1160" s="124">
        <v>8.3637000000000003E-2</v>
      </c>
      <c r="F1160" s="124">
        <v>0.69216100000000003</v>
      </c>
      <c r="G1160" s="124">
        <v>0.77579799999999999</v>
      </c>
    </row>
    <row r="1161" spans="2:7" x14ac:dyDescent="0.5">
      <c r="B1161" s="122">
        <v>2009</v>
      </c>
      <c r="C1161" s="126" t="s">
        <v>78</v>
      </c>
      <c r="D1161" s="126" t="s">
        <v>82</v>
      </c>
      <c r="E1161" s="124">
        <v>1.025539</v>
      </c>
      <c r="F1161" s="124">
        <v>1.049024</v>
      </c>
      <c r="G1161" s="124">
        <v>2.0745629999999999</v>
      </c>
    </row>
    <row r="1162" spans="2:7" x14ac:dyDescent="0.5">
      <c r="B1162" s="122">
        <v>2009</v>
      </c>
      <c r="C1162" s="126" t="s">
        <v>78</v>
      </c>
      <c r="D1162" s="126" t="s">
        <v>83</v>
      </c>
      <c r="E1162" s="124">
        <v>0.54261300000000001</v>
      </c>
      <c r="F1162" s="124">
        <v>0.98687899999999995</v>
      </c>
      <c r="G1162" s="124">
        <v>1.5294920000000001</v>
      </c>
    </row>
    <row r="1163" spans="2:7" x14ac:dyDescent="0.5">
      <c r="B1163" s="122">
        <v>2009</v>
      </c>
      <c r="C1163" s="126" t="s">
        <v>78</v>
      </c>
      <c r="D1163" s="126" t="s">
        <v>84</v>
      </c>
      <c r="E1163" s="124">
        <v>1.205084</v>
      </c>
      <c r="F1163" s="124">
        <v>1.395994</v>
      </c>
      <c r="G1163" s="124">
        <v>2.6010779999999998</v>
      </c>
    </row>
    <row r="1164" spans="2:7" x14ac:dyDescent="0.5">
      <c r="B1164" s="122">
        <v>2009</v>
      </c>
      <c r="C1164" s="126" t="s">
        <v>78</v>
      </c>
      <c r="D1164" s="126" t="s">
        <v>85</v>
      </c>
      <c r="E1164" s="124">
        <v>0.51350499999999999</v>
      </c>
      <c r="F1164" s="124">
        <v>0.42132399999999998</v>
      </c>
      <c r="G1164" s="124">
        <v>0.93482899999999991</v>
      </c>
    </row>
    <row r="1165" spans="2:7" x14ac:dyDescent="0.5">
      <c r="B1165" s="122">
        <v>2009</v>
      </c>
      <c r="C1165" s="126" t="s">
        <v>78</v>
      </c>
      <c r="D1165" s="126" t="s">
        <v>86</v>
      </c>
      <c r="E1165" s="124">
        <v>0.458567</v>
      </c>
      <c r="F1165" s="124">
        <v>2.7416939999999999</v>
      </c>
      <c r="G1165" s="124">
        <v>3.2002609999999998</v>
      </c>
    </row>
    <row r="1166" spans="2:7" x14ac:dyDescent="0.5">
      <c r="B1166" s="122">
        <v>2009</v>
      </c>
      <c r="C1166" s="126" t="s">
        <v>78</v>
      </c>
      <c r="D1166" s="126" t="s">
        <v>87</v>
      </c>
      <c r="E1166" s="124">
        <v>5.7095E-2</v>
      </c>
      <c r="F1166" s="124">
        <v>5.3330000000000002E-2</v>
      </c>
      <c r="G1166" s="124">
        <v>0.110425</v>
      </c>
    </row>
    <row r="1167" spans="2:7" x14ac:dyDescent="0.5">
      <c r="B1167" s="122">
        <v>2009</v>
      </c>
      <c r="C1167" s="126" t="s">
        <v>78</v>
      </c>
      <c r="D1167" s="126" t="s">
        <v>88</v>
      </c>
      <c r="E1167" s="124">
        <v>0.146867</v>
      </c>
      <c r="F1167" s="124">
        <v>2.3908559999999999</v>
      </c>
      <c r="G1167" s="124">
        <v>2.5377230000000002</v>
      </c>
    </row>
    <row r="1168" spans="2:7" x14ac:dyDescent="0.5">
      <c r="B1168" s="122">
        <v>2009</v>
      </c>
      <c r="C1168" s="126" t="s">
        <v>78</v>
      </c>
      <c r="D1168" s="126" t="s">
        <v>89</v>
      </c>
      <c r="E1168" s="124">
        <v>5.4672999999999999E-2</v>
      </c>
      <c r="F1168" s="124">
        <v>3.3679999999999999E-3</v>
      </c>
      <c r="G1168" s="124">
        <v>5.8041000000000002E-2</v>
      </c>
    </row>
    <row r="1169" spans="2:7" x14ac:dyDescent="0.5">
      <c r="B1169" s="122">
        <v>2009</v>
      </c>
      <c r="C1169" s="126" t="s">
        <v>78</v>
      </c>
      <c r="D1169" s="126" t="s">
        <v>90</v>
      </c>
      <c r="E1169" s="124">
        <v>-7.0174E-2</v>
      </c>
      <c r="F1169" s="124">
        <v>-1.2820659999999999</v>
      </c>
      <c r="G1169" s="124">
        <v>-1.3522400000000001</v>
      </c>
    </row>
    <row r="1170" spans="2:7" x14ac:dyDescent="0.5">
      <c r="B1170" s="122">
        <v>2009</v>
      </c>
      <c r="C1170" s="126" t="s">
        <v>78</v>
      </c>
      <c r="D1170" s="126" t="s">
        <v>91</v>
      </c>
      <c r="E1170" s="124">
        <v>6.8945000000000006E-2</v>
      </c>
      <c r="F1170" s="124">
        <v>7.3871999999999993E-2</v>
      </c>
      <c r="G1170" s="124">
        <v>0.142817</v>
      </c>
    </row>
    <row r="1171" spans="2:7" x14ac:dyDescent="0.5">
      <c r="B1171" s="122">
        <v>2009</v>
      </c>
      <c r="C1171" s="126" t="s">
        <v>78</v>
      </c>
      <c r="D1171" s="126" t="s">
        <v>92</v>
      </c>
      <c r="E1171" s="124">
        <v>5.0150000000000004E-3</v>
      </c>
      <c r="F1171" s="124">
        <v>0.10556699999999999</v>
      </c>
      <c r="G1171" s="124">
        <v>0.110582</v>
      </c>
    </row>
    <row r="1172" spans="2:7" x14ac:dyDescent="0.5">
      <c r="B1172" s="122">
        <v>2009</v>
      </c>
      <c r="C1172" s="126" t="s">
        <v>93</v>
      </c>
      <c r="D1172" s="126" t="s">
        <v>94</v>
      </c>
      <c r="E1172" s="124">
        <v>3.9820000000000003E-3</v>
      </c>
      <c r="F1172" s="124">
        <v>3.212E-3</v>
      </c>
      <c r="G1172" s="124">
        <v>7.1940000000000007E-3</v>
      </c>
    </row>
    <row r="1173" spans="2:7" x14ac:dyDescent="0.5">
      <c r="B1173" s="122">
        <v>2009</v>
      </c>
      <c r="C1173" s="126" t="s">
        <v>93</v>
      </c>
      <c r="D1173" s="126" t="s">
        <v>95</v>
      </c>
      <c r="E1173" s="124">
        <v>7.7021000000000006E-2</v>
      </c>
      <c r="F1173" s="124">
        <v>0.108071</v>
      </c>
      <c r="G1173" s="124">
        <v>0.18509200000000001</v>
      </c>
    </row>
    <row r="1174" spans="2:7" x14ac:dyDescent="0.5">
      <c r="B1174" s="122">
        <v>2009</v>
      </c>
      <c r="C1174" s="126" t="s">
        <v>93</v>
      </c>
      <c r="D1174" s="126" t="s">
        <v>97</v>
      </c>
      <c r="E1174" s="124">
        <v>0.11774900000000001</v>
      </c>
      <c r="F1174" s="124">
        <v>7.1684999999999999E-2</v>
      </c>
      <c r="G1174" s="124">
        <v>0.18943399999999999</v>
      </c>
    </row>
    <row r="1175" spans="2:7" x14ac:dyDescent="0.5">
      <c r="B1175" s="122">
        <v>2009</v>
      </c>
      <c r="C1175" s="126" t="s">
        <v>93</v>
      </c>
      <c r="D1175" s="126" t="s">
        <v>98</v>
      </c>
      <c r="E1175" s="124">
        <v>2.7563000000000001E-2</v>
      </c>
      <c r="F1175" s="124">
        <v>2.7671999999999999E-2</v>
      </c>
      <c r="G1175" s="124">
        <v>5.5234999999999999E-2</v>
      </c>
    </row>
    <row r="1176" spans="2:7" x14ac:dyDescent="0.5">
      <c r="B1176" s="122">
        <v>2009</v>
      </c>
      <c r="C1176" s="126" t="s">
        <v>93</v>
      </c>
      <c r="D1176" s="126" t="s">
        <v>99</v>
      </c>
      <c r="E1176" s="124">
        <v>2.3168000000000001E-2</v>
      </c>
      <c r="F1176" s="124">
        <v>9.7765000000000005E-2</v>
      </c>
      <c r="G1176" s="124">
        <v>0.120933</v>
      </c>
    </row>
    <row r="1177" spans="2:7" x14ac:dyDescent="0.5">
      <c r="B1177" s="122">
        <v>2009</v>
      </c>
      <c r="C1177" s="126" t="s">
        <v>93</v>
      </c>
      <c r="D1177" s="126" t="s">
        <v>100</v>
      </c>
      <c r="E1177" s="124">
        <v>0.61371900000000001</v>
      </c>
      <c r="F1177" s="124">
        <v>0.31104900000000002</v>
      </c>
      <c r="G1177" s="124">
        <v>0.92476800000000003</v>
      </c>
    </row>
    <row r="1178" spans="2:7" x14ac:dyDescent="0.5">
      <c r="B1178" s="122">
        <v>2009</v>
      </c>
      <c r="C1178" s="126" t="s">
        <v>93</v>
      </c>
      <c r="D1178" s="126" t="s">
        <v>101</v>
      </c>
      <c r="E1178" s="124">
        <v>1.7000000000000001E-4</v>
      </c>
      <c r="F1178" s="124">
        <v>7.6900000000000004E-4</v>
      </c>
      <c r="G1178" s="124">
        <v>9.3900000000000006E-4</v>
      </c>
    </row>
    <row r="1179" spans="2:7" x14ac:dyDescent="0.5">
      <c r="B1179" s="122">
        <v>2009</v>
      </c>
      <c r="C1179" s="126" t="s">
        <v>93</v>
      </c>
      <c r="D1179" s="126" t="s">
        <v>102</v>
      </c>
      <c r="E1179" s="124">
        <v>5.0299999999999997E-4</v>
      </c>
      <c r="F1179" s="124">
        <v>8.3699999999999996E-4</v>
      </c>
      <c r="G1179" s="124">
        <v>1.34E-3</v>
      </c>
    </row>
    <row r="1180" spans="2:7" x14ac:dyDescent="0.5">
      <c r="B1180" s="122">
        <v>2009</v>
      </c>
      <c r="C1180" s="126" t="s">
        <v>93</v>
      </c>
      <c r="D1180" s="126" t="s">
        <v>103</v>
      </c>
      <c r="E1180" s="124">
        <v>0.28496199999999999</v>
      </c>
      <c r="F1180" s="124">
        <v>0.34910000000000002</v>
      </c>
      <c r="G1180" s="124">
        <v>0.63406200000000001</v>
      </c>
    </row>
    <row r="1181" spans="2:7" x14ac:dyDescent="0.5">
      <c r="B1181" s="122">
        <v>2009</v>
      </c>
      <c r="C1181" s="126" t="s">
        <v>93</v>
      </c>
      <c r="D1181" s="126" t="s">
        <v>104</v>
      </c>
      <c r="E1181" s="124">
        <v>9.8210000000000006E-2</v>
      </c>
      <c r="F1181" s="124">
        <v>0.14185600000000001</v>
      </c>
      <c r="G1181" s="124">
        <v>0.240066</v>
      </c>
    </row>
    <row r="1182" spans="2:7" x14ac:dyDescent="0.5">
      <c r="B1182" s="122">
        <v>2009</v>
      </c>
      <c r="C1182" s="126" t="s">
        <v>93</v>
      </c>
      <c r="D1182" s="126" t="s">
        <v>105</v>
      </c>
      <c r="E1182" s="124">
        <v>6.4853999999999995E-2</v>
      </c>
      <c r="F1182" s="124">
        <v>4.7400999999999999E-2</v>
      </c>
      <c r="G1182" s="124">
        <v>0.11225499999999999</v>
      </c>
    </row>
    <row r="1183" spans="2:7" x14ac:dyDescent="0.5">
      <c r="B1183" s="122">
        <v>2009</v>
      </c>
      <c r="C1183" s="126" t="s">
        <v>93</v>
      </c>
      <c r="D1183" s="126" t="s">
        <v>106</v>
      </c>
      <c r="E1183" s="124">
        <v>5.0000000000000004E-6</v>
      </c>
      <c r="F1183" s="124">
        <v>3.0000000000000001E-6</v>
      </c>
      <c r="G1183" s="124">
        <v>8.0000000000000013E-6</v>
      </c>
    </row>
    <row r="1184" spans="2:7" x14ac:dyDescent="0.5">
      <c r="B1184" s="122">
        <v>2009</v>
      </c>
      <c r="C1184" s="126" t="s">
        <v>93</v>
      </c>
      <c r="D1184" s="126" t="s">
        <v>107</v>
      </c>
      <c r="E1184" s="124">
        <v>2.957E-3</v>
      </c>
      <c r="F1184" s="124">
        <v>8.8330000000000006E-3</v>
      </c>
      <c r="G1184" s="124">
        <v>1.179E-2</v>
      </c>
    </row>
    <row r="1185" spans="2:7" x14ac:dyDescent="0.5">
      <c r="B1185" s="122">
        <v>2009</v>
      </c>
      <c r="C1185" s="126" t="s">
        <v>93</v>
      </c>
      <c r="D1185" s="126" t="s">
        <v>108</v>
      </c>
      <c r="E1185" s="124">
        <v>0.36471700000000001</v>
      </c>
      <c r="F1185" s="124">
        <v>0.33035399999999998</v>
      </c>
      <c r="G1185" s="124">
        <v>0.69507099999999999</v>
      </c>
    </row>
    <row r="1186" spans="2:7" x14ac:dyDescent="0.5">
      <c r="B1186" s="122">
        <v>2009</v>
      </c>
      <c r="C1186" s="126" t="s">
        <v>93</v>
      </c>
      <c r="D1186" s="126" t="s">
        <v>109</v>
      </c>
      <c r="E1186" s="124">
        <v>0.34269300000000003</v>
      </c>
      <c r="F1186" s="124">
        <v>0.120071</v>
      </c>
      <c r="G1186" s="124">
        <v>0.46276400000000001</v>
      </c>
    </row>
    <row r="1187" spans="2:7" x14ac:dyDescent="0.5">
      <c r="B1187" s="122">
        <v>2009</v>
      </c>
      <c r="C1187" s="126" t="s">
        <v>93</v>
      </c>
      <c r="D1187" s="126" t="s">
        <v>110</v>
      </c>
      <c r="E1187" s="124">
        <v>0.17655599999999999</v>
      </c>
      <c r="F1187" s="124">
        <v>6.1617999999999999E-2</v>
      </c>
      <c r="G1187" s="124">
        <v>0.238174</v>
      </c>
    </row>
    <row r="1188" spans="2:7" x14ac:dyDescent="0.5">
      <c r="B1188" s="122">
        <v>2009</v>
      </c>
      <c r="C1188" s="126" t="s">
        <v>93</v>
      </c>
      <c r="D1188" s="126" t="s">
        <v>111</v>
      </c>
      <c r="E1188" s="124">
        <v>0.87908500000000001</v>
      </c>
      <c r="F1188" s="124">
        <v>1.101275</v>
      </c>
      <c r="G1188" s="124">
        <v>1.9803599999999999</v>
      </c>
    </row>
    <row r="1189" spans="2:7" x14ac:dyDescent="0.5">
      <c r="B1189" s="122">
        <v>2009</v>
      </c>
      <c r="C1189" s="126" t="s">
        <v>93</v>
      </c>
      <c r="D1189" s="126" t="s">
        <v>112</v>
      </c>
      <c r="E1189" s="124">
        <v>9.9999999999999995E-7</v>
      </c>
      <c r="F1189" s="124">
        <v>0</v>
      </c>
      <c r="G1189" s="124">
        <v>9.9999999999999995E-7</v>
      </c>
    </row>
    <row r="1190" spans="2:7" x14ac:dyDescent="0.5">
      <c r="B1190" s="122">
        <v>2009</v>
      </c>
      <c r="C1190" s="126" t="s">
        <v>93</v>
      </c>
      <c r="D1190" s="126" t="s">
        <v>113</v>
      </c>
      <c r="E1190" s="124">
        <v>1.03E-4</v>
      </c>
      <c r="F1190" s="124">
        <v>2.3699999999999999E-4</v>
      </c>
      <c r="G1190" s="124">
        <v>3.4000000000000002E-4</v>
      </c>
    </row>
    <row r="1191" spans="2:7" x14ac:dyDescent="0.5">
      <c r="B1191" s="122">
        <v>2009</v>
      </c>
      <c r="C1191" s="126" t="s">
        <v>93</v>
      </c>
      <c r="D1191" s="126" t="s">
        <v>114</v>
      </c>
      <c r="E1191" s="124">
        <v>3.8070000000000001E-3</v>
      </c>
      <c r="F1191" s="124">
        <v>5.9309999999999996E-3</v>
      </c>
      <c r="G1191" s="124">
        <v>9.7380000000000001E-3</v>
      </c>
    </row>
    <row r="1192" spans="2:7" x14ac:dyDescent="0.5">
      <c r="B1192" s="122">
        <v>2009</v>
      </c>
      <c r="C1192" s="126" t="s">
        <v>93</v>
      </c>
      <c r="D1192" s="126" t="s">
        <v>115</v>
      </c>
      <c r="E1192" s="124">
        <v>1.0250000000000001E-3</v>
      </c>
      <c r="F1192" s="124">
        <v>1.5875E-2</v>
      </c>
      <c r="G1192" s="124">
        <v>1.6899999999999998E-2</v>
      </c>
    </row>
    <row r="1193" spans="2:7" x14ac:dyDescent="0.5">
      <c r="B1193" s="122">
        <v>2009</v>
      </c>
      <c r="C1193" s="126" t="s">
        <v>93</v>
      </c>
      <c r="D1193" s="126" t="s">
        <v>116</v>
      </c>
      <c r="E1193" s="124">
        <v>0.27085399999999998</v>
      </c>
      <c r="F1193" s="124">
        <v>0.21790599999999999</v>
      </c>
      <c r="G1193" s="124">
        <v>0.48875999999999997</v>
      </c>
    </row>
    <row r="1194" spans="2:7" x14ac:dyDescent="0.5">
      <c r="B1194" s="122">
        <v>2009</v>
      </c>
      <c r="C1194" s="126" t="s">
        <v>93</v>
      </c>
      <c r="D1194" s="126" t="s">
        <v>117</v>
      </c>
      <c r="E1194" s="124">
        <v>4.7670999999999998E-2</v>
      </c>
      <c r="F1194" s="124">
        <v>0.49254100000000001</v>
      </c>
      <c r="G1194" s="124">
        <v>0.54021200000000003</v>
      </c>
    </row>
    <row r="1195" spans="2:7" x14ac:dyDescent="0.5">
      <c r="B1195" s="122">
        <v>2009</v>
      </c>
      <c r="C1195" s="126" t="s">
        <v>93</v>
      </c>
      <c r="D1195" s="126" t="s">
        <v>118</v>
      </c>
      <c r="E1195" s="124">
        <v>5.4368E-2</v>
      </c>
      <c r="F1195" s="124">
        <v>5.2843000000000001E-2</v>
      </c>
      <c r="G1195" s="124">
        <v>0.107211</v>
      </c>
    </row>
    <row r="1196" spans="2:7" x14ac:dyDescent="0.5">
      <c r="B1196" s="122">
        <v>2009</v>
      </c>
      <c r="C1196" s="126" t="s">
        <v>93</v>
      </c>
      <c r="D1196" s="126" t="s">
        <v>119</v>
      </c>
      <c r="E1196" s="124">
        <v>1.9970000000000001E-3</v>
      </c>
      <c r="F1196" s="124">
        <v>1.1835999999999999E-2</v>
      </c>
      <c r="G1196" s="124">
        <v>1.3833E-2</v>
      </c>
    </row>
    <row r="1197" spans="2:7" x14ac:dyDescent="0.5">
      <c r="B1197" s="122">
        <v>2009</v>
      </c>
      <c r="C1197" s="126" t="s">
        <v>93</v>
      </c>
      <c r="D1197" s="126" t="s">
        <v>120</v>
      </c>
      <c r="E1197" s="124">
        <v>0.18084600000000001</v>
      </c>
      <c r="F1197" s="124">
        <v>0.21984300000000001</v>
      </c>
      <c r="G1197" s="124">
        <v>0.40068900000000002</v>
      </c>
    </row>
    <row r="1198" spans="2:7" x14ac:dyDescent="0.5">
      <c r="B1198" s="122">
        <v>2009</v>
      </c>
      <c r="C1198" s="126" t="s">
        <v>93</v>
      </c>
      <c r="D1198" s="126" t="s">
        <v>121</v>
      </c>
      <c r="E1198" s="124">
        <v>2.0486999999999998E-2</v>
      </c>
      <c r="F1198" s="124">
        <v>6.2740000000000001E-3</v>
      </c>
      <c r="G1198" s="124">
        <v>2.6761E-2</v>
      </c>
    </row>
    <row r="1199" spans="2:7" x14ac:dyDescent="0.5">
      <c r="B1199" s="122">
        <v>2009</v>
      </c>
      <c r="C1199" s="126" t="s">
        <v>93</v>
      </c>
      <c r="D1199" s="126" t="s">
        <v>122</v>
      </c>
      <c r="E1199" s="124">
        <v>0.50907999999999998</v>
      </c>
      <c r="F1199" s="124">
        <v>0.33490199999999998</v>
      </c>
      <c r="G1199" s="124">
        <v>0.84398200000000001</v>
      </c>
    </row>
    <row r="1200" spans="2:7" x14ac:dyDescent="0.5">
      <c r="B1200" s="122">
        <v>2009</v>
      </c>
      <c r="C1200" s="126" t="s">
        <v>93</v>
      </c>
      <c r="D1200" s="126" t="s">
        <v>123</v>
      </c>
      <c r="E1200" s="124">
        <v>8.9560000000000004E-3</v>
      </c>
      <c r="F1200" s="124">
        <v>1.1485E-2</v>
      </c>
      <c r="G1200" s="124">
        <v>2.0441000000000001E-2</v>
      </c>
    </row>
    <row r="1201" spans="2:7" x14ac:dyDescent="0.5">
      <c r="B1201" s="122">
        <v>2009</v>
      </c>
      <c r="C1201" s="126" t="s">
        <v>93</v>
      </c>
      <c r="D1201" s="126" t="s">
        <v>124</v>
      </c>
      <c r="E1201" s="124">
        <v>8.6874000000000007E-2</v>
      </c>
      <c r="F1201" s="124">
        <v>8.0035999999999996E-2</v>
      </c>
      <c r="G1201" s="124">
        <v>0.16691</v>
      </c>
    </row>
    <row r="1202" spans="2:7" x14ac:dyDescent="0.5">
      <c r="B1202" s="122">
        <v>2009</v>
      </c>
      <c r="C1202" s="126" t="s">
        <v>93</v>
      </c>
      <c r="D1202" s="126" t="s">
        <v>125</v>
      </c>
      <c r="E1202" s="124">
        <v>6.7999999999999999E-5</v>
      </c>
      <c r="F1202" s="124">
        <v>2.8E-5</v>
      </c>
      <c r="G1202" s="124">
        <v>9.6000000000000002E-5</v>
      </c>
    </row>
    <row r="1203" spans="2:7" x14ac:dyDescent="0.5">
      <c r="B1203" s="122">
        <v>2009</v>
      </c>
      <c r="C1203" s="126" t="s">
        <v>93</v>
      </c>
      <c r="D1203" s="126" t="s">
        <v>127</v>
      </c>
      <c r="E1203" s="124">
        <v>4.3749000000000003E-2</v>
      </c>
      <c r="F1203" s="124">
        <v>4.5234999999999997E-2</v>
      </c>
      <c r="G1203" s="124">
        <v>8.8984000000000008E-2</v>
      </c>
    </row>
    <row r="1204" spans="2:7" x14ac:dyDescent="0.5">
      <c r="B1204" s="122">
        <v>2009</v>
      </c>
      <c r="C1204" s="126" t="s">
        <v>93</v>
      </c>
      <c r="D1204" s="126" t="s">
        <v>128</v>
      </c>
      <c r="E1204" s="124">
        <v>2.5730000000000002E-3</v>
      </c>
      <c r="F1204" s="124">
        <v>6.9829999999999996E-3</v>
      </c>
      <c r="G1204" s="124">
        <v>9.5560000000000003E-3</v>
      </c>
    </row>
    <row r="1205" spans="2:7" x14ac:dyDescent="0.5">
      <c r="B1205" s="122">
        <v>2009</v>
      </c>
      <c r="C1205" s="126" t="s">
        <v>93</v>
      </c>
      <c r="D1205" s="126" t="s">
        <v>129</v>
      </c>
      <c r="E1205" s="124">
        <v>1.9674000000000001E-2</v>
      </c>
      <c r="F1205" s="124">
        <v>1.7506000000000001E-2</v>
      </c>
      <c r="G1205" s="124">
        <v>3.7179999999999998E-2</v>
      </c>
    </row>
    <row r="1206" spans="2:7" x14ac:dyDescent="0.5">
      <c r="B1206" s="122">
        <v>2009</v>
      </c>
      <c r="C1206" s="126" t="s">
        <v>93</v>
      </c>
      <c r="D1206" s="126" t="s">
        <v>131</v>
      </c>
      <c r="E1206" s="124">
        <v>0.19075400000000001</v>
      </c>
      <c r="F1206" s="124">
        <v>0.140323</v>
      </c>
      <c r="G1206" s="124">
        <v>0.33107700000000001</v>
      </c>
    </row>
    <row r="1207" spans="2:7" x14ac:dyDescent="0.5">
      <c r="B1207" s="122">
        <v>2009</v>
      </c>
      <c r="C1207" s="126" t="s">
        <v>93</v>
      </c>
      <c r="D1207" s="126" t="s">
        <v>132</v>
      </c>
      <c r="E1207" s="124">
        <v>0.11656900000000001</v>
      </c>
      <c r="F1207" s="124">
        <v>7.8439999999999996E-2</v>
      </c>
      <c r="G1207" s="124">
        <v>0.19500899999999999</v>
      </c>
    </row>
    <row r="1208" spans="2:7" x14ac:dyDescent="0.5">
      <c r="B1208" s="122">
        <v>2009</v>
      </c>
      <c r="C1208" s="126" t="s">
        <v>93</v>
      </c>
      <c r="D1208" s="126" t="s">
        <v>133</v>
      </c>
      <c r="E1208" s="124">
        <v>0.420178</v>
      </c>
      <c r="F1208" s="124">
        <v>0.46000200000000002</v>
      </c>
      <c r="G1208" s="124">
        <v>0.88017999999999996</v>
      </c>
    </row>
    <row r="1209" spans="2:7" x14ac:dyDescent="0.5">
      <c r="B1209" s="122">
        <v>2010</v>
      </c>
      <c r="C1209" s="126" t="s">
        <v>69</v>
      </c>
      <c r="D1209" s="126" t="s">
        <v>70</v>
      </c>
      <c r="E1209" s="124">
        <v>0.981182</v>
      </c>
      <c r="F1209" s="124">
        <v>2.2828110000000001</v>
      </c>
      <c r="G1209" s="124">
        <v>3.2639930000000001</v>
      </c>
    </row>
    <row r="1210" spans="2:7" x14ac:dyDescent="0.5">
      <c r="B1210" s="122">
        <v>2010</v>
      </c>
      <c r="C1210" s="126" t="s">
        <v>69</v>
      </c>
      <c r="D1210" s="126" t="s">
        <v>404</v>
      </c>
      <c r="E1210" s="124">
        <v>0.47564499999999998</v>
      </c>
      <c r="F1210" s="124">
        <v>2.4211109999999998</v>
      </c>
      <c r="G1210" s="124">
        <v>2.8967559999999999</v>
      </c>
    </row>
    <row r="1211" spans="2:7" x14ac:dyDescent="0.5">
      <c r="B1211" s="122">
        <v>2010</v>
      </c>
      <c r="C1211" s="126" t="s">
        <v>69</v>
      </c>
      <c r="D1211" s="126" t="s">
        <v>71</v>
      </c>
      <c r="E1211" s="124">
        <v>0.26042500000000002</v>
      </c>
      <c r="F1211" s="124">
        <v>1.0623689999999999</v>
      </c>
      <c r="G1211" s="124">
        <v>1.322794</v>
      </c>
    </row>
    <row r="1212" spans="2:7" x14ac:dyDescent="0.5">
      <c r="B1212" s="122">
        <v>2010</v>
      </c>
      <c r="C1212" s="126" t="s">
        <v>69</v>
      </c>
      <c r="D1212" s="126" t="s">
        <v>72</v>
      </c>
      <c r="E1212" s="124">
        <v>14.729628999999999</v>
      </c>
      <c r="F1212" s="124">
        <v>2.123837</v>
      </c>
      <c r="G1212" s="124">
        <v>16.853466000000001</v>
      </c>
    </row>
    <row r="1213" spans="2:7" x14ac:dyDescent="0.5">
      <c r="B1213" s="122">
        <v>2010</v>
      </c>
      <c r="C1213" s="126" t="s">
        <v>69</v>
      </c>
      <c r="D1213" s="126" t="s">
        <v>73</v>
      </c>
      <c r="E1213" s="124">
        <v>4.891737</v>
      </c>
      <c r="F1213" s="124">
        <v>5.3345640000000003</v>
      </c>
      <c r="G1213" s="124">
        <v>10.226300999999999</v>
      </c>
    </row>
    <row r="1214" spans="2:7" x14ac:dyDescent="0.5">
      <c r="B1214" s="122">
        <v>2010</v>
      </c>
      <c r="C1214" s="126" t="s">
        <v>69</v>
      </c>
      <c r="D1214" s="126" t="s">
        <v>74</v>
      </c>
      <c r="E1214" s="124">
        <v>0.62014199999999997</v>
      </c>
      <c r="F1214" s="124">
        <v>0.67254000000000003</v>
      </c>
      <c r="G1214" s="124">
        <v>1.2926820000000001</v>
      </c>
    </row>
    <row r="1215" spans="2:7" x14ac:dyDescent="0.5">
      <c r="B1215" s="122">
        <v>2010</v>
      </c>
      <c r="C1215" s="126" t="s">
        <v>69</v>
      </c>
      <c r="D1215" s="126" t="s">
        <v>75</v>
      </c>
      <c r="E1215" s="124">
        <v>0.30850699999999998</v>
      </c>
      <c r="F1215" s="124">
        <v>0.219138</v>
      </c>
      <c r="G1215" s="124">
        <v>0.52764500000000003</v>
      </c>
    </row>
    <row r="1216" spans="2:7" x14ac:dyDescent="0.5">
      <c r="B1216" s="122">
        <v>2010</v>
      </c>
      <c r="C1216" s="126" t="s">
        <v>69</v>
      </c>
      <c r="D1216" s="126" t="s">
        <v>76</v>
      </c>
      <c r="E1216" s="124">
        <v>1.690496</v>
      </c>
      <c r="F1216" s="124">
        <v>2.2313779999999999</v>
      </c>
      <c r="G1216" s="124">
        <v>3.9218739999999999</v>
      </c>
    </row>
    <row r="1217" spans="2:7" x14ac:dyDescent="0.5">
      <c r="B1217" s="122">
        <v>2010</v>
      </c>
      <c r="C1217" s="126" t="s">
        <v>69</v>
      </c>
      <c r="D1217" s="126" t="s">
        <v>77</v>
      </c>
      <c r="E1217" s="124">
        <v>8.3147269999999995</v>
      </c>
      <c r="F1217" s="124">
        <v>4.1083020000000001</v>
      </c>
      <c r="G1217" s="124">
        <v>12.423029</v>
      </c>
    </row>
    <row r="1218" spans="2:7" x14ac:dyDescent="0.5">
      <c r="B1218" s="122">
        <v>2010</v>
      </c>
      <c r="C1218" s="126" t="s">
        <v>78</v>
      </c>
      <c r="D1218" s="126" t="s">
        <v>79</v>
      </c>
      <c r="E1218" s="124">
        <v>2.222E-2</v>
      </c>
      <c r="F1218" s="124">
        <v>0.14710999999999999</v>
      </c>
      <c r="G1218" s="124">
        <v>0.16933000000000001</v>
      </c>
    </row>
    <row r="1219" spans="2:7" x14ac:dyDescent="0.5">
      <c r="B1219" s="122">
        <v>2010</v>
      </c>
      <c r="C1219" s="126" t="s">
        <v>78</v>
      </c>
      <c r="D1219" s="126" t="s">
        <v>80</v>
      </c>
      <c r="E1219" s="124">
        <v>0.52105800000000002</v>
      </c>
      <c r="F1219" s="124">
        <v>1.064017</v>
      </c>
      <c r="G1219" s="124">
        <v>1.585075</v>
      </c>
    </row>
    <row r="1220" spans="2:7" x14ac:dyDescent="0.5">
      <c r="B1220" s="122">
        <v>2010</v>
      </c>
      <c r="C1220" s="126" t="s">
        <v>78</v>
      </c>
      <c r="D1220" s="126" t="s">
        <v>81</v>
      </c>
      <c r="E1220" s="124">
        <v>9.5127000000000003E-2</v>
      </c>
      <c r="F1220" s="124">
        <v>0.82171899999999998</v>
      </c>
      <c r="G1220" s="124">
        <v>0.91684599999999994</v>
      </c>
    </row>
    <row r="1221" spans="2:7" x14ac:dyDescent="0.5">
      <c r="B1221" s="122">
        <v>2010</v>
      </c>
      <c r="C1221" s="126" t="s">
        <v>78</v>
      </c>
      <c r="D1221" s="126" t="s">
        <v>82</v>
      </c>
      <c r="E1221" s="124">
        <v>0.84734799999999999</v>
      </c>
      <c r="F1221" s="124">
        <v>0.83521599999999996</v>
      </c>
      <c r="G1221" s="124">
        <v>1.6825639999999999</v>
      </c>
    </row>
    <row r="1222" spans="2:7" x14ac:dyDescent="0.5">
      <c r="B1222" s="122">
        <v>2010</v>
      </c>
      <c r="C1222" s="126" t="s">
        <v>78</v>
      </c>
      <c r="D1222" s="126" t="s">
        <v>83</v>
      </c>
      <c r="E1222" s="124">
        <v>0.62307000000000001</v>
      </c>
      <c r="F1222" s="124">
        <v>1.03226</v>
      </c>
      <c r="G1222" s="124">
        <v>1.65533</v>
      </c>
    </row>
    <row r="1223" spans="2:7" x14ac:dyDescent="0.5">
      <c r="B1223" s="122">
        <v>2010</v>
      </c>
      <c r="C1223" s="126" t="s">
        <v>78</v>
      </c>
      <c r="D1223" s="126" t="s">
        <v>84</v>
      </c>
      <c r="E1223" s="124">
        <v>1.127033</v>
      </c>
      <c r="F1223" s="124">
        <v>1.2935399999999999</v>
      </c>
      <c r="G1223" s="124">
        <v>2.4205730000000001</v>
      </c>
    </row>
    <row r="1224" spans="2:7" x14ac:dyDescent="0.5">
      <c r="B1224" s="122">
        <v>2010</v>
      </c>
      <c r="C1224" s="126" t="s">
        <v>78</v>
      </c>
      <c r="D1224" s="126" t="s">
        <v>85</v>
      </c>
      <c r="E1224" s="124">
        <v>0.37898500000000002</v>
      </c>
      <c r="F1224" s="124">
        <v>0.43617299999999998</v>
      </c>
      <c r="G1224" s="124">
        <v>0.81515800000000005</v>
      </c>
    </row>
    <row r="1225" spans="2:7" x14ac:dyDescent="0.5">
      <c r="B1225" s="122">
        <v>2010</v>
      </c>
      <c r="C1225" s="126" t="s">
        <v>78</v>
      </c>
      <c r="D1225" s="126" t="s">
        <v>86</v>
      </c>
      <c r="E1225" s="124">
        <v>0.31794</v>
      </c>
      <c r="F1225" s="124">
        <v>2.280586</v>
      </c>
      <c r="G1225" s="124">
        <v>2.5985260000000001</v>
      </c>
    </row>
    <row r="1226" spans="2:7" x14ac:dyDescent="0.5">
      <c r="B1226" s="122">
        <v>2010</v>
      </c>
      <c r="C1226" s="126" t="s">
        <v>78</v>
      </c>
      <c r="D1226" s="126" t="s">
        <v>87</v>
      </c>
      <c r="E1226" s="124">
        <v>5.5697000000000003E-2</v>
      </c>
      <c r="F1226" s="124">
        <v>4.9168999999999997E-2</v>
      </c>
      <c r="G1226" s="124">
        <v>0.104866</v>
      </c>
    </row>
    <row r="1227" spans="2:7" x14ac:dyDescent="0.5">
      <c r="B1227" s="122">
        <v>2010</v>
      </c>
      <c r="C1227" s="126" t="s">
        <v>78</v>
      </c>
      <c r="D1227" s="126" t="s">
        <v>88</v>
      </c>
      <c r="E1227" s="124">
        <v>9.7726999999999994E-2</v>
      </c>
      <c r="F1227" s="124">
        <v>1.8242959999999999</v>
      </c>
      <c r="G1227" s="124">
        <v>1.922023</v>
      </c>
    </row>
    <row r="1228" spans="2:7" x14ac:dyDescent="0.5">
      <c r="B1228" s="122">
        <v>2010</v>
      </c>
      <c r="C1228" s="126" t="s">
        <v>78</v>
      </c>
      <c r="D1228" s="126" t="s">
        <v>89</v>
      </c>
      <c r="E1228" s="124">
        <v>-1.5272000000000001E-2</v>
      </c>
      <c r="F1228" s="124">
        <v>-2.5969999999999999E-3</v>
      </c>
      <c r="G1228" s="124">
        <v>-1.7868999999999999E-2</v>
      </c>
    </row>
    <row r="1229" spans="2:7" x14ac:dyDescent="0.5">
      <c r="B1229" s="122">
        <v>2010</v>
      </c>
      <c r="C1229" s="126" t="s">
        <v>78</v>
      </c>
      <c r="D1229" s="126" t="s">
        <v>90</v>
      </c>
      <c r="E1229" s="124">
        <v>0.51252299999999995</v>
      </c>
      <c r="F1229" s="124">
        <v>-0.46862399999999999</v>
      </c>
      <c r="G1229" s="124">
        <v>4.3898999999999973E-2</v>
      </c>
    </row>
    <row r="1230" spans="2:7" x14ac:dyDescent="0.5">
      <c r="B1230" s="122">
        <v>2010</v>
      </c>
      <c r="C1230" s="126" t="s">
        <v>78</v>
      </c>
      <c r="D1230" s="126" t="s">
        <v>91</v>
      </c>
      <c r="E1230" s="124">
        <v>0</v>
      </c>
      <c r="F1230" s="124">
        <v>0.105977</v>
      </c>
      <c r="G1230" s="124">
        <v>0.105977</v>
      </c>
    </row>
    <row r="1231" spans="2:7" x14ac:dyDescent="0.5">
      <c r="B1231" s="122">
        <v>2010</v>
      </c>
      <c r="C1231" s="126" t="s">
        <v>78</v>
      </c>
      <c r="D1231" s="126" t="s">
        <v>92</v>
      </c>
      <c r="E1231" s="124">
        <v>5.3860000000000002E-3</v>
      </c>
      <c r="F1231" s="124">
        <v>0.105627</v>
      </c>
      <c r="G1231" s="124">
        <v>0.111013</v>
      </c>
    </row>
    <row r="1232" spans="2:7" x14ac:dyDescent="0.5">
      <c r="B1232" s="122">
        <v>2010</v>
      </c>
      <c r="C1232" s="126" t="s">
        <v>93</v>
      </c>
      <c r="D1232" s="126" t="s">
        <v>94</v>
      </c>
      <c r="E1232" s="124">
        <v>3.9439999999999996E-3</v>
      </c>
      <c r="F1232" s="124">
        <v>3.1340000000000001E-3</v>
      </c>
      <c r="G1232" s="124">
        <v>7.0779999999999992E-3</v>
      </c>
    </row>
    <row r="1233" spans="2:7" x14ac:dyDescent="0.5">
      <c r="B1233" s="122">
        <v>2010</v>
      </c>
      <c r="C1233" s="126" t="s">
        <v>93</v>
      </c>
      <c r="D1233" s="126" t="s">
        <v>95</v>
      </c>
      <c r="E1233" s="124">
        <v>7.1624999999999994E-2</v>
      </c>
      <c r="F1233" s="124">
        <v>0.113182</v>
      </c>
      <c r="G1233" s="124">
        <v>0.184807</v>
      </c>
    </row>
    <row r="1234" spans="2:7" x14ac:dyDescent="0.5">
      <c r="B1234" s="122">
        <v>2010</v>
      </c>
      <c r="C1234" s="126" t="s">
        <v>93</v>
      </c>
      <c r="D1234" s="126" t="s">
        <v>97</v>
      </c>
      <c r="E1234" s="124">
        <v>0.11099199999999999</v>
      </c>
      <c r="F1234" s="124">
        <v>6.8772E-2</v>
      </c>
      <c r="G1234" s="124">
        <v>0.17976400000000001</v>
      </c>
    </row>
    <row r="1235" spans="2:7" x14ac:dyDescent="0.5">
      <c r="B1235" s="122">
        <v>2010</v>
      </c>
      <c r="C1235" s="126" t="s">
        <v>93</v>
      </c>
      <c r="D1235" s="126" t="s">
        <v>98</v>
      </c>
      <c r="E1235" s="124">
        <v>1.9765000000000001E-2</v>
      </c>
      <c r="F1235" s="124">
        <v>2.0774000000000001E-2</v>
      </c>
      <c r="G1235" s="124">
        <v>4.0539000000000013E-2</v>
      </c>
    </row>
    <row r="1236" spans="2:7" x14ac:dyDescent="0.5">
      <c r="B1236" s="122">
        <v>2010</v>
      </c>
      <c r="C1236" s="126" t="s">
        <v>93</v>
      </c>
      <c r="D1236" s="126" t="s">
        <v>99</v>
      </c>
      <c r="E1236" s="124">
        <v>2.1058E-2</v>
      </c>
      <c r="F1236" s="124">
        <v>8.5707000000000005E-2</v>
      </c>
      <c r="G1236" s="124">
        <v>0.106765</v>
      </c>
    </row>
    <row r="1237" spans="2:7" x14ac:dyDescent="0.5">
      <c r="B1237" s="122">
        <v>2010</v>
      </c>
      <c r="C1237" s="126" t="s">
        <v>93</v>
      </c>
      <c r="D1237" s="126" t="s">
        <v>100</v>
      </c>
      <c r="E1237" s="124">
        <v>0.57306299999999999</v>
      </c>
      <c r="F1237" s="124">
        <v>0.313614</v>
      </c>
      <c r="G1237" s="124">
        <v>0.88667699999999994</v>
      </c>
    </row>
    <row r="1238" spans="2:7" x14ac:dyDescent="0.5">
      <c r="B1238" s="122">
        <v>2010</v>
      </c>
      <c r="C1238" s="126" t="s">
        <v>93</v>
      </c>
      <c r="D1238" s="126" t="s">
        <v>101</v>
      </c>
      <c r="E1238" s="124">
        <v>1.34E-4</v>
      </c>
      <c r="F1238" s="124">
        <v>8.2100000000000001E-4</v>
      </c>
      <c r="G1238" s="124">
        <v>9.5500000000000001E-4</v>
      </c>
    </row>
    <row r="1239" spans="2:7" x14ac:dyDescent="0.5">
      <c r="B1239" s="122">
        <v>2010</v>
      </c>
      <c r="C1239" s="126" t="s">
        <v>93</v>
      </c>
      <c r="D1239" s="126" t="s">
        <v>102</v>
      </c>
      <c r="E1239" s="124">
        <v>6.02E-4</v>
      </c>
      <c r="F1239" s="124">
        <v>7.9500000000000003E-4</v>
      </c>
      <c r="G1239" s="124">
        <v>1.397E-3</v>
      </c>
    </row>
    <row r="1240" spans="2:7" x14ac:dyDescent="0.5">
      <c r="B1240" s="122">
        <v>2010</v>
      </c>
      <c r="C1240" s="126" t="s">
        <v>93</v>
      </c>
      <c r="D1240" s="126" t="s">
        <v>103</v>
      </c>
      <c r="E1240" s="124">
        <v>0.238235</v>
      </c>
      <c r="F1240" s="124">
        <v>0.34112900000000002</v>
      </c>
      <c r="G1240" s="124">
        <v>0.57936399999999999</v>
      </c>
    </row>
    <row r="1241" spans="2:7" x14ac:dyDescent="0.5">
      <c r="B1241" s="122">
        <v>2010</v>
      </c>
      <c r="C1241" s="126" t="s">
        <v>93</v>
      </c>
      <c r="D1241" s="126" t="s">
        <v>104</v>
      </c>
      <c r="E1241" s="124">
        <v>9.4353000000000006E-2</v>
      </c>
      <c r="F1241" s="124">
        <v>0.13111300000000001</v>
      </c>
      <c r="G1241" s="124">
        <v>0.225466</v>
      </c>
    </row>
    <row r="1242" spans="2:7" x14ac:dyDescent="0.5">
      <c r="B1242" s="122">
        <v>2010</v>
      </c>
      <c r="C1242" s="126" t="s">
        <v>93</v>
      </c>
      <c r="D1242" s="126" t="s">
        <v>105</v>
      </c>
      <c r="E1242" s="124">
        <v>6.1335000000000001E-2</v>
      </c>
      <c r="F1242" s="124">
        <v>4.7319E-2</v>
      </c>
      <c r="G1242" s="124">
        <v>0.108654</v>
      </c>
    </row>
    <row r="1243" spans="2:7" x14ac:dyDescent="0.5">
      <c r="B1243" s="122">
        <v>2010</v>
      </c>
      <c r="C1243" s="126" t="s">
        <v>93</v>
      </c>
      <c r="D1243" s="126" t="s">
        <v>106</v>
      </c>
      <c r="E1243" s="124">
        <v>5.0000000000000004E-6</v>
      </c>
      <c r="F1243" s="124">
        <v>3.0000000000000001E-6</v>
      </c>
      <c r="G1243" s="124">
        <v>8.0000000000000013E-6</v>
      </c>
    </row>
    <row r="1244" spans="2:7" x14ac:dyDescent="0.5">
      <c r="B1244" s="122">
        <v>2010</v>
      </c>
      <c r="C1244" s="126" t="s">
        <v>93</v>
      </c>
      <c r="D1244" s="126" t="s">
        <v>107</v>
      </c>
      <c r="E1244" s="124">
        <v>2.545E-3</v>
      </c>
      <c r="F1244" s="124">
        <v>8.6739999999999994E-3</v>
      </c>
      <c r="G1244" s="124">
        <v>1.1219E-2</v>
      </c>
    </row>
    <row r="1245" spans="2:7" x14ac:dyDescent="0.5">
      <c r="B1245" s="122">
        <v>2010</v>
      </c>
      <c r="C1245" s="126" t="s">
        <v>93</v>
      </c>
      <c r="D1245" s="126" t="s">
        <v>108</v>
      </c>
      <c r="E1245" s="124">
        <v>0.346667</v>
      </c>
      <c r="F1245" s="124">
        <v>0.33148499999999997</v>
      </c>
      <c r="G1245" s="124">
        <v>0.67815199999999998</v>
      </c>
    </row>
    <row r="1246" spans="2:7" x14ac:dyDescent="0.5">
      <c r="B1246" s="122">
        <v>2010</v>
      </c>
      <c r="C1246" s="126" t="s">
        <v>93</v>
      </c>
      <c r="D1246" s="126" t="s">
        <v>109</v>
      </c>
      <c r="E1246" s="124">
        <v>0.33502700000000002</v>
      </c>
      <c r="F1246" s="124">
        <v>0.12366099999999999</v>
      </c>
      <c r="G1246" s="124">
        <v>0.45868799999999998</v>
      </c>
    </row>
    <row r="1247" spans="2:7" x14ac:dyDescent="0.5">
      <c r="B1247" s="122">
        <v>2010</v>
      </c>
      <c r="C1247" s="126" t="s">
        <v>93</v>
      </c>
      <c r="D1247" s="126" t="s">
        <v>110</v>
      </c>
      <c r="E1247" s="124">
        <v>0.172598</v>
      </c>
      <c r="F1247" s="124">
        <v>6.3453999999999997E-2</v>
      </c>
      <c r="G1247" s="124">
        <v>0.23605200000000001</v>
      </c>
    </row>
    <row r="1248" spans="2:7" x14ac:dyDescent="0.5">
      <c r="B1248" s="122">
        <v>2010</v>
      </c>
      <c r="C1248" s="126" t="s">
        <v>93</v>
      </c>
      <c r="D1248" s="126" t="s">
        <v>111</v>
      </c>
      <c r="E1248" s="124">
        <v>0.82241299999999995</v>
      </c>
      <c r="F1248" s="124">
        <v>1.150015</v>
      </c>
      <c r="G1248" s="124">
        <v>1.9724280000000001</v>
      </c>
    </row>
    <row r="1249" spans="2:7" x14ac:dyDescent="0.5">
      <c r="B1249" s="122">
        <v>2010</v>
      </c>
      <c r="C1249" s="126" t="s">
        <v>93</v>
      </c>
      <c r="D1249" s="126" t="s">
        <v>112</v>
      </c>
      <c r="E1249" s="124">
        <v>9.9999999999999995E-7</v>
      </c>
      <c r="F1249" s="124">
        <v>0</v>
      </c>
      <c r="G1249" s="124">
        <v>9.9999999999999995E-7</v>
      </c>
    </row>
    <row r="1250" spans="2:7" x14ac:dyDescent="0.5">
      <c r="B1250" s="122">
        <v>2010</v>
      </c>
      <c r="C1250" s="126" t="s">
        <v>93</v>
      </c>
      <c r="D1250" s="126" t="s">
        <v>113</v>
      </c>
      <c r="E1250" s="124">
        <v>9.2999999999999997E-5</v>
      </c>
      <c r="F1250" s="124">
        <v>2.5399999999999999E-4</v>
      </c>
      <c r="G1250" s="124">
        <v>3.4699999999999998E-4</v>
      </c>
    </row>
    <row r="1251" spans="2:7" x14ac:dyDescent="0.5">
      <c r="B1251" s="122">
        <v>2010</v>
      </c>
      <c r="C1251" s="126" t="s">
        <v>93</v>
      </c>
      <c r="D1251" s="126" t="s">
        <v>114</v>
      </c>
      <c r="E1251" s="124">
        <v>2.4250000000000001E-3</v>
      </c>
      <c r="F1251" s="124">
        <v>7.613E-3</v>
      </c>
      <c r="G1251" s="124">
        <v>1.0038E-2</v>
      </c>
    </row>
    <row r="1252" spans="2:7" x14ac:dyDescent="0.5">
      <c r="B1252" s="122">
        <v>2010</v>
      </c>
      <c r="C1252" s="126" t="s">
        <v>93</v>
      </c>
      <c r="D1252" s="126" t="s">
        <v>115</v>
      </c>
      <c r="E1252" s="124">
        <v>1.023E-3</v>
      </c>
      <c r="F1252" s="124">
        <v>1.3764E-2</v>
      </c>
      <c r="G1252" s="124">
        <v>1.4787E-2</v>
      </c>
    </row>
    <row r="1253" spans="2:7" x14ac:dyDescent="0.5">
      <c r="B1253" s="122">
        <v>2010</v>
      </c>
      <c r="C1253" s="126" t="s">
        <v>93</v>
      </c>
      <c r="D1253" s="126" t="s">
        <v>116</v>
      </c>
      <c r="E1253" s="124">
        <v>0.26120399999999999</v>
      </c>
      <c r="F1253" s="124">
        <v>0.21224100000000001</v>
      </c>
      <c r="G1253" s="124">
        <v>0.473445</v>
      </c>
    </row>
    <row r="1254" spans="2:7" x14ac:dyDescent="0.5">
      <c r="B1254" s="122">
        <v>2010</v>
      </c>
      <c r="C1254" s="126" t="s">
        <v>93</v>
      </c>
      <c r="D1254" s="126" t="s">
        <v>117</v>
      </c>
      <c r="E1254" s="124">
        <v>4.1834999999999997E-2</v>
      </c>
      <c r="F1254" s="124">
        <v>0.52478000000000002</v>
      </c>
      <c r="G1254" s="124">
        <v>0.56661499999999998</v>
      </c>
    </row>
    <row r="1255" spans="2:7" x14ac:dyDescent="0.5">
      <c r="B1255" s="122">
        <v>2010</v>
      </c>
      <c r="C1255" s="126" t="s">
        <v>93</v>
      </c>
      <c r="D1255" s="126" t="s">
        <v>118</v>
      </c>
      <c r="E1255" s="124">
        <v>5.0438999999999998E-2</v>
      </c>
      <c r="F1255" s="124">
        <v>5.1313999999999999E-2</v>
      </c>
      <c r="G1255" s="124">
        <v>0.101753</v>
      </c>
    </row>
    <row r="1256" spans="2:7" x14ac:dyDescent="0.5">
      <c r="B1256" s="122">
        <v>2010</v>
      </c>
      <c r="C1256" s="126" t="s">
        <v>93</v>
      </c>
      <c r="D1256" s="126" t="s">
        <v>119</v>
      </c>
      <c r="E1256" s="124">
        <v>1.433E-3</v>
      </c>
      <c r="F1256" s="124">
        <v>1.4002000000000001E-2</v>
      </c>
      <c r="G1256" s="124">
        <v>1.5435000000000001E-2</v>
      </c>
    </row>
    <row r="1257" spans="2:7" x14ac:dyDescent="0.5">
      <c r="B1257" s="122">
        <v>2010</v>
      </c>
      <c r="C1257" s="126" t="s">
        <v>93</v>
      </c>
      <c r="D1257" s="126" t="s">
        <v>120</v>
      </c>
      <c r="E1257" s="124">
        <v>0.16520499999999999</v>
      </c>
      <c r="F1257" s="124">
        <v>0.23433599999999999</v>
      </c>
      <c r="G1257" s="124">
        <v>0.39954099999999998</v>
      </c>
    </row>
    <row r="1258" spans="2:7" x14ac:dyDescent="0.5">
      <c r="B1258" s="122">
        <v>2010</v>
      </c>
      <c r="C1258" s="126" t="s">
        <v>93</v>
      </c>
      <c r="D1258" s="126" t="s">
        <v>121</v>
      </c>
      <c r="E1258" s="124">
        <v>1.8804999999999999E-2</v>
      </c>
      <c r="F1258" s="124">
        <v>6.6220000000000003E-3</v>
      </c>
      <c r="G1258" s="124">
        <v>2.5427000000000002E-2</v>
      </c>
    </row>
    <row r="1259" spans="2:7" x14ac:dyDescent="0.5">
      <c r="B1259" s="122">
        <v>2010</v>
      </c>
      <c r="C1259" s="126" t="s">
        <v>93</v>
      </c>
      <c r="D1259" s="126" t="s">
        <v>122</v>
      </c>
      <c r="E1259" s="124">
        <v>0.52126600000000001</v>
      </c>
      <c r="F1259" s="124">
        <v>0.37831799999999999</v>
      </c>
      <c r="G1259" s="124">
        <v>0.89958399999999994</v>
      </c>
    </row>
    <row r="1260" spans="2:7" x14ac:dyDescent="0.5">
      <c r="B1260" s="122">
        <v>2010</v>
      </c>
      <c r="C1260" s="126" t="s">
        <v>93</v>
      </c>
      <c r="D1260" s="126" t="s">
        <v>123</v>
      </c>
      <c r="E1260" s="124">
        <v>7.9480000000000002E-3</v>
      </c>
      <c r="F1260" s="124">
        <v>1.0762000000000001E-2</v>
      </c>
      <c r="G1260" s="124">
        <v>1.8710000000000001E-2</v>
      </c>
    </row>
    <row r="1261" spans="2:7" x14ac:dyDescent="0.5">
      <c r="B1261" s="122">
        <v>2010</v>
      </c>
      <c r="C1261" s="126" t="s">
        <v>93</v>
      </c>
      <c r="D1261" s="126" t="s">
        <v>124</v>
      </c>
      <c r="E1261" s="124">
        <v>7.9904000000000003E-2</v>
      </c>
      <c r="F1261" s="124">
        <v>7.6478000000000004E-2</v>
      </c>
      <c r="G1261" s="124">
        <v>0.15638199999999999</v>
      </c>
    </row>
    <row r="1262" spans="2:7" x14ac:dyDescent="0.5">
      <c r="B1262" s="122">
        <v>2010</v>
      </c>
      <c r="C1262" s="126" t="s">
        <v>93</v>
      </c>
      <c r="D1262" s="126" t="s">
        <v>125</v>
      </c>
      <c r="E1262" s="124">
        <v>6.4999999999999994E-5</v>
      </c>
      <c r="F1262" s="124">
        <v>2.4000000000000001E-5</v>
      </c>
      <c r="G1262" s="124">
        <v>8.8999999999999995E-5</v>
      </c>
    </row>
    <row r="1263" spans="2:7" x14ac:dyDescent="0.5">
      <c r="B1263" s="122">
        <v>2010</v>
      </c>
      <c r="C1263" s="126" t="s">
        <v>93</v>
      </c>
      <c r="D1263" s="126" t="s">
        <v>127</v>
      </c>
      <c r="E1263" s="124">
        <v>4.0750000000000001E-2</v>
      </c>
      <c r="F1263" s="124">
        <v>4.4771999999999999E-2</v>
      </c>
      <c r="G1263" s="124">
        <v>8.5522000000000001E-2</v>
      </c>
    </row>
    <row r="1264" spans="2:7" x14ac:dyDescent="0.5">
      <c r="B1264" s="122">
        <v>2010</v>
      </c>
      <c r="C1264" s="126" t="s">
        <v>93</v>
      </c>
      <c r="D1264" s="126" t="s">
        <v>128</v>
      </c>
      <c r="E1264" s="124">
        <v>2.369E-3</v>
      </c>
      <c r="F1264" s="124">
        <v>6.5649999999999997E-3</v>
      </c>
      <c r="G1264" s="124">
        <v>8.9339999999999992E-3</v>
      </c>
    </row>
    <row r="1265" spans="2:7" x14ac:dyDescent="0.5">
      <c r="B1265" s="122">
        <v>2010</v>
      </c>
      <c r="C1265" s="126" t="s">
        <v>93</v>
      </c>
      <c r="D1265" s="126" t="s">
        <v>129</v>
      </c>
      <c r="E1265" s="124">
        <v>1.9092999999999999E-2</v>
      </c>
      <c r="F1265" s="124">
        <v>1.7260000000000001E-2</v>
      </c>
      <c r="G1265" s="124">
        <v>3.6353000000000003E-2</v>
      </c>
    </row>
    <row r="1266" spans="2:7" x14ac:dyDescent="0.5">
      <c r="B1266" s="122">
        <v>2010</v>
      </c>
      <c r="C1266" s="126" t="s">
        <v>93</v>
      </c>
      <c r="D1266" s="126" t="s">
        <v>131</v>
      </c>
      <c r="E1266" s="124">
        <v>0.186443</v>
      </c>
      <c r="F1266" s="124">
        <v>0.14999100000000001</v>
      </c>
      <c r="G1266" s="124">
        <v>0.33643400000000001</v>
      </c>
    </row>
    <row r="1267" spans="2:7" x14ac:dyDescent="0.5">
      <c r="B1267" s="122">
        <v>2010</v>
      </c>
      <c r="C1267" s="126" t="s">
        <v>93</v>
      </c>
      <c r="D1267" s="126" t="s">
        <v>132</v>
      </c>
      <c r="E1267" s="124">
        <v>0.111457</v>
      </c>
      <c r="F1267" s="124">
        <v>7.9460000000000003E-2</v>
      </c>
      <c r="G1267" s="124">
        <v>0.190917</v>
      </c>
    </row>
    <row r="1268" spans="2:7" x14ac:dyDescent="0.5">
      <c r="B1268" s="122">
        <v>2010</v>
      </c>
      <c r="C1268" s="126" t="s">
        <v>93</v>
      </c>
      <c r="D1268" s="126" t="s">
        <v>133</v>
      </c>
      <c r="E1268" s="124">
        <v>0.40132200000000001</v>
      </c>
      <c r="F1268" s="124">
        <v>0.45660499999999998</v>
      </c>
      <c r="G1268" s="124">
        <v>0.857927</v>
      </c>
    </row>
    <row r="1269" spans="2:7" x14ac:dyDescent="0.5">
      <c r="B1269" s="122">
        <v>2011</v>
      </c>
      <c r="C1269" s="126" t="s">
        <v>69</v>
      </c>
      <c r="D1269" s="126" t="s">
        <v>70</v>
      </c>
      <c r="E1269" s="124">
        <v>0.90039199999999997</v>
      </c>
      <c r="F1269" s="124">
        <v>2.3575520000000001</v>
      </c>
      <c r="G1269" s="124">
        <v>3.2579440000000002</v>
      </c>
    </row>
    <row r="1270" spans="2:7" x14ac:dyDescent="0.5">
      <c r="B1270" s="122">
        <v>2011</v>
      </c>
      <c r="C1270" s="126" t="s">
        <v>69</v>
      </c>
      <c r="D1270" s="126" t="s">
        <v>404</v>
      </c>
      <c r="E1270" s="124">
        <v>0.437249</v>
      </c>
      <c r="F1270" s="124">
        <v>2.381507</v>
      </c>
      <c r="G1270" s="124">
        <v>2.818756</v>
      </c>
    </row>
    <row r="1271" spans="2:7" x14ac:dyDescent="0.5">
      <c r="B1271" s="122">
        <v>2011</v>
      </c>
      <c r="C1271" s="126" t="s">
        <v>69</v>
      </c>
      <c r="D1271" s="126" t="s">
        <v>71</v>
      </c>
      <c r="E1271" s="124">
        <v>0.23793600000000001</v>
      </c>
      <c r="F1271" s="124">
        <v>1.108209</v>
      </c>
      <c r="G1271" s="124">
        <v>1.3461449999999999</v>
      </c>
    </row>
    <row r="1272" spans="2:7" x14ac:dyDescent="0.5">
      <c r="B1272" s="122">
        <v>2011</v>
      </c>
      <c r="C1272" s="126" t="s">
        <v>69</v>
      </c>
      <c r="D1272" s="126" t="s">
        <v>72</v>
      </c>
      <c r="E1272" s="124">
        <v>12.152734000000001</v>
      </c>
      <c r="F1272" s="124">
        <v>2.133896</v>
      </c>
      <c r="G1272" s="124">
        <v>14.286630000000001</v>
      </c>
    </row>
    <row r="1273" spans="2:7" x14ac:dyDescent="0.5">
      <c r="B1273" s="122">
        <v>2011</v>
      </c>
      <c r="C1273" s="126" t="s">
        <v>69</v>
      </c>
      <c r="D1273" s="126" t="s">
        <v>73</v>
      </c>
      <c r="E1273" s="124">
        <v>4.6540520000000001</v>
      </c>
      <c r="F1273" s="124">
        <v>5.3259259999999999</v>
      </c>
      <c r="G1273" s="124">
        <v>9.9799779999999991</v>
      </c>
    </row>
    <row r="1274" spans="2:7" x14ac:dyDescent="0.5">
      <c r="B1274" s="122">
        <v>2011</v>
      </c>
      <c r="C1274" s="126" t="s">
        <v>69</v>
      </c>
      <c r="D1274" s="126" t="s">
        <v>74</v>
      </c>
      <c r="E1274" s="124">
        <v>0.58255999999999997</v>
      </c>
      <c r="F1274" s="124">
        <v>0.67890200000000001</v>
      </c>
      <c r="G1274" s="124">
        <v>1.2614620000000001</v>
      </c>
    </row>
    <row r="1275" spans="2:7" x14ac:dyDescent="0.5">
      <c r="B1275" s="122">
        <v>2011</v>
      </c>
      <c r="C1275" s="126" t="s">
        <v>69</v>
      </c>
      <c r="D1275" s="126" t="s">
        <v>75</v>
      </c>
      <c r="E1275" s="124">
        <v>0.28745999999999999</v>
      </c>
      <c r="F1275" s="124">
        <v>0.23677599999999999</v>
      </c>
      <c r="G1275" s="124">
        <v>0.52423599999999992</v>
      </c>
    </row>
    <row r="1276" spans="2:7" x14ac:dyDescent="0.5">
      <c r="B1276" s="122">
        <v>2011</v>
      </c>
      <c r="C1276" s="126" t="s">
        <v>69</v>
      </c>
      <c r="D1276" s="126" t="s">
        <v>76</v>
      </c>
      <c r="E1276" s="124">
        <v>1.607656</v>
      </c>
      <c r="F1276" s="124">
        <v>2.304551</v>
      </c>
      <c r="G1276" s="124">
        <v>3.912207</v>
      </c>
    </row>
    <row r="1277" spans="2:7" x14ac:dyDescent="0.5">
      <c r="B1277" s="122">
        <v>2011</v>
      </c>
      <c r="C1277" s="126" t="s">
        <v>69</v>
      </c>
      <c r="D1277" s="126" t="s">
        <v>77</v>
      </c>
      <c r="E1277" s="124">
        <v>8.2214169999999989</v>
      </c>
      <c r="F1277" s="124">
        <v>4.4327120000000004</v>
      </c>
      <c r="G1277" s="124">
        <v>12.654128999999999</v>
      </c>
    </row>
    <row r="1278" spans="2:7" x14ac:dyDescent="0.5">
      <c r="B1278" s="122">
        <v>2011</v>
      </c>
      <c r="C1278" s="126" t="s">
        <v>78</v>
      </c>
      <c r="D1278" s="126" t="s">
        <v>79</v>
      </c>
      <c r="E1278" s="124">
        <v>2.5420000000000002E-2</v>
      </c>
      <c r="F1278" s="124">
        <v>0.14063800000000001</v>
      </c>
      <c r="G1278" s="124">
        <v>0.16605800000000001</v>
      </c>
    </row>
    <row r="1279" spans="2:7" x14ac:dyDescent="0.5">
      <c r="B1279" s="122">
        <v>2011</v>
      </c>
      <c r="C1279" s="126" t="s">
        <v>78</v>
      </c>
      <c r="D1279" s="126" t="s">
        <v>80</v>
      </c>
      <c r="E1279" s="124">
        <v>0.47325600000000001</v>
      </c>
      <c r="F1279" s="124">
        <v>1.2302379999999999</v>
      </c>
      <c r="G1279" s="124">
        <v>1.7034940000000001</v>
      </c>
    </row>
    <row r="1280" spans="2:7" x14ac:dyDescent="0.5">
      <c r="B1280" s="122">
        <v>2011</v>
      </c>
      <c r="C1280" s="126" t="s">
        <v>78</v>
      </c>
      <c r="D1280" s="126" t="s">
        <v>81</v>
      </c>
      <c r="E1280" s="124">
        <v>9.9737000000000006E-2</v>
      </c>
      <c r="F1280" s="124">
        <v>1.0240499999999999</v>
      </c>
      <c r="G1280" s="124">
        <v>1.1237870000000001</v>
      </c>
    </row>
    <row r="1281" spans="2:7" x14ac:dyDescent="0.5">
      <c r="B1281" s="122">
        <v>2011</v>
      </c>
      <c r="C1281" s="126" t="s">
        <v>78</v>
      </c>
      <c r="D1281" s="126" t="s">
        <v>82</v>
      </c>
      <c r="E1281" s="124">
        <v>0.84303899999999998</v>
      </c>
      <c r="F1281" s="124">
        <v>0.93198700000000001</v>
      </c>
      <c r="G1281" s="124">
        <v>1.775026</v>
      </c>
    </row>
    <row r="1282" spans="2:7" x14ac:dyDescent="0.5">
      <c r="B1282" s="122">
        <v>2011</v>
      </c>
      <c r="C1282" s="126" t="s">
        <v>78</v>
      </c>
      <c r="D1282" s="126" t="s">
        <v>83</v>
      </c>
      <c r="E1282" s="124">
        <v>0.657806</v>
      </c>
      <c r="F1282" s="124">
        <v>1.1449549999999999</v>
      </c>
      <c r="G1282" s="124">
        <v>1.8027610000000001</v>
      </c>
    </row>
    <row r="1283" spans="2:7" x14ac:dyDescent="0.5">
      <c r="B1283" s="122">
        <v>2011</v>
      </c>
      <c r="C1283" s="126" t="s">
        <v>78</v>
      </c>
      <c r="D1283" s="126" t="s">
        <v>84</v>
      </c>
      <c r="E1283" s="124">
        <v>1.355788</v>
      </c>
      <c r="F1283" s="124">
        <v>1.6631499999999999</v>
      </c>
      <c r="G1283" s="124">
        <v>3.0189379999999999</v>
      </c>
    </row>
    <row r="1284" spans="2:7" x14ac:dyDescent="0.5">
      <c r="B1284" s="122">
        <v>2011</v>
      </c>
      <c r="C1284" s="126" t="s">
        <v>78</v>
      </c>
      <c r="D1284" s="126" t="s">
        <v>85</v>
      </c>
      <c r="E1284" s="124">
        <v>0.39857399999999998</v>
      </c>
      <c r="F1284" s="124">
        <v>0.49915900000000002</v>
      </c>
      <c r="G1284" s="124">
        <v>0.897733</v>
      </c>
    </row>
    <row r="1285" spans="2:7" x14ac:dyDescent="0.5">
      <c r="B1285" s="122">
        <v>2011</v>
      </c>
      <c r="C1285" s="126" t="s">
        <v>78</v>
      </c>
      <c r="D1285" s="126" t="s">
        <v>86</v>
      </c>
      <c r="E1285" s="124">
        <v>0.24137600000000001</v>
      </c>
      <c r="F1285" s="124">
        <v>2.1759140000000001</v>
      </c>
      <c r="G1285" s="124">
        <v>2.4172899999999999</v>
      </c>
    </row>
    <row r="1286" spans="2:7" x14ac:dyDescent="0.5">
      <c r="B1286" s="122">
        <v>2011</v>
      </c>
      <c r="C1286" s="126" t="s">
        <v>78</v>
      </c>
      <c r="D1286" s="126" t="s">
        <v>87</v>
      </c>
      <c r="E1286" s="124">
        <v>5.1905E-2</v>
      </c>
      <c r="F1286" s="124">
        <v>5.2685000000000003E-2</v>
      </c>
      <c r="G1286" s="124">
        <v>0.10459</v>
      </c>
    </row>
    <row r="1287" spans="2:7" x14ac:dyDescent="0.5">
      <c r="B1287" s="122">
        <v>2011</v>
      </c>
      <c r="C1287" s="126" t="s">
        <v>78</v>
      </c>
      <c r="D1287" s="126" t="s">
        <v>88</v>
      </c>
      <c r="E1287" s="124">
        <v>9.5753000000000005E-2</v>
      </c>
      <c r="F1287" s="124">
        <v>0.942944</v>
      </c>
      <c r="G1287" s="124">
        <v>1.038697</v>
      </c>
    </row>
    <row r="1288" spans="2:7" x14ac:dyDescent="0.5">
      <c r="B1288" s="122">
        <v>2011</v>
      </c>
      <c r="C1288" s="126" t="s">
        <v>78</v>
      </c>
      <c r="D1288" s="126" t="s">
        <v>89</v>
      </c>
      <c r="E1288" s="124">
        <v>-4.6929999999999999E-2</v>
      </c>
      <c r="F1288" s="124">
        <v>-5.2550000000000001E-3</v>
      </c>
      <c r="G1288" s="124">
        <v>-5.2185000000000002E-2</v>
      </c>
    </row>
    <row r="1289" spans="2:7" x14ac:dyDescent="0.5">
      <c r="B1289" s="122">
        <v>2011</v>
      </c>
      <c r="C1289" s="126" t="s">
        <v>78</v>
      </c>
      <c r="D1289" s="126" t="s">
        <v>90</v>
      </c>
      <c r="E1289" s="124">
        <v>0.56964300000000001</v>
      </c>
      <c r="F1289" s="124">
        <v>0.58030300000000001</v>
      </c>
      <c r="G1289" s="124">
        <v>1.1499459999999999</v>
      </c>
    </row>
    <row r="1290" spans="2:7" x14ac:dyDescent="0.5">
      <c r="B1290" s="122">
        <v>2011</v>
      </c>
      <c r="C1290" s="126" t="s">
        <v>78</v>
      </c>
      <c r="D1290" s="126" t="s">
        <v>91</v>
      </c>
      <c r="E1290" s="124">
        <v>3.5980000000000001E-3</v>
      </c>
      <c r="F1290" s="124">
        <v>8.9338000000000001E-2</v>
      </c>
      <c r="G1290" s="124">
        <v>9.2936000000000005E-2</v>
      </c>
    </row>
    <row r="1291" spans="2:7" x14ac:dyDescent="0.5">
      <c r="B1291" s="122">
        <v>2011</v>
      </c>
      <c r="C1291" s="126" t="s">
        <v>78</v>
      </c>
      <c r="D1291" s="126" t="s">
        <v>92</v>
      </c>
      <c r="E1291" s="124">
        <v>5.1859999999999996E-3</v>
      </c>
      <c r="F1291" s="124">
        <v>0.121646</v>
      </c>
      <c r="G1291" s="124">
        <v>0.126832</v>
      </c>
    </row>
    <row r="1292" spans="2:7" x14ac:dyDescent="0.5">
      <c r="B1292" s="122">
        <v>2011</v>
      </c>
      <c r="C1292" s="126" t="s">
        <v>93</v>
      </c>
      <c r="D1292" s="126" t="s">
        <v>94</v>
      </c>
      <c r="E1292" s="124">
        <v>3.8E-3</v>
      </c>
      <c r="F1292" s="124">
        <v>3.2290000000000001E-3</v>
      </c>
      <c r="G1292" s="124">
        <v>7.0290000000000014E-3</v>
      </c>
    </row>
    <row r="1293" spans="2:7" x14ac:dyDescent="0.5">
      <c r="B1293" s="122">
        <v>2011</v>
      </c>
      <c r="C1293" s="126" t="s">
        <v>93</v>
      </c>
      <c r="D1293" s="126" t="s">
        <v>95</v>
      </c>
      <c r="E1293" s="124">
        <v>6.3988000000000003E-2</v>
      </c>
      <c r="F1293" s="124">
        <v>0.114353</v>
      </c>
      <c r="G1293" s="124">
        <v>0.178341</v>
      </c>
    </row>
    <row r="1294" spans="2:7" x14ac:dyDescent="0.5">
      <c r="B1294" s="122">
        <v>2011</v>
      </c>
      <c r="C1294" s="126" t="s">
        <v>93</v>
      </c>
      <c r="D1294" s="126" t="s">
        <v>97</v>
      </c>
      <c r="E1294" s="124">
        <v>0.113596</v>
      </c>
      <c r="F1294" s="124">
        <v>8.1823999999999994E-2</v>
      </c>
      <c r="G1294" s="124">
        <v>0.19542000000000001</v>
      </c>
    </row>
    <row r="1295" spans="2:7" x14ac:dyDescent="0.5">
      <c r="B1295" s="122">
        <v>2011</v>
      </c>
      <c r="C1295" s="126" t="s">
        <v>93</v>
      </c>
      <c r="D1295" s="126" t="s">
        <v>98</v>
      </c>
      <c r="E1295" s="124">
        <v>1.3580999999999999E-2</v>
      </c>
      <c r="F1295" s="124">
        <v>1.5405E-2</v>
      </c>
      <c r="G1295" s="124">
        <v>2.8986000000000001E-2</v>
      </c>
    </row>
    <row r="1296" spans="2:7" x14ac:dyDescent="0.5">
      <c r="B1296" s="122">
        <v>2011</v>
      </c>
      <c r="C1296" s="126" t="s">
        <v>93</v>
      </c>
      <c r="D1296" s="126" t="s">
        <v>99</v>
      </c>
      <c r="E1296" s="124">
        <v>1.6843E-2</v>
      </c>
      <c r="F1296" s="124">
        <v>8.8179999999999994E-2</v>
      </c>
      <c r="G1296" s="124">
        <v>0.10502300000000001</v>
      </c>
    </row>
    <row r="1297" spans="2:7" x14ac:dyDescent="0.5">
      <c r="B1297" s="122">
        <v>2011</v>
      </c>
      <c r="C1297" s="126" t="s">
        <v>93</v>
      </c>
      <c r="D1297" s="126" t="s">
        <v>100</v>
      </c>
      <c r="E1297" s="124">
        <v>0.43471500000000002</v>
      </c>
      <c r="F1297" s="124">
        <v>0.29654999999999998</v>
      </c>
      <c r="G1297" s="124">
        <v>0.73126500000000005</v>
      </c>
    </row>
    <row r="1298" spans="2:7" x14ac:dyDescent="0.5">
      <c r="B1298" s="122">
        <v>2011</v>
      </c>
      <c r="C1298" s="126" t="s">
        <v>93</v>
      </c>
      <c r="D1298" s="126" t="s">
        <v>101</v>
      </c>
      <c r="E1298" s="124">
        <v>1.1900000000000001E-4</v>
      </c>
      <c r="F1298" s="124">
        <v>6.1499999999999999E-4</v>
      </c>
      <c r="G1298" s="124">
        <v>7.3399999999999995E-4</v>
      </c>
    </row>
    <row r="1299" spans="2:7" x14ac:dyDescent="0.5">
      <c r="B1299" s="122">
        <v>2011</v>
      </c>
      <c r="C1299" s="126" t="s">
        <v>93</v>
      </c>
      <c r="D1299" s="126" t="s">
        <v>102</v>
      </c>
      <c r="E1299" s="124">
        <v>5.9299999999999999E-4</v>
      </c>
      <c r="F1299" s="124">
        <v>8.6700000000000004E-4</v>
      </c>
      <c r="G1299" s="124">
        <v>1.4599999999999999E-3</v>
      </c>
    </row>
    <row r="1300" spans="2:7" x14ac:dyDescent="0.5">
      <c r="B1300" s="122">
        <v>2011</v>
      </c>
      <c r="C1300" s="126" t="s">
        <v>93</v>
      </c>
      <c r="D1300" s="126" t="s">
        <v>103</v>
      </c>
      <c r="E1300" s="124">
        <v>0.27002500000000002</v>
      </c>
      <c r="F1300" s="124">
        <v>0.38193700000000003</v>
      </c>
      <c r="G1300" s="124">
        <v>0.65196200000000004</v>
      </c>
    </row>
    <row r="1301" spans="2:7" x14ac:dyDescent="0.5">
      <c r="B1301" s="122">
        <v>2011</v>
      </c>
      <c r="C1301" s="126" t="s">
        <v>93</v>
      </c>
      <c r="D1301" s="126" t="s">
        <v>104</v>
      </c>
      <c r="E1301" s="124">
        <v>8.2136000000000001E-2</v>
      </c>
      <c r="F1301" s="124">
        <v>0.12003</v>
      </c>
      <c r="G1301" s="124">
        <v>0.20216600000000001</v>
      </c>
    </row>
    <row r="1302" spans="2:7" x14ac:dyDescent="0.5">
      <c r="B1302" s="122">
        <v>2011</v>
      </c>
      <c r="C1302" s="126" t="s">
        <v>93</v>
      </c>
      <c r="D1302" s="126" t="s">
        <v>105</v>
      </c>
      <c r="E1302" s="124">
        <v>6.0174999999999999E-2</v>
      </c>
      <c r="F1302" s="124">
        <v>5.3671999999999997E-2</v>
      </c>
      <c r="G1302" s="124">
        <v>0.113847</v>
      </c>
    </row>
    <row r="1303" spans="2:7" x14ac:dyDescent="0.5">
      <c r="B1303" s="122">
        <v>2011</v>
      </c>
      <c r="C1303" s="126" t="s">
        <v>93</v>
      </c>
      <c r="D1303" s="126" t="s">
        <v>106</v>
      </c>
      <c r="E1303" s="124">
        <v>5.0000000000000004E-6</v>
      </c>
      <c r="F1303" s="124">
        <v>3.0000000000000001E-6</v>
      </c>
      <c r="G1303" s="124">
        <v>8.0000000000000013E-6</v>
      </c>
    </row>
    <row r="1304" spans="2:7" x14ac:dyDescent="0.5">
      <c r="B1304" s="122">
        <v>2011</v>
      </c>
      <c r="C1304" s="126" t="s">
        <v>93</v>
      </c>
      <c r="D1304" s="126" t="s">
        <v>107</v>
      </c>
      <c r="E1304" s="124">
        <v>2.1029999999999998E-3</v>
      </c>
      <c r="F1304" s="124">
        <v>9.4009999999999996E-3</v>
      </c>
      <c r="G1304" s="124">
        <v>1.1504E-2</v>
      </c>
    </row>
    <row r="1305" spans="2:7" x14ac:dyDescent="0.5">
      <c r="B1305" s="122">
        <v>2011</v>
      </c>
      <c r="C1305" s="126" t="s">
        <v>93</v>
      </c>
      <c r="D1305" s="126" t="s">
        <v>108</v>
      </c>
      <c r="E1305" s="124">
        <v>0.31395000000000001</v>
      </c>
      <c r="F1305" s="124">
        <v>0.32369700000000001</v>
      </c>
      <c r="G1305" s="124">
        <v>0.63764700000000007</v>
      </c>
    </row>
    <row r="1306" spans="2:7" x14ac:dyDescent="0.5">
      <c r="B1306" s="122">
        <v>2011</v>
      </c>
      <c r="C1306" s="126" t="s">
        <v>93</v>
      </c>
      <c r="D1306" s="126" t="s">
        <v>109</v>
      </c>
      <c r="E1306" s="124">
        <v>0.30229200000000001</v>
      </c>
      <c r="F1306" s="124">
        <v>0.12739900000000001</v>
      </c>
      <c r="G1306" s="124">
        <v>0.42969099999999999</v>
      </c>
    </row>
    <row r="1307" spans="2:7" x14ac:dyDescent="0.5">
      <c r="B1307" s="122">
        <v>2011</v>
      </c>
      <c r="C1307" s="126" t="s">
        <v>93</v>
      </c>
      <c r="D1307" s="126" t="s">
        <v>110</v>
      </c>
      <c r="E1307" s="124">
        <v>0.15574299999999999</v>
      </c>
      <c r="F1307" s="124">
        <v>6.5421999999999994E-2</v>
      </c>
      <c r="G1307" s="124">
        <v>0.221165</v>
      </c>
    </row>
    <row r="1308" spans="2:7" x14ac:dyDescent="0.5">
      <c r="B1308" s="122">
        <v>2011</v>
      </c>
      <c r="C1308" s="126" t="s">
        <v>93</v>
      </c>
      <c r="D1308" s="126" t="s">
        <v>111</v>
      </c>
      <c r="E1308" s="124">
        <v>0.723159</v>
      </c>
      <c r="F1308" s="124">
        <v>1.1607320000000001</v>
      </c>
      <c r="G1308" s="124">
        <v>1.883891</v>
      </c>
    </row>
    <row r="1309" spans="2:7" x14ac:dyDescent="0.5">
      <c r="B1309" s="122">
        <v>2011</v>
      </c>
      <c r="C1309" s="126" t="s">
        <v>93</v>
      </c>
      <c r="D1309" s="126" t="s">
        <v>112</v>
      </c>
      <c r="E1309" s="124">
        <v>9.9999999999999995E-7</v>
      </c>
      <c r="F1309" s="124">
        <v>0</v>
      </c>
      <c r="G1309" s="124">
        <v>9.9999999999999995E-7</v>
      </c>
    </row>
    <row r="1310" spans="2:7" x14ac:dyDescent="0.5">
      <c r="B1310" s="122">
        <v>2011</v>
      </c>
      <c r="C1310" s="126" t="s">
        <v>93</v>
      </c>
      <c r="D1310" s="126" t="s">
        <v>113</v>
      </c>
      <c r="E1310" s="124">
        <v>8.2000000000000001E-5</v>
      </c>
      <c r="F1310" s="124">
        <v>3.1199999999999999E-4</v>
      </c>
      <c r="G1310" s="124">
        <v>3.9399999999999998E-4</v>
      </c>
    </row>
    <row r="1311" spans="2:7" x14ac:dyDescent="0.5">
      <c r="B1311" s="122">
        <v>2011</v>
      </c>
      <c r="C1311" s="126" t="s">
        <v>93</v>
      </c>
      <c r="D1311" s="126" t="s">
        <v>114</v>
      </c>
      <c r="E1311" s="124">
        <v>1.0690000000000001E-3</v>
      </c>
      <c r="F1311" s="124">
        <v>8.4639999999999993E-3</v>
      </c>
      <c r="G1311" s="124">
        <v>9.5329999999999998E-3</v>
      </c>
    </row>
    <row r="1312" spans="2:7" x14ac:dyDescent="0.5">
      <c r="B1312" s="122">
        <v>2011</v>
      </c>
      <c r="C1312" s="126" t="s">
        <v>93</v>
      </c>
      <c r="D1312" s="126" t="s">
        <v>115</v>
      </c>
      <c r="E1312" s="124">
        <v>8.3600000000000005E-4</v>
      </c>
      <c r="F1312" s="124">
        <v>1.1705E-2</v>
      </c>
      <c r="G1312" s="124">
        <v>1.2541E-2</v>
      </c>
    </row>
    <row r="1313" spans="2:7" x14ac:dyDescent="0.5">
      <c r="B1313" s="122">
        <v>2011</v>
      </c>
      <c r="C1313" s="126" t="s">
        <v>93</v>
      </c>
      <c r="D1313" s="126" t="s">
        <v>116</v>
      </c>
      <c r="E1313" s="124">
        <v>0.22581100000000001</v>
      </c>
      <c r="F1313" s="124">
        <v>0.213531</v>
      </c>
      <c r="G1313" s="124">
        <v>0.43934200000000001</v>
      </c>
    </row>
    <row r="1314" spans="2:7" x14ac:dyDescent="0.5">
      <c r="B1314" s="122">
        <v>2011</v>
      </c>
      <c r="C1314" s="126" t="s">
        <v>93</v>
      </c>
      <c r="D1314" s="126" t="s">
        <v>117</v>
      </c>
      <c r="E1314" s="124">
        <v>3.5180999999999997E-2</v>
      </c>
      <c r="F1314" s="124">
        <v>0.45588400000000001</v>
      </c>
      <c r="G1314" s="124">
        <v>0.49106499999999997</v>
      </c>
    </row>
    <row r="1315" spans="2:7" x14ac:dyDescent="0.5">
      <c r="B1315" s="122">
        <v>2011</v>
      </c>
      <c r="C1315" s="126" t="s">
        <v>93</v>
      </c>
      <c r="D1315" s="126" t="s">
        <v>118</v>
      </c>
      <c r="E1315" s="124">
        <v>4.6790999999999999E-2</v>
      </c>
      <c r="F1315" s="124">
        <v>5.1423999999999997E-2</v>
      </c>
      <c r="G1315" s="124">
        <v>9.8214999999999997E-2</v>
      </c>
    </row>
    <row r="1316" spans="2:7" x14ac:dyDescent="0.5">
      <c r="B1316" s="122">
        <v>2011</v>
      </c>
      <c r="C1316" s="126" t="s">
        <v>93</v>
      </c>
      <c r="D1316" s="126" t="s">
        <v>119</v>
      </c>
      <c r="E1316" s="124">
        <v>1.2160000000000001E-3</v>
      </c>
      <c r="F1316" s="124">
        <v>1.4038999999999999E-2</v>
      </c>
      <c r="G1316" s="124">
        <v>1.5254999999999999E-2</v>
      </c>
    </row>
    <row r="1317" spans="2:7" x14ac:dyDescent="0.5">
      <c r="B1317" s="122">
        <v>2011</v>
      </c>
      <c r="C1317" s="126" t="s">
        <v>93</v>
      </c>
      <c r="D1317" s="126" t="s">
        <v>120</v>
      </c>
      <c r="E1317" s="124">
        <v>0.195217</v>
      </c>
      <c r="F1317" s="124">
        <v>0.27501100000000001</v>
      </c>
      <c r="G1317" s="124">
        <v>0.47022799999999998</v>
      </c>
    </row>
    <row r="1318" spans="2:7" x14ac:dyDescent="0.5">
      <c r="B1318" s="122">
        <v>2011</v>
      </c>
      <c r="C1318" s="126" t="s">
        <v>93</v>
      </c>
      <c r="D1318" s="126" t="s">
        <v>121</v>
      </c>
      <c r="E1318" s="124">
        <v>1.575E-2</v>
      </c>
      <c r="F1318" s="124">
        <v>7.6499999999999997E-3</v>
      </c>
      <c r="G1318" s="124">
        <v>2.3400000000000001E-2</v>
      </c>
    </row>
    <row r="1319" spans="2:7" x14ac:dyDescent="0.5">
      <c r="B1319" s="122">
        <v>2011</v>
      </c>
      <c r="C1319" s="126" t="s">
        <v>93</v>
      </c>
      <c r="D1319" s="126" t="s">
        <v>122</v>
      </c>
      <c r="E1319" s="124">
        <v>0.43379200000000001</v>
      </c>
      <c r="F1319" s="124">
        <v>0.39375100000000002</v>
      </c>
      <c r="G1319" s="124">
        <v>0.82754300000000003</v>
      </c>
    </row>
    <row r="1320" spans="2:7" x14ac:dyDescent="0.5">
      <c r="B1320" s="122">
        <v>2011</v>
      </c>
      <c r="C1320" s="126" t="s">
        <v>93</v>
      </c>
      <c r="D1320" s="126" t="s">
        <v>123</v>
      </c>
      <c r="E1320" s="124">
        <v>7.3610000000000004E-3</v>
      </c>
      <c r="F1320" s="124">
        <v>1.0252000000000001E-2</v>
      </c>
      <c r="G1320" s="124">
        <v>1.7613E-2</v>
      </c>
    </row>
    <row r="1321" spans="2:7" x14ac:dyDescent="0.5">
      <c r="B1321" s="122">
        <v>2011</v>
      </c>
      <c r="C1321" s="126" t="s">
        <v>93</v>
      </c>
      <c r="D1321" s="126" t="s">
        <v>124</v>
      </c>
      <c r="E1321" s="124">
        <v>6.9935999999999998E-2</v>
      </c>
      <c r="F1321" s="124">
        <v>7.1360000000000007E-2</v>
      </c>
      <c r="G1321" s="124">
        <v>0.141296</v>
      </c>
    </row>
    <row r="1322" spans="2:7" x14ac:dyDescent="0.5">
      <c r="B1322" s="122">
        <v>2011</v>
      </c>
      <c r="C1322" s="126" t="s">
        <v>93</v>
      </c>
      <c r="D1322" s="126" t="s">
        <v>125</v>
      </c>
      <c r="E1322" s="124">
        <v>5.5000000000000002E-5</v>
      </c>
      <c r="F1322" s="124">
        <v>4.1E-5</v>
      </c>
      <c r="G1322" s="124">
        <v>9.6000000000000002E-5</v>
      </c>
    </row>
    <row r="1323" spans="2:7" x14ac:dyDescent="0.5">
      <c r="B1323" s="122">
        <v>2011</v>
      </c>
      <c r="C1323" s="126" t="s">
        <v>93</v>
      </c>
      <c r="D1323" s="126" t="s">
        <v>127</v>
      </c>
      <c r="E1323" s="124">
        <v>3.7845999999999998E-2</v>
      </c>
      <c r="F1323" s="124">
        <v>4.8719999999999999E-2</v>
      </c>
      <c r="G1323" s="124">
        <v>8.6566000000000004E-2</v>
      </c>
    </row>
    <row r="1324" spans="2:7" x14ac:dyDescent="0.5">
      <c r="B1324" s="122">
        <v>2011</v>
      </c>
      <c r="C1324" s="126" t="s">
        <v>93</v>
      </c>
      <c r="D1324" s="126" t="s">
        <v>128</v>
      </c>
      <c r="E1324" s="124">
        <v>2.0219999999999999E-3</v>
      </c>
      <c r="F1324" s="124">
        <v>6.2690000000000003E-3</v>
      </c>
      <c r="G1324" s="124">
        <v>8.2909999999999998E-3</v>
      </c>
    </row>
    <row r="1325" spans="2:7" x14ac:dyDescent="0.5">
      <c r="B1325" s="122">
        <v>2011</v>
      </c>
      <c r="C1325" s="126" t="s">
        <v>93</v>
      </c>
      <c r="D1325" s="126" t="s">
        <v>129</v>
      </c>
      <c r="E1325" s="124">
        <v>1.685E-2</v>
      </c>
      <c r="F1325" s="124">
        <v>1.5977999999999999E-2</v>
      </c>
      <c r="G1325" s="124">
        <v>3.2828000000000003E-2</v>
      </c>
    </row>
    <row r="1326" spans="2:7" x14ac:dyDescent="0.5">
      <c r="B1326" s="122">
        <v>2011</v>
      </c>
      <c r="C1326" s="126" t="s">
        <v>93</v>
      </c>
      <c r="D1326" s="126" t="s">
        <v>131</v>
      </c>
      <c r="E1326" s="124">
        <v>0.1724</v>
      </c>
      <c r="F1326" s="124">
        <v>0.158224</v>
      </c>
      <c r="G1326" s="124">
        <v>0.33062399999999997</v>
      </c>
    </row>
    <row r="1327" spans="2:7" x14ac:dyDescent="0.5">
      <c r="B1327" s="122">
        <v>2011</v>
      </c>
      <c r="C1327" s="126" t="s">
        <v>93</v>
      </c>
      <c r="D1327" s="126" t="s">
        <v>132</v>
      </c>
      <c r="E1327" s="124">
        <v>0.110318</v>
      </c>
      <c r="F1327" s="124">
        <v>9.3025999999999998E-2</v>
      </c>
      <c r="G1327" s="124">
        <v>0.203344</v>
      </c>
    </row>
    <row r="1328" spans="2:7" x14ac:dyDescent="0.5">
      <c r="B1328" s="122">
        <v>2011</v>
      </c>
      <c r="C1328" s="126" t="s">
        <v>93</v>
      </c>
      <c r="D1328" s="126" t="s">
        <v>133</v>
      </c>
      <c r="E1328" s="124">
        <v>0.38715300000000002</v>
      </c>
      <c r="F1328" s="124">
        <v>0.458148</v>
      </c>
      <c r="G1328" s="124">
        <v>0.84530100000000008</v>
      </c>
    </row>
    <row r="1329" spans="2:7" x14ac:dyDescent="0.5">
      <c r="B1329" s="122">
        <v>2012</v>
      </c>
      <c r="C1329" s="126" t="s">
        <v>69</v>
      </c>
      <c r="D1329" s="126" t="s">
        <v>70</v>
      </c>
      <c r="E1329" s="124">
        <v>0.77024900000000007</v>
      </c>
      <c r="F1329" s="124">
        <v>2.1656040000000001</v>
      </c>
      <c r="G1329" s="124">
        <v>2.9358529999999998</v>
      </c>
    </row>
    <row r="1330" spans="2:7" x14ac:dyDescent="0.5">
      <c r="B1330" s="122">
        <v>2012</v>
      </c>
      <c r="C1330" s="126" t="s">
        <v>69</v>
      </c>
      <c r="D1330" s="126" t="s">
        <v>404</v>
      </c>
      <c r="E1330" s="124">
        <v>0.373498</v>
      </c>
      <c r="F1330" s="124">
        <v>2.1311179999999998</v>
      </c>
      <c r="G1330" s="124">
        <v>2.504616</v>
      </c>
    </row>
    <row r="1331" spans="2:7" x14ac:dyDescent="0.5">
      <c r="B1331" s="122">
        <v>2012</v>
      </c>
      <c r="C1331" s="126" t="s">
        <v>69</v>
      </c>
      <c r="D1331" s="126" t="s">
        <v>71</v>
      </c>
      <c r="E1331" s="124">
        <v>0.21812500000000001</v>
      </c>
      <c r="F1331" s="124">
        <v>1.098943</v>
      </c>
      <c r="G1331" s="124">
        <v>1.3170679999999999</v>
      </c>
    </row>
    <row r="1332" spans="2:7" x14ac:dyDescent="0.5">
      <c r="B1332" s="122">
        <v>2012</v>
      </c>
      <c r="C1332" s="126" t="s">
        <v>69</v>
      </c>
      <c r="D1332" s="126" t="s">
        <v>72</v>
      </c>
      <c r="E1332" s="124">
        <v>10.803372</v>
      </c>
      <c r="F1332" s="124">
        <v>1.743792</v>
      </c>
      <c r="G1332" s="124">
        <v>12.547164</v>
      </c>
    </row>
    <row r="1333" spans="2:7" x14ac:dyDescent="0.5">
      <c r="B1333" s="122">
        <v>2012</v>
      </c>
      <c r="C1333" s="126" t="s">
        <v>69</v>
      </c>
      <c r="D1333" s="126" t="s">
        <v>73</v>
      </c>
      <c r="E1333" s="124">
        <v>4.189273</v>
      </c>
      <c r="F1333" s="124">
        <v>4.9418040000000003</v>
      </c>
      <c r="G1333" s="124">
        <v>9.1310769999999994</v>
      </c>
    </row>
    <row r="1334" spans="2:7" x14ac:dyDescent="0.5">
      <c r="B1334" s="122">
        <v>2012</v>
      </c>
      <c r="C1334" s="126" t="s">
        <v>69</v>
      </c>
      <c r="D1334" s="126" t="s">
        <v>74</v>
      </c>
      <c r="E1334" s="124">
        <v>0.51619999999999999</v>
      </c>
      <c r="F1334" s="124">
        <v>0.65193699999999999</v>
      </c>
      <c r="G1334" s="124">
        <v>1.168137</v>
      </c>
    </row>
    <row r="1335" spans="2:7" x14ac:dyDescent="0.5">
      <c r="B1335" s="122">
        <v>2012</v>
      </c>
      <c r="C1335" s="126" t="s">
        <v>69</v>
      </c>
      <c r="D1335" s="126" t="s">
        <v>75</v>
      </c>
      <c r="E1335" s="124">
        <v>0.262741</v>
      </c>
      <c r="F1335" s="124">
        <v>0.22881499999999999</v>
      </c>
      <c r="G1335" s="124">
        <v>0.49155599999999999</v>
      </c>
    </row>
    <row r="1336" spans="2:7" x14ac:dyDescent="0.5">
      <c r="B1336" s="122">
        <v>2012</v>
      </c>
      <c r="C1336" s="126" t="s">
        <v>69</v>
      </c>
      <c r="D1336" s="126" t="s">
        <v>76</v>
      </c>
      <c r="E1336" s="124">
        <v>1.4740310000000001</v>
      </c>
      <c r="F1336" s="124">
        <v>2.1498439999999999</v>
      </c>
      <c r="G1336" s="124">
        <v>3.623875</v>
      </c>
    </row>
    <row r="1337" spans="2:7" x14ac:dyDescent="0.5">
      <c r="B1337" s="122">
        <v>2012</v>
      </c>
      <c r="C1337" s="126" t="s">
        <v>69</v>
      </c>
      <c r="D1337" s="126" t="s">
        <v>77</v>
      </c>
      <c r="E1337" s="124">
        <v>7.8995660000000001</v>
      </c>
      <c r="F1337" s="124">
        <v>4.0157400000000001</v>
      </c>
      <c r="G1337" s="124">
        <v>11.915305999999999</v>
      </c>
    </row>
    <row r="1338" spans="2:7" x14ac:dyDescent="0.5">
      <c r="B1338" s="122">
        <v>2012</v>
      </c>
      <c r="C1338" s="126" t="s">
        <v>78</v>
      </c>
      <c r="D1338" s="126" t="s">
        <v>79</v>
      </c>
      <c r="E1338" s="124">
        <v>2.4952999999999999E-2</v>
      </c>
      <c r="F1338" s="124">
        <v>0.110223</v>
      </c>
      <c r="G1338" s="124">
        <v>0.13517599999999999</v>
      </c>
    </row>
    <row r="1339" spans="2:7" x14ac:dyDescent="0.5">
      <c r="B1339" s="122">
        <v>2012</v>
      </c>
      <c r="C1339" s="126" t="s">
        <v>78</v>
      </c>
      <c r="D1339" s="126" t="s">
        <v>80</v>
      </c>
      <c r="E1339" s="124">
        <v>0.44755699999999998</v>
      </c>
      <c r="F1339" s="124">
        <v>1.23184</v>
      </c>
      <c r="G1339" s="124">
        <v>1.679397</v>
      </c>
    </row>
    <row r="1340" spans="2:7" x14ac:dyDescent="0.5">
      <c r="B1340" s="122">
        <v>2012</v>
      </c>
      <c r="C1340" s="126" t="s">
        <v>78</v>
      </c>
      <c r="D1340" s="126" t="s">
        <v>81</v>
      </c>
      <c r="E1340" s="124">
        <v>9.0797000000000003E-2</v>
      </c>
      <c r="F1340" s="124">
        <v>0.79651799999999995</v>
      </c>
      <c r="G1340" s="124">
        <v>0.88731499999999996</v>
      </c>
    </row>
    <row r="1341" spans="2:7" x14ac:dyDescent="0.5">
      <c r="B1341" s="122">
        <v>2012</v>
      </c>
      <c r="C1341" s="126" t="s">
        <v>78</v>
      </c>
      <c r="D1341" s="126" t="s">
        <v>82</v>
      </c>
      <c r="E1341" s="124">
        <v>0.792323</v>
      </c>
      <c r="F1341" s="124">
        <v>0.86119900000000005</v>
      </c>
      <c r="G1341" s="124">
        <v>1.6535219999999999</v>
      </c>
    </row>
    <row r="1342" spans="2:7" x14ac:dyDescent="0.5">
      <c r="B1342" s="122">
        <v>2012</v>
      </c>
      <c r="C1342" s="126" t="s">
        <v>78</v>
      </c>
      <c r="D1342" s="126" t="s">
        <v>83</v>
      </c>
      <c r="E1342" s="124">
        <v>0.63930699999999996</v>
      </c>
      <c r="F1342" s="124">
        <v>1.2853460000000001</v>
      </c>
      <c r="G1342" s="124">
        <v>1.9246529999999999</v>
      </c>
    </row>
    <row r="1343" spans="2:7" x14ac:dyDescent="0.5">
      <c r="B1343" s="122">
        <v>2012</v>
      </c>
      <c r="C1343" s="126" t="s">
        <v>78</v>
      </c>
      <c r="D1343" s="126" t="s">
        <v>84</v>
      </c>
      <c r="E1343" s="124">
        <v>1.137834</v>
      </c>
      <c r="F1343" s="124">
        <v>1.4806049999999999</v>
      </c>
      <c r="G1343" s="124">
        <v>2.618439</v>
      </c>
    </row>
    <row r="1344" spans="2:7" x14ac:dyDescent="0.5">
      <c r="B1344" s="122">
        <v>2012</v>
      </c>
      <c r="C1344" s="126" t="s">
        <v>78</v>
      </c>
      <c r="D1344" s="126" t="s">
        <v>85</v>
      </c>
      <c r="E1344" s="124">
        <v>0.34485500000000002</v>
      </c>
      <c r="F1344" s="124">
        <v>0.41764800000000002</v>
      </c>
      <c r="G1344" s="124">
        <v>0.76250300000000004</v>
      </c>
    </row>
    <row r="1345" spans="2:7" x14ac:dyDescent="0.5">
      <c r="B1345" s="122">
        <v>2012</v>
      </c>
      <c r="C1345" s="126" t="s">
        <v>78</v>
      </c>
      <c r="D1345" s="126" t="s">
        <v>86</v>
      </c>
      <c r="E1345" s="124">
        <v>0.301562</v>
      </c>
      <c r="F1345" s="124">
        <v>2.4474010000000002</v>
      </c>
      <c r="G1345" s="124">
        <v>2.7489629999999998</v>
      </c>
    </row>
    <row r="1346" spans="2:7" x14ac:dyDescent="0.5">
      <c r="B1346" s="122">
        <v>2012</v>
      </c>
      <c r="C1346" s="126" t="s">
        <v>78</v>
      </c>
      <c r="D1346" s="126" t="s">
        <v>87</v>
      </c>
      <c r="E1346" s="124">
        <v>4.6309000000000003E-2</v>
      </c>
      <c r="F1346" s="124">
        <v>5.2607000000000001E-2</v>
      </c>
      <c r="G1346" s="124">
        <v>9.8916000000000004E-2</v>
      </c>
    </row>
    <row r="1347" spans="2:7" x14ac:dyDescent="0.5">
      <c r="B1347" s="122">
        <v>2012</v>
      </c>
      <c r="C1347" s="126" t="s">
        <v>78</v>
      </c>
      <c r="D1347" s="126" t="s">
        <v>88</v>
      </c>
      <c r="E1347" s="124">
        <v>9.4983999999999999E-2</v>
      </c>
      <c r="F1347" s="124">
        <v>0.98711099999999996</v>
      </c>
      <c r="G1347" s="124">
        <v>1.082095</v>
      </c>
    </row>
    <row r="1348" spans="2:7" x14ac:dyDescent="0.5">
      <c r="B1348" s="122">
        <v>2012</v>
      </c>
      <c r="C1348" s="126" t="s">
        <v>78</v>
      </c>
      <c r="D1348" s="126" t="s">
        <v>89</v>
      </c>
      <c r="E1348" s="124">
        <v>3.9110000000000004E-3</v>
      </c>
      <c r="F1348" s="124">
        <v>-1.4090000000000001E-3</v>
      </c>
      <c r="G1348" s="124">
        <v>2.5019999999999999E-3</v>
      </c>
    </row>
    <row r="1349" spans="2:7" x14ac:dyDescent="0.5">
      <c r="B1349" s="122">
        <v>2012</v>
      </c>
      <c r="C1349" s="126" t="s">
        <v>78</v>
      </c>
      <c r="D1349" s="126" t="s">
        <v>90</v>
      </c>
      <c r="E1349" s="124">
        <v>0.453461</v>
      </c>
      <c r="F1349" s="124">
        <v>0.197045</v>
      </c>
      <c r="G1349" s="124">
        <v>0.65050600000000003</v>
      </c>
    </row>
    <row r="1350" spans="2:7" x14ac:dyDescent="0.5">
      <c r="B1350" s="122">
        <v>2012</v>
      </c>
      <c r="C1350" s="126" t="s">
        <v>78</v>
      </c>
      <c r="D1350" s="126" t="s">
        <v>91</v>
      </c>
      <c r="E1350" s="124">
        <v>0</v>
      </c>
      <c r="F1350" s="124">
        <v>0.24371000000000001</v>
      </c>
      <c r="G1350" s="124">
        <v>0.24371000000000001</v>
      </c>
    </row>
    <row r="1351" spans="2:7" x14ac:dyDescent="0.5">
      <c r="B1351" s="122">
        <v>2012</v>
      </c>
      <c r="C1351" s="126" t="s">
        <v>78</v>
      </c>
      <c r="D1351" s="126" t="s">
        <v>92</v>
      </c>
      <c r="E1351" s="124">
        <v>4.0549999999999996E-3</v>
      </c>
      <c r="F1351" s="124">
        <v>0.165691</v>
      </c>
      <c r="G1351" s="124">
        <v>0.16974600000000001</v>
      </c>
    </row>
    <row r="1352" spans="2:7" x14ac:dyDescent="0.5">
      <c r="B1352" s="122">
        <v>2012</v>
      </c>
      <c r="C1352" s="126" t="s">
        <v>93</v>
      </c>
      <c r="D1352" s="126" t="s">
        <v>94</v>
      </c>
      <c r="E1352" s="124">
        <v>3.4759999999999999E-3</v>
      </c>
      <c r="F1352" s="124">
        <v>3.0829999999999998E-3</v>
      </c>
      <c r="G1352" s="124">
        <v>6.5589999999999997E-3</v>
      </c>
    </row>
    <row r="1353" spans="2:7" x14ac:dyDescent="0.5">
      <c r="B1353" s="122">
        <v>2012</v>
      </c>
      <c r="C1353" s="126" t="s">
        <v>93</v>
      </c>
      <c r="D1353" s="126" t="s">
        <v>95</v>
      </c>
      <c r="E1353" s="124">
        <v>5.7743000000000003E-2</v>
      </c>
      <c r="F1353" s="124">
        <v>0.114616</v>
      </c>
      <c r="G1353" s="124">
        <v>0.17235900000000001</v>
      </c>
    </row>
    <row r="1354" spans="2:7" x14ac:dyDescent="0.5">
      <c r="B1354" s="122">
        <v>2012</v>
      </c>
      <c r="C1354" s="126" t="s">
        <v>93</v>
      </c>
      <c r="D1354" s="126" t="s">
        <v>97</v>
      </c>
      <c r="E1354" s="124">
        <v>9.7298999999999997E-2</v>
      </c>
      <c r="F1354" s="124">
        <v>7.2761999999999993E-2</v>
      </c>
      <c r="G1354" s="124">
        <v>0.17006099999999999</v>
      </c>
    </row>
    <row r="1355" spans="2:7" x14ac:dyDescent="0.5">
      <c r="B1355" s="122">
        <v>2012</v>
      </c>
      <c r="C1355" s="126" t="s">
        <v>93</v>
      </c>
      <c r="D1355" s="126" t="s">
        <v>98</v>
      </c>
      <c r="E1355" s="124">
        <v>1.2115000000000001E-2</v>
      </c>
      <c r="F1355" s="124">
        <v>1.3073E-2</v>
      </c>
      <c r="G1355" s="124">
        <v>2.5187999999999999E-2</v>
      </c>
    </row>
    <row r="1356" spans="2:7" x14ac:dyDescent="0.5">
      <c r="B1356" s="122">
        <v>2012</v>
      </c>
      <c r="C1356" s="126" t="s">
        <v>93</v>
      </c>
      <c r="D1356" s="126" t="s">
        <v>99</v>
      </c>
      <c r="E1356" s="124">
        <v>1.5757E-2</v>
      </c>
      <c r="F1356" s="124">
        <v>6.2729999999999994E-2</v>
      </c>
      <c r="G1356" s="124">
        <v>7.8487000000000001E-2</v>
      </c>
    </row>
    <row r="1357" spans="2:7" x14ac:dyDescent="0.5">
      <c r="B1357" s="122">
        <v>2012</v>
      </c>
      <c r="C1357" s="126" t="s">
        <v>93</v>
      </c>
      <c r="D1357" s="126" t="s">
        <v>100</v>
      </c>
      <c r="E1357" s="124">
        <v>0.38027300000000003</v>
      </c>
      <c r="F1357" s="124">
        <v>0.28028700000000001</v>
      </c>
      <c r="G1357" s="124">
        <v>0.66056000000000004</v>
      </c>
    </row>
    <row r="1358" spans="2:7" x14ac:dyDescent="0.5">
      <c r="B1358" s="122">
        <v>2012</v>
      </c>
      <c r="C1358" s="126" t="s">
        <v>93</v>
      </c>
      <c r="D1358" s="126" t="s">
        <v>101</v>
      </c>
      <c r="E1358" s="124">
        <v>1.1E-4</v>
      </c>
      <c r="F1358" s="124">
        <v>5.0500000000000002E-4</v>
      </c>
      <c r="G1358" s="124">
        <v>6.1499999999999999E-4</v>
      </c>
    </row>
    <row r="1359" spans="2:7" x14ac:dyDescent="0.5">
      <c r="B1359" s="122">
        <v>2012</v>
      </c>
      <c r="C1359" s="126" t="s">
        <v>93</v>
      </c>
      <c r="D1359" s="126" t="s">
        <v>102</v>
      </c>
      <c r="E1359" s="124">
        <v>5.31E-4</v>
      </c>
      <c r="F1359" s="124">
        <v>8.3699999999999996E-4</v>
      </c>
      <c r="G1359" s="124">
        <v>1.3680000000000001E-3</v>
      </c>
    </row>
    <row r="1360" spans="2:7" x14ac:dyDescent="0.5">
      <c r="B1360" s="122">
        <v>2012</v>
      </c>
      <c r="C1360" s="126" t="s">
        <v>93</v>
      </c>
      <c r="D1360" s="126" t="s">
        <v>103</v>
      </c>
      <c r="E1360" s="124">
        <v>0.23593</v>
      </c>
      <c r="F1360" s="124">
        <v>0.35655100000000001</v>
      </c>
      <c r="G1360" s="124">
        <v>0.59248100000000004</v>
      </c>
    </row>
    <row r="1361" spans="2:7" x14ac:dyDescent="0.5">
      <c r="B1361" s="122">
        <v>2012</v>
      </c>
      <c r="C1361" s="126" t="s">
        <v>93</v>
      </c>
      <c r="D1361" s="126" t="s">
        <v>104</v>
      </c>
      <c r="E1361" s="124">
        <v>7.3261999999999994E-2</v>
      </c>
      <c r="F1361" s="124">
        <v>0.108186</v>
      </c>
      <c r="G1361" s="124">
        <v>0.181448</v>
      </c>
    </row>
    <row r="1362" spans="2:7" x14ac:dyDescent="0.5">
      <c r="B1362" s="122">
        <v>2012</v>
      </c>
      <c r="C1362" s="126" t="s">
        <v>93</v>
      </c>
      <c r="D1362" s="126" t="s">
        <v>105</v>
      </c>
      <c r="E1362" s="124">
        <v>5.0134999999999999E-2</v>
      </c>
      <c r="F1362" s="124">
        <v>4.6911000000000001E-2</v>
      </c>
      <c r="G1362" s="124">
        <v>9.7045999999999993E-2</v>
      </c>
    </row>
    <row r="1363" spans="2:7" x14ac:dyDescent="0.5">
      <c r="B1363" s="122">
        <v>2012</v>
      </c>
      <c r="C1363" s="126" t="s">
        <v>93</v>
      </c>
      <c r="D1363" s="126" t="s">
        <v>106</v>
      </c>
      <c r="E1363" s="124">
        <v>3.9999999999999998E-6</v>
      </c>
      <c r="F1363" s="124">
        <v>3.0000000000000001E-6</v>
      </c>
      <c r="G1363" s="124">
        <v>6.9999999999999999E-6</v>
      </c>
    </row>
    <row r="1364" spans="2:7" x14ac:dyDescent="0.5">
      <c r="B1364" s="122">
        <v>2012</v>
      </c>
      <c r="C1364" s="126" t="s">
        <v>93</v>
      </c>
      <c r="D1364" s="126" t="s">
        <v>107</v>
      </c>
      <c r="E1364" s="124">
        <v>1.8469999999999999E-3</v>
      </c>
      <c r="F1364" s="124">
        <v>8.2559999999999995E-3</v>
      </c>
      <c r="G1364" s="124">
        <v>1.0102999999999999E-2</v>
      </c>
    </row>
    <row r="1365" spans="2:7" x14ac:dyDescent="0.5">
      <c r="B1365" s="122">
        <v>2012</v>
      </c>
      <c r="C1365" s="126" t="s">
        <v>93</v>
      </c>
      <c r="D1365" s="126" t="s">
        <v>108</v>
      </c>
      <c r="E1365" s="124">
        <v>0.29094700000000001</v>
      </c>
      <c r="F1365" s="124">
        <v>0.29524899999999998</v>
      </c>
      <c r="G1365" s="124">
        <v>0.58619599999999994</v>
      </c>
    </row>
    <row r="1366" spans="2:7" x14ac:dyDescent="0.5">
      <c r="B1366" s="122">
        <v>2012</v>
      </c>
      <c r="C1366" s="126" t="s">
        <v>93</v>
      </c>
      <c r="D1366" s="126" t="s">
        <v>109</v>
      </c>
      <c r="E1366" s="124">
        <v>0.26666800000000002</v>
      </c>
      <c r="F1366" s="124">
        <v>0.123102</v>
      </c>
      <c r="G1366" s="124">
        <v>0.38977000000000001</v>
      </c>
    </row>
    <row r="1367" spans="2:7" x14ac:dyDescent="0.5">
      <c r="B1367" s="122">
        <v>2012</v>
      </c>
      <c r="C1367" s="126" t="s">
        <v>93</v>
      </c>
      <c r="D1367" s="126" t="s">
        <v>110</v>
      </c>
      <c r="E1367" s="124">
        <v>0.13738400000000001</v>
      </c>
      <c r="F1367" s="124">
        <v>6.3163999999999998E-2</v>
      </c>
      <c r="G1367" s="124">
        <v>0.200548</v>
      </c>
    </row>
    <row r="1368" spans="2:7" x14ac:dyDescent="0.5">
      <c r="B1368" s="122">
        <v>2012</v>
      </c>
      <c r="C1368" s="126" t="s">
        <v>93</v>
      </c>
      <c r="D1368" s="126" t="s">
        <v>111</v>
      </c>
      <c r="E1368" s="124">
        <v>0.64922500000000005</v>
      </c>
      <c r="F1368" s="124">
        <v>1.1589640000000001</v>
      </c>
      <c r="G1368" s="124">
        <v>1.808189</v>
      </c>
    </row>
    <row r="1369" spans="2:7" x14ac:dyDescent="0.5">
      <c r="B1369" s="122">
        <v>2012</v>
      </c>
      <c r="C1369" s="126" t="s">
        <v>93</v>
      </c>
      <c r="D1369" s="126" t="s">
        <v>112</v>
      </c>
      <c r="E1369" s="124">
        <v>9.9999999999999995E-7</v>
      </c>
      <c r="F1369" s="124">
        <v>0</v>
      </c>
      <c r="G1369" s="124">
        <v>9.9999999999999995E-7</v>
      </c>
    </row>
    <row r="1370" spans="2:7" x14ac:dyDescent="0.5">
      <c r="B1370" s="122">
        <v>2012</v>
      </c>
      <c r="C1370" s="126" t="s">
        <v>93</v>
      </c>
      <c r="D1370" s="126" t="s">
        <v>113</v>
      </c>
      <c r="E1370" s="124">
        <v>5.3000000000000001E-5</v>
      </c>
      <c r="F1370" s="124">
        <v>1.34E-4</v>
      </c>
      <c r="G1370" s="124">
        <v>1.8699999999999999E-4</v>
      </c>
    </row>
    <row r="1371" spans="2:7" x14ac:dyDescent="0.5">
      <c r="B1371" s="122">
        <v>2012</v>
      </c>
      <c r="C1371" s="126" t="s">
        <v>93</v>
      </c>
      <c r="D1371" s="126" t="s">
        <v>114</v>
      </c>
      <c r="E1371" s="124">
        <v>8.3699999999999996E-4</v>
      </c>
      <c r="F1371" s="124">
        <v>8.0280000000000004E-3</v>
      </c>
      <c r="G1371" s="124">
        <v>8.8649999999999996E-3</v>
      </c>
    </row>
    <row r="1372" spans="2:7" x14ac:dyDescent="0.5">
      <c r="B1372" s="122">
        <v>2012</v>
      </c>
      <c r="C1372" s="126" t="s">
        <v>93</v>
      </c>
      <c r="D1372" s="126" t="s">
        <v>115</v>
      </c>
      <c r="E1372" s="124">
        <v>8.6899999999999998E-4</v>
      </c>
      <c r="F1372" s="124">
        <v>9.8429999999999993E-3</v>
      </c>
      <c r="G1372" s="124">
        <v>1.0711999999999999E-2</v>
      </c>
    </row>
    <row r="1373" spans="2:7" x14ac:dyDescent="0.5">
      <c r="B1373" s="122">
        <v>2012</v>
      </c>
      <c r="C1373" s="126" t="s">
        <v>93</v>
      </c>
      <c r="D1373" s="126" t="s">
        <v>116</v>
      </c>
      <c r="E1373" s="124">
        <v>0.20192399999999999</v>
      </c>
      <c r="F1373" s="124">
        <v>0.193081</v>
      </c>
      <c r="G1373" s="124">
        <v>0.395005</v>
      </c>
    </row>
    <row r="1374" spans="2:7" x14ac:dyDescent="0.5">
      <c r="B1374" s="122">
        <v>2012</v>
      </c>
      <c r="C1374" s="126" t="s">
        <v>93</v>
      </c>
      <c r="D1374" s="126" t="s">
        <v>117</v>
      </c>
      <c r="E1374" s="124">
        <v>2.8367E-2</v>
      </c>
      <c r="F1374" s="124">
        <v>0.42281999999999997</v>
      </c>
      <c r="G1374" s="124">
        <v>0.45118699999999989</v>
      </c>
    </row>
    <row r="1375" spans="2:7" x14ac:dyDescent="0.5">
      <c r="B1375" s="122">
        <v>2012</v>
      </c>
      <c r="C1375" s="126" t="s">
        <v>93</v>
      </c>
      <c r="D1375" s="126" t="s">
        <v>118</v>
      </c>
      <c r="E1375" s="124">
        <v>4.6446000000000001E-2</v>
      </c>
      <c r="F1375" s="124">
        <v>4.9704999999999999E-2</v>
      </c>
      <c r="G1375" s="124">
        <v>9.6151E-2</v>
      </c>
    </row>
    <row r="1376" spans="2:7" x14ac:dyDescent="0.5">
      <c r="B1376" s="122">
        <v>2012</v>
      </c>
      <c r="C1376" s="126" t="s">
        <v>93</v>
      </c>
      <c r="D1376" s="126" t="s">
        <v>119</v>
      </c>
      <c r="E1376" s="124">
        <v>1.1349999999999999E-3</v>
      </c>
      <c r="F1376" s="124">
        <v>1.2002000000000001E-2</v>
      </c>
      <c r="G1376" s="124">
        <v>1.3136999999999999E-2</v>
      </c>
    </row>
    <row r="1377" spans="2:7" x14ac:dyDescent="0.5">
      <c r="B1377" s="122">
        <v>2012</v>
      </c>
      <c r="C1377" s="126" t="s">
        <v>93</v>
      </c>
      <c r="D1377" s="126" t="s">
        <v>120</v>
      </c>
      <c r="E1377" s="124">
        <v>0.159078</v>
      </c>
      <c r="F1377" s="124">
        <v>0.23857400000000001</v>
      </c>
      <c r="G1377" s="124">
        <v>0.39765200000000001</v>
      </c>
    </row>
    <row r="1378" spans="2:7" x14ac:dyDescent="0.5">
      <c r="B1378" s="122">
        <v>2012</v>
      </c>
      <c r="C1378" s="126" t="s">
        <v>93</v>
      </c>
      <c r="D1378" s="126" t="s">
        <v>121</v>
      </c>
      <c r="E1378" s="124">
        <v>1.2463E-2</v>
      </c>
      <c r="F1378" s="124">
        <v>6.581E-3</v>
      </c>
      <c r="G1378" s="124">
        <v>1.9043999999999998E-2</v>
      </c>
    </row>
    <row r="1379" spans="2:7" x14ac:dyDescent="0.5">
      <c r="B1379" s="122">
        <v>2012</v>
      </c>
      <c r="C1379" s="126" t="s">
        <v>93</v>
      </c>
      <c r="D1379" s="126" t="s">
        <v>122</v>
      </c>
      <c r="E1379" s="124">
        <v>0.38383600000000001</v>
      </c>
      <c r="F1379" s="124">
        <v>0.36510900000000002</v>
      </c>
      <c r="G1379" s="124">
        <v>0.74894499999999997</v>
      </c>
    </row>
    <row r="1380" spans="2:7" x14ac:dyDescent="0.5">
      <c r="B1380" s="122">
        <v>2012</v>
      </c>
      <c r="C1380" s="126" t="s">
        <v>93</v>
      </c>
      <c r="D1380" s="126" t="s">
        <v>123</v>
      </c>
      <c r="E1380" s="124">
        <v>6.8989999999999998E-3</v>
      </c>
      <c r="F1380" s="124">
        <v>1.0083999999999999E-2</v>
      </c>
      <c r="G1380" s="124">
        <v>1.6983000000000002E-2</v>
      </c>
    </row>
    <row r="1381" spans="2:7" x14ac:dyDescent="0.5">
      <c r="B1381" s="122">
        <v>2012</v>
      </c>
      <c r="C1381" s="126" t="s">
        <v>93</v>
      </c>
      <c r="D1381" s="126" t="s">
        <v>124</v>
      </c>
      <c r="E1381" s="124">
        <v>6.9988999999999996E-2</v>
      </c>
      <c r="F1381" s="124">
        <v>6.9039000000000003E-2</v>
      </c>
      <c r="G1381" s="124">
        <v>0.13902800000000001</v>
      </c>
    </row>
    <row r="1382" spans="2:7" x14ac:dyDescent="0.5">
      <c r="B1382" s="122">
        <v>2012</v>
      </c>
      <c r="C1382" s="126" t="s">
        <v>93</v>
      </c>
      <c r="D1382" s="126" t="s">
        <v>125</v>
      </c>
      <c r="E1382" s="124">
        <v>3.4999999999999997E-5</v>
      </c>
      <c r="F1382" s="124">
        <v>1.9000000000000001E-5</v>
      </c>
      <c r="G1382" s="124">
        <v>5.3999999999999998E-5</v>
      </c>
    </row>
    <row r="1383" spans="2:7" x14ac:dyDescent="0.5">
      <c r="B1383" s="122">
        <v>2012</v>
      </c>
      <c r="C1383" s="126" t="s">
        <v>93</v>
      </c>
      <c r="D1383" s="126" t="s">
        <v>127</v>
      </c>
      <c r="E1383" s="124">
        <v>5.1672999999999997E-2</v>
      </c>
      <c r="F1383" s="124">
        <v>6.3051999999999997E-2</v>
      </c>
      <c r="G1383" s="124">
        <v>0.11472499999999999</v>
      </c>
    </row>
    <row r="1384" spans="2:7" x14ac:dyDescent="0.5">
      <c r="B1384" s="122">
        <v>2012</v>
      </c>
      <c r="C1384" s="126" t="s">
        <v>93</v>
      </c>
      <c r="D1384" s="126" t="s">
        <v>128</v>
      </c>
      <c r="E1384" s="124">
        <v>9.4799999999999995E-4</v>
      </c>
      <c r="F1384" s="124">
        <v>1.0186000000000001E-2</v>
      </c>
      <c r="G1384" s="124">
        <v>1.1134E-2</v>
      </c>
    </row>
    <row r="1385" spans="2:7" x14ac:dyDescent="0.5">
      <c r="B1385" s="122">
        <v>2012</v>
      </c>
      <c r="C1385" s="126" t="s">
        <v>93</v>
      </c>
      <c r="D1385" s="126" t="s">
        <v>129</v>
      </c>
      <c r="E1385" s="124">
        <v>1.6083E-2</v>
      </c>
      <c r="F1385" s="124">
        <v>1.4595E-2</v>
      </c>
      <c r="G1385" s="124">
        <v>3.0678E-2</v>
      </c>
    </row>
    <row r="1386" spans="2:7" x14ac:dyDescent="0.5">
      <c r="B1386" s="122">
        <v>2012</v>
      </c>
      <c r="C1386" s="126" t="s">
        <v>93</v>
      </c>
      <c r="D1386" s="126" t="s">
        <v>131</v>
      </c>
      <c r="E1386" s="124">
        <v>0.154805</v>
      </c>
      <c r="F1386" s="124">
        <v>0.14400299999999999</v>
      </c>
      <c r="G1386" s="124">
        <v>0.29880800000000002</v>
      </c>
    </row>
    <row r="1387" spans="2:7" x14ac:dyDescent="0.5">
      <c r="B1387" s="122">
        <v>2012</v>
      </c>
      <c r="C1387" s="126" t="s">
        <v>93</v>
      </c>
      <c r="D1387" s="126" t="s">
        <v>132</v>
      </c>
      <c r="E1387" s="124">
        <v>9.8447000000000007E-2</v>
      </c>
      <c r="F1387" s="124">
        <v>8.7971999999999995E-2</v>
      </c>
      <c r="G1387" s="124">
        <v>0.186419</v>
      </c>
    </row>
    <row r="1388" spans="2:7" x14ac:dyDescent="0.5">
      <c r="B1388" s="122">
        <v>2012</v>
      </c>
      <c r="C1388" s="126" t="s">
        <v>93</v>
      </c>
      <c r="D1388" s="126" t="s">
        <v>133</v>
      </c>
      <c r="E1388" s="124">
        <v>0.35272399999999998</v>
      </c>
      <c r="F1388" s="124">
        <v>0.430448</v>
      </c>
      <c r="G1388" s="124">
        <v>0.78317199999999998</v>
      </c>
    </row>
    <row r="1389" spans="2:7" x14ac:dyDescent="0.5">
      <c r="B1389" s="122">
        <v>2013</v>
      </c>
      <c r="C1389" s="126" t="s">
        <v>69</v>
      </c>
      <c r="D1389" s="126" t="s">
        <v>70</v>
      </c>
      <c r="E1389" s="124">
        <v>0.76508799999999999</v>
      </c>
      <c r="F1389" s="124">
        <v>2.147796</v>
      </c>
      <c r="G1389" s="124">
        <v>2.912884</v>
      </c>
    </row>
    <row r="1390" spans="2:7" x14ac:dyDescent="0.5">
      <c r="B1390" s="122">
        <v>2013</v>
      </c>
      <c r="C1390" s="126" t="s">
        <v>69</v>
      </c>
      <c r="D1390" s="126" t="s">
        <v>404</v>
      </c>
      <c r="E1390" s="124">
        <v>0.40681400000000001</v>
      </c>
      <c r="F1390" s="124">
        <v>2.1266120000000002</v>
      </c>
      <c r="G1390" s="124">
        <v>2.533426</v>
      </c>
    </row>
    <row r="1391" spans="2:7" x14ac:dyDescent="0.5">
      <c r="B1391" s="122">
        <v>2013</v>
      </c>
      <c r="C1391" s="126" t="s">
        <v>69</v>
      </c>
      <c r="D1391" s="126" t="s">
        <v>71</v>
      </c>
      <c r="E1391" s="124">
        <v>0.222416</v>
      </c>
      <c r="F1391" s="124">
        <v>0.91148700000000005</v>
      </c>
      <c r="G1391" s="124">
        <v>1.1339030000000001</v>
      </c>
    </row>
    <row r="1392" spans="2:7" x14ac:dyDescent="0.5">
      <c r="B1392" s="122">
        <v>2013</v>
      </c>
      <c r="C1392" s="126" t="s">
        <v>69</v>
      </c>
      <c r="D1392" s="126" t="s">
        <v>72</v>
      </c>
      <c r="E1392" s="124">
        <v>12.041416</v>
      </c>
      <c r="F1392" s="124">
        <v>1.851035</v>
      </c>
      <c r="G1392" s="124">
        <v>13.892450999999999</v>
      </c>
    </row>
    <row r="1393" spans="2:7" x14ac:dyDescent="0.5">
      <c r="B1393" s="122">
        <v>2013</v>
      </c>
      <c r="C1393" s="126" t="s">
        <v>69</v>
      </c>
      <c r="D1393" s="126" t="s">
        <v>73</v>
      </c>
      <c r="E1393" s="124">
        <v>4.5247380000000001</v>
      </c>
      <c r="F1393" s="124">
        <v>5.3351749999999996</v>
      </c>
      <c r="G1393" s="124">
        <v>9.8599130000000006</v>
      </c>
    </row>
    <row r="1394" spans="2:7" x14ac:dyDescent="0.5">
      <c r="B1394" s="122">
        <v>2013</v>
      </c>
      <c r="C1394" s="126" t="s">
        <v>69</v>
      </c>
      <c r="D1394" s="126" t="s">
        <v>74</v>
      </c>
      <c r="E1394" s="124">
        <v>0.57021699999999997</v>
      </c>
      <c r="F1394" s="124">
        <v>0.69042700000000001</v>
      </c>
      <c r="G1394" s="124">
        <v>1.2606440000000001</v>
      </c>
    </row>
    <row r="1395" spans="2:7" x14ac:dyDescent="0.5">
      <c r="B1395" s="122">
        <v>2013</v>
      </c>
      <c r="C1395" s="126" t="s">
        <v>69</v>
      </c>
      <c r="D1395" s="126" t="s">
        <v>75</v>
      </c>
      <c r="E1395" s="124">
        <v>0.268563</v>
      </c>
      <c r="F1395" s="124">
        <v>0.224388</v>
      </c>
      <c r="G1395" s="124">
        <v>0.49295099999999997</v>
      </c>
    </row>
    <row r="1396" spans="2:7" x14ac:dyDescent="0.5">
      <c r="B1396" s="122">
        <v>2013</v>
      </c>
      <c r="C1396" s="126" t="s">
        <v>69</v>
      </c>
      <c r="D1396" s="126" t="s">
        <v>76</v>
      </c>
      <c r="E1396" s="124">
        <v>1.5247120000000001</v>
      </c>
      <c r="F1396" s="124">
        <v>2.206582</v>
      </c>
      <c r="G1396" s="124">
        <v>3.7312940000000001</v>
      </c>
    </row>
    <row r="1397" spans="2:7" x14ac:dyDescent="0.5">
      <c r="B1397" s="122">
        <v>2013</v>
      </c>
      <c r="C1397" s="126" t="s">
        <v>69</v>
      </c>
      <c r="D1397" s="126" t="s">
        <v>77</v>
      </c>
      <c r="E1397" s="124">
        <v>7.7969580000000001</v>
      </c>
      <c r="F1397" s="124">
        <v>4.4236180000000003</v>
      </c>
      <c r="G1397" s="124">
        <v>12.220575999999999</v>
      </c>
    </row>
    <row r="1398" spans="2:7" x14ac:dyDescent="0.5">
      <c r="B1398" s="122">
        <v>2013</v>
      </c>
      <c r="C1398" s="126" t="s">
        <v>78</v>
      </c>
      <c r="D1398" s="126" t="s">
        <v>79</v>
      </c>
      <c r="E1398" s="124">
        <v>2.9623E-2</v>
      </c>
      <c r="F1398" s="124">
        <v>0.116366</v>
      </c>
      <c r="G1398" s="124">
        <v>0.14598900000000001</v>
      </c>
    </row>
    <row r="1399" spans="2:7" x14ac:dyDescent="0.5">
      <c r="B1399" s="122">
        <v>2013</v>
      </c>
      <c r="C1399" s="126" t="s">
        <v>78</v>
      </c>
      <c r="D1399" s="126" t="s">
        <v>80</v>
      </c>
      <c r="E1399" s="124">
        <v>0.45286300000000002</v>
      </c>
      <c r="F1399" s="124">
        <v>1.056478</v>
      </c>
      <c r="G1399" s="124">
        <v>1.509341</v>
      </c>
    </row>
    <row r="1400" spans="2:7" x14ac:dyDescent="0.5">
      <c r="B1400" s="122">
        <v>2013</v>
      </c>
      <c r="C1400" s="126" t="s">
        <v>78</v>
      </c>
      <c r="D1400" s="126" t="s">
        <v>81</v>
      </c>
      <c r="E1400" s="124">
        <v>9.5068E-2</v>
      </c>
      <c r="F1400" s="124">
        <v>0.673593</v>
      </c>
      <c r="G1400" s="124">
        <v>0.76866100000000004</v>
      </c>
    </row>
    <row r="1401" spans="2:7" x14ac:dyDescent="0.5">
      <c r="B1401" s="122">
        <v>2013</v>
      </c>
      <c r="C1401" s="126" t="s">
        <v>78</v>
      </c>
      <c r="D1401" s="126" t="s">
        <v>82</v>
      </c>
      <c r="E1401" s="124">
        <v>0.84449799999999997</v>
      </c>
      <c r="F1401" s="124">
        <v>0.85922399999999999</v>
      </c>
      <c r="G1401" s="124">
        <v>1.703722</v>
      </c>
    </row>
    <row r="1402" spans="2:7" x14ac:dyDescent="0.5">
      <c r="B1402" s="122">
        <v>2013</v>
      </c>
      <c r="C1402" s="126" t="s">
        <v>78</v>
      </c>
      <c r="D1402" s="126" t="s">
        <v>83</v>
      </c>
      <c r="E1402" s="124">
        <v>0.72157300000000002</v>
      </c>
      <c r="F1402" s="124">
        <v>1.313569</v>
      </c>
      <c r="G1402" s="124">
        <v>2.035142</v>
      </c>
    </row>
    <row r="1403" spans="2:7" x14ac:dyDescent="0.5">
      <c r="B1403" s="122">
        <v>2013</v>
      </c>
      <c r="C1403" s="126" t="s">
        <v>78</v>
      </c>
      <c r="D1403" s="126" t="s">
        <v>84</v>
      </c>
      <c r="E1403" s="124">
        <v>1.052581</v>
      </c>
      <c r="F1403" s="124">
        <v>1.3303750000000001</v>
      </c>
      <c r="G1403" s="124">
        <v>2.3829560000000001</v>
      </c>
    </row>
    <row r="1404" spans="2:7" x14ac:dyDescent="0.5">
      <c r="B1404" s="122">
        <v>2013</v>
      </c>
      <c r="C1404" s="126" t="s">
        <v>78</v>
      </c>
      <c r="D1404" s="126" t="s">
        <v>85</v>
      </c>
      <c r="E1404" s="124">
        <v>0.37898100000000001</v>
      </c>
      <c r="F1404" s="124">
        <v>0.42058000000000001</v>
      </c>
      <c r="G1404" s="124">
        <v>0.79956099999999997</v>
      </c>
    </row>
    <row r="1405" spans="2:7" x14ac:dyDescent="0.5">
      <c r="B1405" s="122">
        <v>2013</v>
      </c>
      <c r="C1405" s="126" t="s">
        <v>78</v>
      </c>
      <c r="D1405" s="126" t="s">
        <v>86</v>
      </c>
      <c r="E1405" s="124">
        <v>0.307338</v>
      </c>
      <c r="F1405" s="124">
        <v>2.4922300000000002</v>
      </c>
      <c r="G1405" s="124">
        <v>2.7995679999999998</v>
      </c>
    </row>
    <row r="1406" spans="2:7" x14ac:dyDescent="0.5">
      <c r="B1406" s="122">
        <v>2013</v>
      </c>
      <c r="C1406" s="126" t="s">
        <v>78</v>
      </c>
      <c r="D1406" s="126" t="s">
        <v>87</v>
      </c>
      <c r="E1406" s="124">
        <v>4.7962999999999999E-2</v>
      </c>
      <c r="F1406" s="124">
        <v>4.8634999999999998E-2</v>
      </c>
      <c r="G1406" s="124">
        <v>9.6597999999999989E-2</v>
      </c>
    </row>
    <row r="1407" spans="2:7" x14ac:dyDescent="0.5">
      <c r="B1407" s="122">
        <v>2013</v>
      </c>
      <c r="C1407" s="126" t="s">
        <v>78</v>
      </c>
      <c r="D1407" s="126" t="s">
        <v>88</v>
      </c>
      <c r="E1407" s="124">
        <v>8.7387000000000006E-2</v>
      </c>
      <c r="F1407" s="124">
        <v>1.2634700000000001</v>
      </c>
      <c r="G1407" s="124">
        <v>1.350857</v>
      </c>
    </row>
    <row r="1408" spans="2:7" x14ac:dyDescent="0.5">
      <c r="B1408" s="122">
        <v>2013</v>
      </c>
      <c r="C1408" s="126" t="s">
        <v>78</v>
      </c>
      <c r="D1408" s="126" t="s">
        <v>89</v>
      </c>
      <c r="E1408" s="124">
        <v>7.1599999999999997E-3</v>
      </c>
      <c r="F1408" s="124">
        <v>-9.8949999999999993E-3</v>
      </c>
      <c r="G1408" s="124">
        <v>-2.735E-3</v>
      </c>
    </row>
    <row r="1409" spans="2:7" x14ac:dyDescent="0.5">
      <c r="B1409" s="122">
        <v>2013</v>
      </c>
      <c r="C1409" s="126" t="s">
        <v>78</v>
      </c>
      <c r="D1409" s="126" t="s">
        <v>90</v>
      </c>
      <c r="E1409" s="124">
        <v>7.3634000000000005E-2</v>
      </c>
      <c r="F1409" s="124">
        <v>0.32658399999999999</v>
      </c>
      <c r="G1409" s="124">
        <v>0.40021800000000002</v>
      </c>
    </row>
    <row r="1410" spans="2:7" x14ac:dyDescent="0.5">
      <c r="B1410" s="122">
        <v>2013</v>
      </c>
      <c r="C1410" s="126" t="s">
        <v>78</v>
      </c>
      <c r="D1410" s="126" t="s">
        <v>91</v>
      </c>
      <c r="E1410" s="124">
        <v>0</v>
      </c>
      <c r="F1410" s="124">
        <v>0.23071900000000001</v>
      </c>
      <c r="G1410" s="124">
        <v>0.23071900000000001</v>
      </c>
    </row>
    <row r="1411" spans="2:7" x14ac:dyDescent="0.5">
      <c r="B1411" s="122">
        <v>2013</v>
      </c>
      <c r="C1411" s="126" t="s">
        <v>78</v>
      </c>
      <c r="D1411" s="126" t="s">
        <v>92</v>
      </c>
      <c r="E1411" s="124">
        <v>3.0109999999999998E-3</v>
      </c>
      <c r="F1411" s="124">
        <v>0.105132</v>
      </c>
      <c r="G1411" s="124">
        <v>0.108143</v>
      </c>
    </row>
    <row r="1412" spans="2:7" x14ac:dyDescent="0.5">
      <c r="B1412" s="122">
        <v>2013</v>
      </c>
      <c r="C1412" s="126" t="s">
        <v>93</v>
      </c>
      <c r="D1412" s="126" t="s">
        <v>94</v>
      </c>
      <c r="E1412" s="124">
        <v>3.7880000000000001E-3</v>
      </c>
      <c r="F1412" s="124">
        <v>3.346E-3</v>
      </c>
      <c r="G1412" s="124">
        <v>7.1339999999999997E-3</v>
      </c>
    </row>
    <row r="1413" spans="2:7" x14ac:dyDescent="0.5">
      <c r="B1413" s="122">
        <v>2013</v>
      </c>
      <c r="C1413" s="126" t="s">
        <v>93</v>
      </c>
      <c r="D1413" s="126" t="s">
        <v>95</v>
      </c>
      <c r="E1413" s="124">
        <v>6.0979999999999999E-2</v>
      </c>
      <c r="F1413" s="124">
        <v>0.118994</v>
      </c>
      <c r="G1413" s="124">
        <v>0.179974</v>
      </c>
    </row>
    <row r="1414" spans="2:7" x14ac:dyDescent="0.5">
      <c r="B1414" s="122">
        <v>2013</v>
      </c>
      <c r="C1414" s="126" t="s">
        <v>93</v>
      </c>
      <c r="D1414" s="126" t="s">
        <v>97</v>
      </c>
      <c r="E1414" s="124">
        <v>0.10256899999999999</v>
      </c>
      <c r="F1414" s="124">
        <v>6.9916000000000006E-2</v>
      </c>
      <c r="G1414" s="124">
        <v>0.172485</v>
      </c>
    </row>
    <row r="1415" spans="2:7" x14ac:dyDescent="0.5">
      <c r="B1415" s="122">
        <v>2013</v>
      </c>
      <c r="C1415" s="126" t="s">
        <v>93</v>
      </c>
      <c r="D1415" s="126" t="s">
        <v>98</v>
      </c>
      <c r="E1415" s="124">
        <v>1.3226999999999999E-2</v>
      </c>
      <c r="F1415" s="124">
        <v>1.3854999999999999E-2</v>
      </c>
      <c r="G1415" s="124">
        <v>2.7081999999999998E-2</v>
      </c>
    </row>
    <row r="1416" spans="2:7" x14ac:dyDescent="0.5">
      <c r="B1416" s="122">
        <v>2013</v>
      </c>
      <c r="C1416" s="126" t="s">
        <v>93</v>
      </c>
      <c r="D1416" s="126" t="s">
        <v>99</v>
      </c>
      <c r="E1416" s="124">
        <v>1.6001999999999999E-2</v>
      </c>
      <c r="F1416" s="124">
        <v>6.2261999999999998E-2</v>
      </c>
      <c r="G1416" s="124">
        <v>7.8264E-2</v>
      </c>
    </row>
    <row r="1417" spans="2:7" x14ac:dyDescent="0.5">
      <c r="B1417" s="122">
        <v>2013</v>
      </c>
      <c r="C1417" s="126" t="s">
        <v>93</v>
      </c>
      <c r="D1417" s="126" t="s">
        <v>100</v>
      </c>
      <c r="E1417" s="124">
        <v>0.42133599999999999</v>
      </c>
      <c r="F1417" s="124">
        <v>0.28990899999999997</v>
      </c>
      <c r="G1417" s="124">
        <v>0.71124499999999991</v>
      </c>
    </row>
    <row r="1418" spans="2:7" x14ac:dyDescent="0.5">
      <c r="B1418" s="122">
        <v>2013</v>
      </c>
      <c r="C1418" s="126" t="s">
        <v>93</v>
      </c>
      <c r="D1418" s="126" t="s">
        <v>101</v>
      </c>
      <c r="E1418" s="124">
        <v>1.17E-4</v>
      </c>
      <c r="F1418" s="124">
        <v>4.7899999999999999E-4</v>
      </c>
      <c r="G1418" s="124">
        <v>5.9599999999999996E-4</v>
      </c>
    </row>
    <row r="1419" spans="2:7" x14ac:dyDescent="0.5">
      <c r="B1419" s="122">
        <v>2013</v>
      </c>
      <c r="C1419" s="126" t="s">
        <v>93</v>
      </c>
      <c r="D1419" s="126" t="s">
        <v>102</v>
      </c>
      <c r="E1419" s="124">
        <v>6.1300000000000005E-4</v>
      </c>
      <c r="F1419" s="124">
        <v>9.0600000000000001E-4</v>
      </c>
      <c r="G1419" s="124">
        <v>1.519E-3</v>
      </c>
    </row>
    <row r="1420" spans="2:7" x14ac:dyDescent="0.5">
      <c r="B1420" s="122">
        <v>2013</v>
      </c>
      <c r="C1420" s="126" t="s">
        <v>93</v>
      </c>
      <c r="D1420" s="126" t="s">
        <v>103</v>
      </c>
      <c r="E1420" s="124">
        <v>0.242316</v>
      </c>
      <c r="F1420" s="124">
        <v>0.317938</v>
      </c>
      <c r="G1420" s="124">
        <v>0.56025400000000003</v>
      </c>
    </row>
    <row r="1421" spans="2:7" x14ac:dyDescent="0.5">
      <c r="B1421" s="122">
        <v>2013</v>
      </c>
      <c r="C1421" s="126" t="s">
        <v>93</v>
      </c>
      <c r="D1421" s="126" t="s">
        <v>104</v>
      </c>
      <c r="E1421" s="124">
        <v>7.5920000000000001E-2</v>
      </c>
      <c r="F1421" s="124">
        <v>0.105777</v>
      </c>
      <c r="G1421" s="124">
        <v>0.181697</v>
      </c>
    </row>
    <row r="1422" spans="2:7" x14ac:dyDescent="0.5">
      <c r="B1422" s="122">
        <v>2013</v>
      </c>
      <c r="C1422" s="126" t="s">
        <v>93</v>
      </c>
      <c r="D1422" s="126" t="s">
        <v>105</v>
      </c>
      <c r="E1422" s="124">
        <v>5.0782000000000001E-2</v>
      </c>
      <c r="F1422" s="124">
        <v>4.6935999999999999E-2</v>
      </c>
      <c r="G1422" s="124">
        <v>9.7717999999999999E-2</v>
      </c>
    </row>
    <row r="1423" spans="2:7" x14ac:dyDescent="0.5">
      <c r="B1423" s="122">
        <v>2013</v>
      </c>
      <c r="C1423" s="126" t="s">
        <v>93</v>
      </c>
      <c r="D1423" s="126" t="s">
        <v>106</v>
      </c>
      <c r="E1423" s="124">
        <v>3.9999999999999998E-6</v>
      </c>
      <c r="F1423" s="124">
        <v>3.0000000000000001E-6</v>
      </c>
      <c r="G1423" s="124">
        <v>6.9999999999999999E-6</v>
      </c>
    </row>
    <row r="1424" spans="2:7" x14ac:dyDescent="0.5">
      <c r="B1424" s="122">
        <v>2013</v>
      </c>
      <c r="C1424" s="126" t="s">
        <v>93</v>
      </c>
      <c r="D1424" s="126" t="s">
        <v>107</v>
      </c>
      <c r="E1424" s="124">
        <v>2.0170000000000001E-3</v>
      </c>
      <c r="F1424" s="124">
        <v>8.012E-3</v>
      </c>
      <c r="G1424" s="124">
        <v>1.0029E-2</v>
      </c>
    </row>
    <row r="1425" spans="2:7" x14ac:dyDescent="0.5">
      <c r="B1425" s="122">
        <v>2013</v>
      </c>
      <c r="C1425" s="126" t="s">
        <v>93</v>
      </c>
      <c r="D1425" s="126" t="s">
        <v>108</v>
      </c>
      <c r="E1425" s="124">
        <v>0.29085</v>
      </c>
      <c r="F1425" s="124">
        <v>0.27810499999999999</v>
      </c>
      <c r="G1425" s="124">
        <v>0.56895499999999999</v>
      </c>
    </row>
    <row r="1426" spans="2:7" x14ac:dyDescent="0.5">
      <c r="B1426" s="122">
        <v>2013</v>
      </c>
      <c r="C1426" s="126" t="s">
        <v>93</v>
      </c>
      <c r="D1426" s="126" t="s">
        <v>109</v>
      </c>
      <c r="E1426" s="124">
        <v>0.28918100000000002</v>
      </c>
      <c r="F1426" s="124">
        <v>0.13366900000000001</v>
      </c>
      <c r="G1426" s="124">
        <v>0.42285000000000011</v>
      </c>
    </row>
    <row r="1427" spans="2:7" x14ac:dyDescent="0.5">
      <c r="B1427" s="122">
        <v>2013</v>
      </c>
      <c r="C1427" s="126" t="s">
        <v>93</v>
      </c>
      <c r="D1427" s="126" t="s">
        <v>110</v>
      </c>
      <c r="E1427" s="124">
        <v>0.148976</v>
      </c>
      <c r="F1427" s="124">
        <v>6.8587999999999996E-2</v>
      </c>
      <c r="G1427" s="124">
        <v>0.21756400000000001</v>
      </c>
    </row>
    <row r="1428" spans="2:7" x14ac:dyDescent="0.5">
      <c r="B1428" s="122">
        <v>2013</v>
      </c>
      <c r="C1428" s="126" t="s">
        <v>93</v>
      </c>
      <c r="D1428" s="126" t="s">
        <v>111</v>
      </c>
      <c r="E1428" s="124">
        <v>0.68343799999999999</v>
      </c>
      <c r="F1428" s="124">
        <v>1.201819</v>
      </c>
      <c r="G1428" s="124">
        <v>1.885257</v>
      </c>
    </row>
    <row r="1429" spans="2:7" x14ac:dyDescent="0.5">
      <c r="B1429" s="122">
        <v>2013</v>
      </c>
      <c r="C1429" s="126" t="s">
        <v>93</v>
      </c>
      <c r="D1429" s="126" t="s">
        <v>112</v>
      </c>
      <c r="E1429" s="124">
        <v>1.9999999999999999E-6</v>
      </c>
      <c r="F1429" s="124">
        <v>0</v>
      </c>
      <c r="G1429" s="124">
        <v>1.9999999999999999E-6</v>
      </c>
    </row>
    <row r="1430" spans="2:7" x14ac:dyDescent="0.5">
      <c r="B1430" s="122">
        <v>2013</v>
      </c>
      <c r="C1430" s="126" t="s">
        <v>93</v>
      </c>
      <c r="D1430" s="126" t="s">
        <v>113</v>
      </c>
      <c r="E1430" s="124">
        <v>6.2000000000000003E-5</v>
      </c>
      <c r="F1430" s="124">
        <v>1.44E-4</v>
      </c>
      <c r="G1430" s="124">
        <v>2.0599999999999999E-4</v>
      </c>
    </row>
    <row r="1431" spans="2:7" x14ac:dyDescent="0.5">
      <c r="B1431" s="122">
        <v>2013</v>
      </c>
      <c r="C1431" s="126" t="s">
        <v>93</v>
      </c>
      <c r="D1431" s="126" t="s">
        <v>114</v>
      </c>
      <c r="E1431" s="124">
        <v>1.3730000000000001E-3</v>
      </c>
      <c r="F1431" s="124">
        <v>8.3300000000000006E-3</v>
      </c>
      <c r="G1431" s="124">
        <v>9.7029999999999998E-3</v>
      </c>
    </row>
    <row r="1432" spans="2:7" x14ac:dyDescent="0.5">
      <c r="B1432" s="122">
        <v>2013</v>
      </c>
      <c r="C1432" s="126" t="s">
        <v>93</v>
      </c>
      <c r="D1432" s="126" t="s">
        <v>115</v>
      </c>
      <c r="E1432" s="124">
        <v>8.1700000000000002E-4</v>
      </c>
      <c r="F1432" s="124">
        <v>1.0151E-2</v>
      </c>
      <c r="G1432" s="124">
        <v>1.0968E-2</v>
      </c>
    </row>
    <row r="1433" spans="2:7" x14ac:dyDescent="0.5">
      <c r="B1433" s="122">
        <v>2013</v>
      </c>
      <c r="C1433" s="126" t="s">
        <v>93</v>
      </c>
      <c r="D1433" s="126" t="s">
        <v>116</v>
      </c>
      <c r="E1433" s="124">
        <v>0.20883399999999999</v>
      </c>
      <c r="F1433" s="124">
        <v>0.19381100000000001</v>
      </c>
      <c r="G1433" s="124">
        <v>0.40264499999999998</v>
      </c>
    </row>
    <row r="1434" spans="2:7" x14ac:dyDescent="0.5">
      <c r="B1434" s="122">
        <v>2013</v>
      </c>
      <c r="C1434" s="126" t="s">
        <v>93</v>
      </c>
      <c r="D1434" s="126" t="s">
        <v>117</v>
      </c>
      <c r="E1434" s="124">
        <v>2.5318E-2</v>
      </c>
      <c r="F1434" s="124">
        <v>0.39909899999999998</v>
      </c>
      <c r="G1434" s="124">
        <v>0.42441699999999999</v>
      </c>
    </row>
    <row r="1435" spans="2:7" x14ac:dyDescent="0.5">
      <c r="B1435" s="122">
        <v>2013</v>
      </c>
      <c r="C1435" s="126" t="s">
        <v>93</v>
      </c>
      <c r="D1435" s="126" t="s">
        <v>118</v>
      </c>
      <c r="E1435" s="124">
        <v>5.7446999999999998E-2</v>
      </c>
      <c r="F1435" s="124">
        <v>5.1024E-2</v>
      </c>
      <c r="G1435" s="124">
        <v>0.108471</v>
      </c>
    </row>
    <row r="1436" spans="2:7" x14ac:dyDescent="0.5">
      <c r="B1436" s="122">
        <v>2013</v>
      </c>
      <c r="C1436" s="126" t="s">
        <v>93</v>
      </c>
      <c r="D1436" s="126" t="s">
        <v>119</v>
      </c>
      <c r="E1436" s="124">
        <v>1.0920000000000001E-3</v>
      </c>
      <c r="F1436" s="124">
        <v>1.3301E-2</v>
      </c>
      <c r="G1436" s="124">
        <v>1.4393E-2</v>
      </c>
    </row>
    <row r="1437" spans="2:7" x14ac:dyDescent="0.5">
      <c r="B1437" s="122">
        <v>2013</v>
      </c>
      <c r="C1437" s="126" t="s">
        <v>93</v>
      </c>
      <c r="D1437" s="126" t="s">
        <v>120</v>
      </c>
      <c r="E1437" s="124">
        <v>0.17673800000000001</v>
      </c>
      <c r="F1437" s="124">
        <v>0.23050999999999999</v>
      </c>
      <c r="G1437" s="124">
        <v>0.407248</v>
      </c>
    </row>
    <row r="1438" spans="2:7" x14ac:dyDescent="0.5">
      <c r="B1438" s="122">
        <v>2013</v>
      </c>
      <c r="C1438" s="126" t="s">
        <v>93</v>
      </c>
      <c r="D1438" s="126" t="s">
        <v>121</v>
      </c>
      <c r="E1438" s="124">
        <v>1.2182E-2</v>
      </c>
      <c r="F1438" s="124">
        <v>7.0029999999999997E-3</v>
      </c>
      <c r="G1438" s="124">
        <v>1.9185000000000001E-2</v>
      </c>
    </row>
    <row r="1439" spans="2:7" x14ac:dyDescent="0.5">
      <c r="B1439" s="122">
        <v>2013</v>
      </c>
      <c r="C1439" s="126" t="s">
        <v>93</v>
      </c>
      <c r="D1439" s="126" t="s">
        <v>122</v>
      </c>
      <c r="E1439" s="124">
        <v>0.400343</v>
      </c>
      <c r="F1439" s="124">
        <v>0.360877</v>
      </c>
      <c r="G1439" s="124">
        <v>0.76122000000000001</v>
      </c>
    </row>
    <row r="1440" spans="2:7" x14ac:dyDescent="0.5">
      <c r="B1440" s="122">
        <v>2013</v>
      </c>
      <c r="C1440" s="126" t="s">
        <v>93</v>
      </c>
      <c r="D1440" s="126" t="s">
        <v>123</v>
      </c>
      <c r="E1440" s="124">
        <v>7.0819999999999998E-3</v>
      </c>
      <c r="F1440" s="124">
        <v>1.0148000000000001E-2</v>
      </c>
      <c r="G1440" s="124">
        <v>1.7229999999999999E-2</v>
      </c>
    </row>
    <row r="1441" spans="2:7" x14ac:dyDescent="0.5">
      <c r="B1441" s="122">
        <v>2013</v>
      </c>
      <c r="C1441" s="126" t="s">
        <v>93</v>
      </c>
      <c r="D1441" s="126" t="s">
        <v>124</v>
      </c>
      <c r="E1441" s="124">
        <v>6.3480999999999996E-2</v>
      </c>
      <c r="F1441" s="124">
        <v>6.0271999999999999E-2</v>
      </c>
      <c r="G1441" s="124">
        <v>0.123753</v>
      </c>
    </row>
    <row r="1442" spans="2:7" x14ac:dyDescent="0.5">
      <c r="B1442" s="122">
        <v>2013</v>
      </c>
      <c r="C1442" s="126" t="s">
        <v>93</v>
      </c>
      <c r="D1442" s="126" t="s">
        <v>125</v>
      </c>
      <c r="E1442" s="124">
        <v>4.0000000000000003E-5</v>
      </c>
      <c r="F1442" s="124">
        <v>2.0000000000000002E-5</v>
      </c>
      <c r="G1442" s="124">
        <v>6.0000000000000008E-5</v>
      </c>
    </row>
    <row r="1443" spans="2:7" x14ac:dyDescent="0.5">
      <c r="B1443" s="122">
        <v>2013</v>
      </c>
      <c r="C1443" s="126" t="s">
        <v>93</v>
      </c>
      <c r="D1443" s="126" t="s">
        <v>127</v>
      </c>
      <c r="E1443" s="124">
        <v>5.2763999999999998E-2</v>
      </c>
      <c r="F1443" s="124">
        <v>6.3525999999999999E-2</v>
      </c>
      <c r="G1443" s="124">
        <v>0.11629</v>
      </c>
    </row>
    <row r="1444" spans="2:7" x14ac:dyDescent="0.5">
      <c r="B1444" s="122">
        <v>2013</v>
      </c>
      <c r="C1444" s="126" t="s">
        <v>93</v>
      </c>
      <c r="D1444" s="126" t="s">
        <v>128</v>
      </c>
      <c r="E1444" s="124">
        <v>1.1460000000000001E-3</v>
      </c>
      <c r="F1444" s="124">
        <v>9.1199999999999996E-3</v>
      </c>
      <c r="G1444" s="124">
        <v>1.0266000000000001E-2</v>
      </c>
    </row>
    <row r="1445" spans="2:7" x14ac:dyDescent="0.5">
      <c r="B1445" s="122">
        <v>2013</v>
      </c>
      <c r="C1445" s="126" t="s">
        <v>93</v>
      </c>
      <c r="D1445" s="126" t="s">
        <v>129</v>
      </c>
      <c r="E1445" s="124">
        <v>1.489E-2</v>
      </c>
      <c r="F1445" s="124">
        <v>1.2881E-2</v>
      </c>
      <c r="G1445" s="124">
        <v>2.7771000000000001E-2</v>
      </c>
    </row>
    <row r="1446" spans="2:7" x14ac:dyDescent="0.5">
      <c r="B1446" s="122">
        <v>2013</v>
      </c>
      <c r="C1446" s="126" t="s">
        <v>93</v>
      </c>
      <c r="D1446" s="126" t="s">
        <v>131</v>
      </c>
      <c r="E1446" s="124">
        <v>0.154172</v>
      </c>
      <c r="F1446" s="124">
        <v>0.139047</v>
      </c>
      <c r="G1446" s="124">
        <v>0.29321900000000001</v>
      </c>
    </row>
    <row r="1447" spans="2:7" x14ac:dyDescent="0.5">
      <c r="B1447" s="122">
        <v>2013</v>
      </c>
      <c r="C1447" s="126" t="s">
        <v>93</v>
      </c>
      <c r="D1447" s="126" t="s">
        <v>132</v>
      </c>
      <c r="E1447" s="124">
        <v>0.107527</v>
      </c>
      <c r="F1447" s="124">
        <v>8.4755999999999998E-2</v>
      </c>
      <c r="G1447" s="124">
        <v>0.19228300000000001</v>
      </c>
    </row>
    <row r="1448" spans="2:7" x14ac:dyDescent="0.5">
      <c r="B1448" s="122">
        <v>2013</v>
      </c>
      <c r="C1448" s="126" t="s">
        <v>93</v>
      </c>
      <c r="D1448" s="126" t="s">
        <v>133</v>
      </c>
      <c r="E1448" s="124">
        <v>0.33987299999999998</v>
      </c>
      <c r="F1448" s="124">
        <v>0.42175600000000002</v>
      </c>
      <c r="G1448" s="124">
        <v>0.761629</v>
      </c>
    </row>
    <row r="1449" spans="2:7" x14ac:dyDescent="0.5">
      <c r="B1449" s="122">
        <v>2014</v>
      </c>
      <c r="C1449" s="126" t="s">
        <v>69</v>
      </c>
      <c r="D1449" s="126" t="s">
        <v>70</v>
      </c>
      <c r="E1449" s="124">
        <v>0.71393099999999998</v>
      </c>
      <c r="F1449" s="124">
        <v>2.1127199999999999</v>
      </c>
      <c r="G1449" s="124">
        <v>2.826651</v>
      </c>
    </row>
    <row r="1450" spans="2:7" x14ac:dyDescent="0.5">
      <c r="B1450" s="122">
        <v>2014</v>
      </c>
      <c r="C1450" s="126" t="s">
        <v>69</v>
      </c>
      <c r="D1450" s="126" t="s">
        <v>404</v>
      </c>
      <c r="E1450" s="124">
        <v>0.35893000000000003</v>
      </c>
      <c r="F1450" s="124">
        <v>2.1230280000000001</v>
      </c>
      <c r="G1450" s="124">
        <v>2.4819580000000001</v>
      </c>
    </row>
    <row r="1451" spans="2:7" x14ac:dyDescent="0.5">
      <c r="B1451" s="122">
        <v>2014</v>
      </c>
      <c r="C1451" s="126" t="s">
        <v>69</v>
      </c>
      <c r="D1451" s="126" t="s">
        <v>71</v>
      </c>
      <c r="E1451" s="124">
        <v>0.19300500000000001</v>
      </c>
      <c r="F1451" s="124">
        <v>0.87085599999999996</v>
      </c>
      <c r="G1451" s="124">
        <v>1.0638609999999999</v>
      </c>
    </row>
    <row r="1452" spans="2:7" x14ac:dyDescent="0.5">
      <c r="B1452" s="122">
        <v>2014</v>
      </c>
      <c r="C1452" s="126" t="s">
        <v>69</v>
      </c>
      <c r="D1452" s="126" t="s">
        <v>72</v>
      </c>
      <c r="E1452" s="124">
        <v>9.5304109999999991</v>
      </c>
      <c r="F1452" s="124">
        <v>1.655205</v>
      </c>
      <c r="G1452" s="124">
        <v>11.185616</v>
      </c>
    </row>
    <row r="1453" spans="2:7" x14ac:dyDescent="0.5">
      <c r="B1453" s="122">
        <v>2014</v>
      </c>
      <c r="C1453" s="126" t="s">
        <v>69</v>
      </c>
      <c r="D1453" s="126" t="s">
        <v>73</v>
      </c>
      <c r="E1453" s="124">
        <v>4.3168150000000001</v>
      </c>
      <c r="F1453" s="124">
        <v>5.227671</v>
      </c>
      <c r="G1453" s="124">
        <v>9.5444860000000009</v>
      </c>
    </row>
    <row r="1454" spans="2:7" x14ac:dyDescent="0.5">
      <c r="B1454" s="122">
        <v>2014</v>
      </c>
      <c r="C1454" s="126" t="s">
        <v>69</v>
      </c>
      <c r="D1454" s="126" t="s">
        <v>74</v>
      </c>
      <c r="E1454" s="124">
        <v>0.48510999999999999</v>
      </c>
      <c r="F1454" s="124">
        <v>0.69233900000000004</v>
      </c>
      <c r="G1454" s="124">
        <v>1.177449</v>
      </c>
    </row>
    <row r="1455" spans="2:7" x14ac:dyDescent="0.5">
      <c r="B1455" s="122">
        <v>2014</v>
      </c>
      <c r="C1455" s="126" t="s">
        <v>69</v>
      </c>
      <c r="D1455" s="126" t="s">
        <v>75</v>
      </c>
      <c r="E1455" s="124">
        <v>0.241401</v>
      </c>
      <c r="F1455" s="124">
        <v>0.213501</v>
      </c>
      <c r="G1455" s="124">
        <v>0.45490199999999997</v>
      </c>
    </row>
    <row r="1456" spans="2:7" x14ac:dyDescent="0.5">
      <c r="B1456" s="122">
        <v>2014</v>
      </c>
      <c r="C1456" s="126" t="s">
        <v>69</v>
      </c>
      <c r="D1456" s="126" t="s">
        <v>76</v>
      </c>
      <c r="E1456" s="124">
        <v>1.398231</v>
      </c>
      <c r="F1456" s="124">
        <v>2.1797800000000001</v>
      </c>
      <c r="G1456" s="124">
        <v>3.5780110000000001</v>
      </c>
    </row>
    <row r="1457" spans="2:7" x14ac:dyDescent="0.5">
      <c r="B1457" s="122">
        <v>2014</v>
      </c>
      <c r="C1457" s="126" t="s">
        <v>69</v>
      </c>
      <c r="D1457" s="126" t="s">
        <v>77</v>
      </c>
      <c r="E1457" s="124">
        <v>7.9180679999999999</v>
      </c>
      <c r="F1457" s="124">
        <v>4.3362180000000006</v>
      </c>
      <c r="G1457" s="124">
        <v>12.254286</v>
      </c>
    </row>
    <row r="1458" spans="2:7" x14ac:dyDescent="0.5">
      <c r="B1458" s="122">
        <v>2014</v>
      </c>
      <c r="C1458" s="126" t="s">
        <v>78</v>
      </c>
      <c r="D1458" s="126" t="s">
        <v>79</v>
      </c>
      <c r="E1458" s="124">
        <v>2.2296E-2</v>
      </c>
      <c r="F1458" s="124">
        <v>0.113513</v>
      </c>
      <c r="G1458" s="124">
        <v>0.13580900000000001</v>
      </c>
    </row>
    <row r="1459" spans="2:7" x14ac:dyDescent="0.5">
      <c r="B1459" s="122">
        <v>2014</v>
      </c>
      <c r="C1459" s="126" t="s">
        <v>78</v>
      </c>
      <c r="D1459" s="126" t="s">
        <v>80</v>
      </c>
      <c r="E1459" s="124">
        <v>0.45582699999999998</v>
      </c>
      <c r="F1459" s="124">
        <v>1.1226449999999999</v>
      </c>
      <c r="G1459" s="124">
        <v>1.5784720000000001</v>
      </c>
    </row>
    <row r="1460" spans="2:7" x14ac:dyDescent="0.5">
      <c r="B1460" s="122">
        <v>2014</v>
      </c>
      <c r="C1460" s="126" t="s">
        <v>78</v>
      </c>
      <c r="D1460" s="126" t="s">
        <v>81</v>
      </c>
      <c r="E1460" s="124">
        <v>8.4162000000000001E-2</v>
      </c>
      <c r="F1460" s="124">
        <v>0.63706600000000002</v>
      </c>
      <c r="G1460" s="124">
        <v>0.72122799999999998</v>
      </c>
    </row>
    <row r="1461" spans="2:7" x14ac:dyDescent="0.5">
      <c r="B1461" s="122">
        <v>2014</v>
      </c>
      <c r="C1461" s="126" t="s">
        <v>78</v>
      </c>
      <c r="D1461" s="126" t="s">
        <v>82</v>
      </c>
      <c r="E1461" s="124">
        <v>0.92512799999999995</v>
      </c>
      <c r="F1461" s="124">
        <v>0.96054200000000001</v>
      </c>
      <c r="G1461" s="124">
        <v>1.88567</v>
      </c>
    </row>
    <row r="1462" spans="2:7" x14ac:dyDescent="0.5">
      <c r="B1462" s="122">
        <v>2014</v>
      </c>
      <c r="C1462" s="126" t="s">
        <v>78</v>
      </c>
      <c r="D1462" s="126" t="s">
        <v>83</v>
      </c>
      <c r="E1462" s="124">
        <v>0.73185299999999998</v>
      </c>
      <c r="F1462" s="124">
        <v>1.27864</v>
      </c>
      <c r="G1462" s="124">
        <v>2.0104929999999999</v>
      </c>
    </row>
    <row r="1463" spans="2:7" x14ac:dyDescent="0.5">
      <c r="B1463" s="122">
        <v>2014</v>
      </c>
      <c r="C1463" s="126" t="s">
        <v>78</v>
      </c>
      <c r="D1463" s="126" t="s">
        <v>84</v>
      </c>
      <c r="E1463" s="124">
        <v>1.094649</v>
      </c>
      <c r="F1463" s="124">
        <v>1.342284</v>
      </c>
      <c r="G1463" s="124">
        <v>2.4369329999999998</v>
      </c>
    </row>
    <row r="1464" spans="2:7" x14ac:dyDescent="0.5">
      <c r="B1464" s="122">
        <v>2014</v>
      </c>
      <c r="C1464" s="126" t="s">
        <v>78</v>
      </c>
      <c r="D1464" s="126" t="s">
        <v>85</v>
      </c>
      <c r="E1464" s="124">
        <v>0.37925799999999998</v>
      </c>
      <c r="F1464" s="124">
        <v>0.44175700000000001</v>
      </c>
      <c r="G1464" s="124">
        <v>0.82101500000000005</v>
      </c>
    </row>
    <row r="1465" spans="2:7" x14ac:dyDescent="0.5">
      <c r="B1465" s="122">
        <v>2014</v>
      </c>
      <c r="C1465" s="126" t="s">
        <v>78</v>
      </c>
      <c r="D1465" s="126" t="s">
        <v>86</v>
      </c>
      <c r="E1465" s="124">
        <v>0.39725100000000002</v>
      </c>
      <c r="F1465" s="124">
        <v>2.1252740000000001</v>
      </c>
      <c r="G1465" s="124">
        <v>2.5225249999999999</v>
      </c>
    </row>
    <row r="1466" spans="2:7" x14ac:dyDescent="0.5">
      <c r="B1466" s="122">
        <v>2014</v>
      </c>
      <c r="C1466" s="126" t="s">
        <v>78</v>
      </c>
      <c r="D1466" s="126" t="s">
        <v>87</v>
      </c>
      <c r="E1466" s="124">
        <v>4.1611000000000002E-2</v>
      </c>
      <c r="F1466" s="124">
        <v>4.5707999999999999E-2</v>
      </c>
      <c r="G1466" s="124">
        <v>8.7319000000000008E-2</v>
      </c>
    </row>
    <row r="1467" spans="2:7" x14ac:dyDescent="0.5">
      <c r="B1467" s="122">
        <v>2014</v>
      </c>
      <c r="C1467" s="126" t="s">
        <v>78</v>
      </c>
      <c r="D1467" s="126" t="s">
        <v>88</v>
      </c>
      <c r="E1467" s="124">
        <v>0.10646700000000001</v>
      </c>
      <c r="F1467" s="124">
        <v>1.663208</v>
      </c>
      <c r="G1467" s="124">
        <v>1.7696750000000001</v>
      </c>
    </row>
    <row r="1468" spans="2:7" x14ac:dyDescent="0.5">
      <c r="B1468" s="122">
        <v>2014</v>
      </c>
      <c r="C1468" s="126" t="s">
        <v>78</v>
      </c>
      <c r="D1468" s="126" t="s">
        <v>89</v>
      </c>
      <c r="E1468" s="124">
        <v>1.6299999999999999E-3</v>
      </c>
      <c r="F1468" s="124">
        <v>-1.0352E-2</v>
      </c>
      <c r="G1468" s="124">
        <v>-8.7220000000000006E-3</v>
      </c>
    </row>
    <row r="1469" spans="2:7" x14ac:dyDescent="0.5">
      <c r="B1469" s="122">
        <v>2014</v>
      </c>
      <c r="C1469" s="126" t="s">
        <v>78</v>
      </c>
      <c r="D1469" s="126" t="s">
        <v>90</v>
      </c>
      <c r="E1469" s="124">
        <v>0.96966200000000002</v>
      </c>
      <c r="F1469" s="124">
        <v>1.186259</v>
      </c>
      <c r="G1469" s="124">
        <v>2.1559210000000002</v>
      </c>
    </row>
    <row r="1470" spans="2:7" x14ac:dyDescent="0.5">
      <c r="B1470" s="122">
        <v>2014</v>
      </c>
      <c r="C1470" s="126" t="s">
        <v>78</v>
      </c>
      <c r="D1470" s="126" t="s">
        <v>91</v>
      </c>
      <c r="E1470" s="124">
        <v>0</v>
      </c>
      <c r="F1470" s="124">
        <v>0.393183</v>
      </c>
      <c r="G1470" s="124">
        <v>0.393183</v>
      </c>
    </row>
    <row r="1471" spans="2:7" x14ac:dyDescent="0.5">
      <c r="B1471" s="122">
        <v>2014</v>
      </c>
      <c r="C1471" s="126" t="s">
        <v>78</v>
      </c>
      <c r="D1471" s="126" t="s">
        <v>92</v>
      </c>
      <c r="E1471" s="124">
        <v>4.8529999999999997E-3</v>
      </c>
      <c r="F1471" s="124">
        <v>0.14786199999999999</v>
      </c>
      <c r="G1471" s="124">
        <v>0.15271499999999999</v>
      </c>
    </row>
    <row r="1472" spans="2:7" x14ac:dyDescent="0.5">
      <c r="B1472" s="122">
        <v>2014</v>
      </c>
      <c r="C1472" s="126" t="s">
        <v>93</v>
      </c>
      <c r="D1472" s="126" t="s">
        <v>94</v>
      </c>
      <c r="E1472" s="124">
        <v>3.4220000000000001E-3</v>
      </c>
      <c r="F1472" s="124">
        <v>3.1900000000000001E-3</v>
      </c>
      <c r="G1472" s="124">
        <v>6.6119999999999998E-3</v>
      </c>
    </row>
    <row r="1473" spans="2:7" x14ac:dyDescent="0.5">
      <c r="B1473" s="122">
        <v>2014</v>
      </c>
      <c r="C1473" s="126" t="s">
        <v>93</v>
      </c>
      <c r="D1473" s="126" t="s">
        <v>95</v>
      </c>
      <c r="E1473" s="124">
        <v>5.5146000000000001E-2</v>
      </c>
      <c r="F1473" s="124">
        <v>0.12675900000000001</v>
      </c>
      <c r="G1473" s="124">
        <v>0.18190500000000001</v>
      </c>
    </row>
    <row r="1474" spans="2:7" x14ac:dyDescent="0.5">
      <c r="B1474" s="122">
        <v>2014</v>
      </c>
      <c r="C1474" s="126" t="s">
        <v>93</v>
      </c>
      <c r="D1474" s="126" t="s">
        <v>96</v>
      </c>
      <c r="E1474" s="124">
        <v>1.35E-4</v>
      </c>
      <c r="F1474" s="124">
        <v>8.8800000000000001E-4</v>
      </c>
      <c r="G1474" s="124">
        <v>1.023E-3</v>
      </c>
    </row>
    <row r="1475" spans="2:7" x14ac:dyDescent="0.5">
      <c r="B1475" s="122">
        <v>2014</v>
      </c>
      <c r="C1475" s="126" t="s">
        <v>93</v>
      </c>
      <c r="D1475" s="126" t="s">
        <v>97</v>
      </c>
      <c r="E1475" s="124">
        <v>9.1980999999999993E-2</v>
      </c>
      <c r="F1475" s="124">
        <v>7.4067999999999995E-2</v>
      </c>
      <c r="G1475" s="124">
        <v>0.166049</v>
      </c>
    </row>
    <row r="1476" spans="2:7" x14ac:dyDescent="0.5">
      <c r="B1476" s="122">
        <v>2014</v>
      </c>
      <c r="C1476" s="126" t="s">
        <v>93</v>
      </c>
      <c r="D1476" s="126" t="s">
        <v>98</v>
      </c>
      <c r="E1476" s="124">
        <v>1.0814000000000001E-2</v>
      </c>
      <c r="F1476" s="124">
        <v>1.2009000000000001E-2</v>
      </c>
      <c r="G1476" s="124">
        <v>2.2823E-2</v>
      </c>
    </row>
    <row r="1477" spans="2:7" x14ac:dyDescent="0.5">
      <c r="B1477" s="122">
        <v>2014</v>
      </c>
      <c r="C1477" s="126" t="s">
        <v>93</v>
      </c>
      <c r="D1477" s="126" t="s">
        <v>99</v>
      </c>
      <c r="E1477" s="124">
        <v>1.5311E-2</v>
      </c>
      <c r="F1477" s="124">
        <v>6.2482000000000003E-2</v>
      </c>
      <c r="G1477" s="124">
        <v>7.7793000000000001E-2</v>
      </c>
    </row>
    <row r="1478" spans="2:7" x14ac:dyDescent="0.5">
      <c r="B1478" s="122">
        <v>2014</v>
      </c>
      <c r="C1478" s="126" t="s">
        <v>93</v>
      </c>
      <c r="D1478" s="126" t="s">
        <v>100</v>
      </c>
      <c r="E1478" s="124">
        <v>0.37182799999999999</v>
      </c>
      <c r="F1478" s="124">
        <v>0.291049</v>
      </c>
      <c r="G1478" s="124">
        <v>0.66287699999999994</v>
      </c>
    </row>
    <row r="1479" spans="2:7" x14ac:dyDescent="0.5">
      <c r="B1479" s="122">
        <v>2014</v>
      </c>
      <c r="C1479" s="126" t="s">
        <v>93</v>
      </c>
      <c r="D1479" s="126" t="s">
        <v>101</v>
      </c>
      <c r="E1479" s="124">
        <v>1.84E-4</v>
      </c>
      <c r="F1479" s="124">
        <v>7.9600000000000005E-4</v>
      </c>
      <c r="G1479" s="124">
        <v>9.7999999999999997E-4</v>
      </c>
    </row>
    <row r="1480" spans="2:7" x14ac:dyDescent="0.5">
      <c r="B1480" s="122">
        <v>2014</v>
      </c>
      <c r="C1480" s="126" t="s">
        <v>93</v>
      </c>
      <c r="D1480" s="126" t="s">
        <v>102</v>
      </c>
      <c r="E1480" s="124">
        <v>2.92E-4</v>
      </c>
      <c r="F1480" s="124">
        <v>4.4299999999999998E-4</v>
      </c>
      <c r="G1480" s="124">
        <v>7.3499999999999998E-4</v>
      </c>
    </row>
    <row r="1481" spans="2:7" x14ac:dyDescent="0.5">
      <c r="B1481" s="122">
        <v>2014</v>
      </c>
      <c r="C1481" s="126" t="s">
        <v>93</v>
      </c>
      <c r="D1481" s="126" t="s">
        <v>103</v>
      </c>
      <c r="E1481" s="124">
        <v>0.20749500000000001</v>
      </c>
      <c r="F1481" s="124">
        <v>0.28776200000000002</v>
      </c>
      <c r="G1481" s="124">
        <v>0.49525700000000011</v>
      </c>
    </row>
    <row r="1482" spans="2:7" x14ac:dyDescent="0.5">
      <c r="B1482" s="122">
        <v>2014</v>
      </c>
      <c r="C1482" s="126" t="s">
        <v>93</v>
      </c>
      <c r="D1482" s="126" t="s">
        <v>104</v>
      </c>
      <c r="E1482" s="124">
        <v>7.3056999999999997E-2</v>
      </c>
      <c r="F1482" s="124">
        <v>0.106612</v>
      </c>
      <c r="G1482" s="124">
        <v>0.179669</v>
      </c>
    </row>
    <row r="1483" spans="2:7" x14ac:dyDescent="0.5">
      <c r="B1483" s="122">
        <v>2014</v>
      </c>
      <c r="C1483" s="126" t="s">
        <v>93</v>
      </c>
      <c r="D1483" s="126" t="s">
        <v>105</v>
      </c>
      <c r="E1483" s="124">
        <v>4.8203000000000003E-2</v>
      </c>
      <c r="F1483" s="124">
        <v>4.6720999999999999E-2</v>
      </c>
      <c r="G1483" s="124">
        <v>9.4924000000000008E-2</v>
      </c>
    </row>
    <row r="1484" spans="2:7" x14ac:dyDescent="0.5">
      <c r="B1484" s="122">
        <v>2014</v>
      </c>
      <c r="C1484" s="126" t="s">
        <v>93</v>
      </c>
      <c r="D1484" s="126" t="s">
        <v>106</v>
      </c>
      <c r="E1484" s="124">
        <v>5.0000000000000004E-6</v>
      </c>
      <c r="F1484" s="124">
        <v>3.0000000000000001E-6</v>
      </c>
      <c r="G1484" s="124">
        <v>8.0000000000000013E-6</v>
      </c>
    </row>
    <row r="1485" spans="2:7" x14ac:dyDescent="0.5">
      <c r="B1485" s="122">
        <v>2014</v>
      </c>
      <c r="C1485" s="126" t="s">
        <v>93</v>
      </c>
      <c r="D1485" s="126" t="s">
        <v>107</v>
      </c>
      <c r="E1485" s="124">
        <v>1.9610000000000001E-3</v>
      </c>
      <c r="F1485" s="124">
        <v>9.6139999999999993E-3</v>
      </c>
      <c r="G1485" s="124">
        <v>1.1575E-2</v>
      </c>
    </row>
    <row r="1486" spans="2:7" x14ac:dyDescent="0.5">
      <c r="B1486" s="122">
        <v>2014</v>
      </c>
      <c r="C1486" s="126" t="s">
        <v>93</v>
      </c>
      <c r="D1486" s="126" t="s">
        <v>108</v>
      </c>
      <c r="E1486" s="124">
        <v>0.26668599999999998</v>
      </c>
      <c r="F1486" s="124">
        <v>0.27908100000000002</v>
      </c>
      <c r="G1486" s="124">
        <v>0.545767</v>
      </c>
    </row>
    <row r="1487" spans="2:7" x14ac:dyDescent="0.5">
      <c r="B1487" s="122">
        <v>2014</v>
      </c>
      <c r="C1487" s="126" t="s">
        <v>93</v>
      </c>
      <c r="D1487" s="126" t="s">
        <v>109</v>
      </c>
      <c r="E1487" s="124">
        <v>0.25348799999999999</v>
      </c>
      <c r="F1487" s="124">
        <v>0.13422300000000001</v>
      </c>
      <c r="G1487" s="124">
        <v>0.38771099999999997</v>
      </c>
    </row>
    <row r="1488" spans="2:7" x14ac:dyDescent="0.5">
      <c r="B1488" s="122">
        <v>2014</v>
      </c>
      <c r="C1488" s="126" t="s">
        <v>93</v>
      </c>
      <c r="D1488" s="126" t="s">
        <v>110</v>
      </c>
      <c r="E1488" s="124">
        <v>0.13059000000000001</v>
      </c>
      <c r="F1488" s="124">
        <v>6.8891999999999995E-2</v>
      </c>
      <c r="G1488" s="124">
        <v>0.19948199999999999</v>
      </c>
    </row>
    <row r="1489" spans="2:7" x14ac:dyDescent="0.5">
      <c r="B1489" s="122">
        <v>2014</v>
      </c>
      <c r="C1489" s="126" t="s">
        <v>93</v>
      </c>
      <c r="D1489" s="126" t="s">
        <v>111</v>
      </c>
      <c r="E1489" s="124">
        <v>0.62952900000000001</v>
      </c>
      <c r="F1489" s="124">
        <v>1.277909</v>
      </c>
      <c r="G1489" s="124">
        <v>1.907438</v>
      </c>
    </row>
    <row r="1490" spans="2:7" x14ac:dyDescent="0.5">
      <c r="B1490" s="122">
        <v>2014</v>
      </c>
      <c r="C1490" s="126" t="s">
        <v>93</v>
      </c>
      <c r="D1490" s="126" t="s">
        <v>112</v>
      </c>
      <c r="E1490" s="124">
        <v>9.9999999999999995E-7</v>
      </c>
      <c r="F1490" s="124">
        <v>0</v>
      </c>
      <c r="G1490" s="124">
        <v>9.9999999999999995E-7</v>
      </c>
    </row>
    <row r="1491" spans="2:7" x14ac:dyDescent="0.5">
      <c r="B1491" s="122">
        <v>2014</v>
      </c>
      <c r="C1491" s="126" t="s">
        <v>93</v>
      </c>
      <c r="D1491" s="126" t="s">
        <v>113</v>
      </c>
      <c r="E1491" s="124">
        <v>6.3999999999999997E-5</v>
      </c>
      <c r="F1491" s="124">
        <v>2.14E-4</v>
      </c>
      <c r="G1491" s="124">
        <v>2.7799999999999998E-4</v>
      </c>
    </row>
    <row r="1492" spans="2:7" x14ac:dyDescent="0.5">
      <c r="B1492" s="122">
        <v>2014</v>
      </c>
      <c r="C1492" s="126" t="s">
        <v>93</v>
      </c>
      <c r="D1492" s="126" t="s">
        <v>114</v>
      </c>
      <c r="E1492" s="124">
        <v>7.8799999999999996E-4</v>
      </c>
      <c r="F1492" s="124">
        <v>8.7410000000000005E-3</v>
      </c>
      <c r="G1492" s="124">
        <v>9.529000000000001E-3</v>
      </c>
    </row>
    <row r="1493" spans="2:7" x14ac:dyDescent="0.5">
      <c r="B1493" s="122">
        <v>2014</v>
      </c>
      <c r="C1493" s="126" t="s">
        <v>93</v>
      </c>
      <c r="D1493" s="126" t="s">
        <v>115</v>
      </c>
      <c r="E1493" s="124">
        <v>8.1800000000000004E-4</v>
      </c>
      <c r="F1493" s="124">
        <v>1.0123E-2</v>
      </c>
      <c r="G1493" s="124">
        <v>1.0940999999999999E-2</v>
      </c>
    </row>
    <row r="1494" spans="2:7" x14ac:dyDescent="0.5">
      <c r="B1494" s="122">
        <v>2014</v>
      </c>
      <c r="C1494" s="126" t="s">
        <v>93</v>
      </c>
      <c r="D1494" s="126" t="s">
        <v>116</v>
      </c>
      <c r="E1494" s="124">
        <v>0.193851</v>
      </c>
      <c r="F1494" s="124">
        <v>0.203959</v>
      </c>
      <c r="G1494" s="124">
        <v>0.39781</v>
      </c>
    </row>
    <row r="1495" spans="2:7" x14ac:dyDescent="0.5">
      <c r="B1495" s="122">
        <v>2014</v>
      </c>
      <c r="C1495" s="126" t="s">
        <v>93</v>
      </c>
      <c r="D1495" s="126" t="s">
        <v>117</v>
      </c>
      <c r="E1495" s="124">
        <v>2.2346000000000001E-2</v>
      </c>
      <c r="F1495" s="124">
        <v>0.428564</v>
      </c>
      <c r="G1495" s="124">
        <v>0.45090999999999998</v>
      </c>
    </row>
    <row r="1496" spans="2:7" x14ac:dyDescent="0.5">
      <c r="B1496" s="122">
        <v>2014</v>
      </c>
      <c r="C1496" s="126" t="s">
        <v>93</v>
      </c>
      <c r="D1496" s="126" t="s">
        <v>118</v>
      </c>
      <c r="E1496" s="124">
        <v>4.7709000000000001E-2</v>
      </c>
      <c r="F1496" s="124">
        <v>5.2413000000000001E-2</v>
      </c>
      <c r="G1496" s="124">
        <v>0.100122</v>
      </c>
    </row>
    <row r="1497" spans="2:7" x14ac:dyDescent="0.5">
      <c r="B1497" s="122">
        <v>2014</v>
      </c>
      <c r="C1497" s="126" t="s">
        <v>93</v>
      </c>
      <c r="D1497" s="126" t="s">
        <v>119</v>
      </c>
      <c r="E1497" s="124">
        <v>1.1000000000000001E-3</v>
      </c>
      <c r="F1497" s="124">
        <v>1.5132E-2</v>
      </c>
      <c r="G1497" s="124">
        <v>1.6232E-2</v>
      </c>
    </row>
    <row r="1498" spans="2:7" x14ac:dyDescent="0.5">
      <c r="B1498" s="122">
        <v>2014</v>
      </c>
      <c r="C1498" s="126" t="s">
        <v>93</v>
      </c>
      <c r="D1498" s="126" t="s">
        <v>120</v>
      </c>
      <c r="E1498" s="124">
        <v>0.16549800000000001</v>
      </c>
      <c r="F1498" s="124">
        <v>0.22822100000000001</v>
      </c>
      <c r="G1498" s="124">
        <v>0.39371899999999999</v>
      </c>
    </row>
    <row r="1499" spans="2:7" x14ac:dyDescent="0.5">
      <c r="B1499" s="122">
        <v>2014</v>
      </c>
      <c r="C1499" s="126" t="s">
        <v>93</v>
      </c>
      <c r="D1499" s="126" t="s">
        <v>121</v>
      </c>
      <c r="E1499" s="124">
        <v>1.1865000000000001E-2</v>
      </c>
      <c r="F1499" s="124">
        <v>6.5919999999999998E-3</v>
      </c>
      <c r="G1499" s="124">
        <v>1.8457000000000001E-2</v>
      </c>
    </row>
    <row r="1500" spans="2:7" x14ac:dyDescent="0.5">
      <c r="B1500" s="122">
        <v>2014</v>
      </c>
      <c r="C1500" s="126" t="s">
        <v>93</v>
      </c>
      <c r="D1500" s="126" t="s">
        <v>122</v>
      </c>
      <c r="E1500" s="124">
        <v>0.37054700000000002</v>
      </c>
      <c r="F1500" s="124">
        <v>0.36438300000000001</v>
      </c>
      <c r="G1500" s="124">
        <v>0.73493000000000008</v>
      </c>
    </row>
    <row r="1501" spans="2:7" x14ac:dyDescent="0.5">
      <c r="B1501" s="122">
        <v>2014</v>
      </c>
      <c r="C1501" s="126" t="s">
        <v>93</v>
      </c>
      <c r="D1501" s="126" t="s">
        <v>123</v>
      </c>
      <c r="E1501" s="124">
        <v>7.208E-3</v>
      </c>
      <c r="F1501" s="124">
        <v>1.0765E-2</v>
      </c>
      <c r="G1501" s="124">
        <v>1.7972999999999999E-2</v>
      </c>
    </row>
    <row r="1502" spans="2:7" x14ac:dyDescent="0.5">
      <c r="B1502" s="122">
        <v>2014</v>
      </c>
      <c r="C1502" s="126" t="s">
        <v>93</v>
      </c>
      <c r="D1502" s="126" t="s">
        <v>124</v>
      </c>
      <c r="E1502" s="124">
        <v>6.0717E-2</v>
      </c>
      <c r="F1502" s="124">
        <v>6.2295999999999997E-2</v>
      </c>
      <c r="G1502" s="124">
        <v>0.123013</v>
      </c>
    </row>
    <row r="1503" spans="2:7" x14ac:dyDescent="0.5">
      <c r="B1503" s="122">
        <v>2014</v>
      </c>
      <c r="C1503" s="126" t="s">
        <v>93</v>
      </c>
      <c r="D1503" s="126" t="s">
        <v>125</v>
      </c>
      <c r="E1503" s="124">
        <v>4.3000000000000002E-5</v>
      </c>
      <c r="F1503" s="124">
        <v>2.8E-5</v>
      </c>
      <c r="G1503" s="124">
        <v>7.1000000000000005E-5</v>
      </c>
    </row>
    <row r="1504" spans="2:7" x14ac:dyDescent="0.5">
      <c r="B1504" s="122">
        <v>2014</v>
      </c>
      <c r="C1504" s="126" t="s">
        <v>93</v>
      </c>
      <c r="D1504" s="126" t="s">
        <v>126</v>
      </c>
      <c r="E1504" s="124">
        <v>9.9999999999999995E-7</v>
      </c>
      <c r="F1504" s="124">
        <v>1.9999999999999999E-6</v>
      </c>
      <c r="G1504" s="124">
        <v>3.0000000000000001E-6</v>
      </c>
    </row>
    <row r="1505" spans="2:7" x14ac:dyDescent="0.5">
      <c r="B1505" s="122">
        <v>2014</v>
      </c>
      <c r="C1505" s="126" t="s">
        <v>93</v>
      </c>
      <c r="D1505" s="126" t="s">
        <v>127</v>
      </c>
      <c r="E1505" s="124">
        <v>5.1852000000000002E-2</v>
      </c>
      <c r="F1505" s="124">
        <v>6.7658999999999997E-2</v>
      </c>
      <c r="G1505" s="124">
        <v>0.11951100000000001</v>
      </c>
    </row>
    <row r="1506" spans="2:7" x14ac:dyDescent="0.5">
      <c r="B1506" s="122">
        <v>2014</v>
      </c>
      <c r="C1506" s="126" t="s">
        <v>93</v>
      </c>
      <c r="D1506" s="126" t="s">
        <v>128</v>
      </c>
      <c r="E1506" s="124">
        <v>1.1709999999999999E-3</v>
      </c>
      <c r="F1506" s="124">
        <v>8.8190000000000004E-3</v>
      </c>
      <c r="G1506" s="124">
        <v>9.9900000000000006E-3</v>
      </c>
    </row>
    <row r="1507" spans="2:7" x14ac:dyDescent="0.5">
      <c r="B1507" s="122">
        <v>2014</v>
      </c>
      <c r="C1507" s="126" t="s">
        <v>93</v>
      </c>
      <c r="D1507" s="126" t="s">
        <v>129</v>
      </c>
      <c r="E1507" s="124">
        <v>1.4933E-2</v>
      </c>
      <c r="F1507" s="124">
        <v>1.4153000000000001E-2</v>
      </c>
      <c r="G1507" s="124">
        <v>2.9086000000000001E-2</v>
      </c>
    </row>
    <row r="1508" spans="2:7" x14ac:dyDescent="0.5">
      <c r="B1508" s="122">
        <v>2014</v>
      </c>
      <c r="C1508" s="126" t="s">
        <v>93</v>
      </c>
      <c r="D1508" s="126" t="s">
        <v>130</v>
      </c>
      <c r="E1508" s="124">
        <v>5.8999999999999998E-5</v>
      </c>
      <c r="F1508" s="124">
        <v>1.5999999999999999E-5</v>
      </c>
      <c r="G1508" s="124">
        <v>7.4999999999999993E-5</v>
      </c>
    </row>
    <row r="1509" spans="2:7" x14ac:dyDescent="0.5">
      <c r="B1509" s="122">
        <v>2014</v>
      </c>
      <c r="C1509" s="126" t="s">
        <v>93</v>
      </c>
      <c r="D1509" s="126" t="s">
        <v>131</v>
      </c>
      <c r="E1509" s="124">
        <v>0.14521999999999999</v>
      </c>
      <c r="F1509" s="124">
        <v>0.13977999999999999</v>
      </c>
      <c r="G1509" s="124">
        <v>0.28499999999999998</v>
      </c>
    </row>
    <row r="1510" spans="2:7" x14ac:dyDescent="0.5">
      <c r="B1510" s="122">
        <v>2014</v>
      </c>
      <c r="C1510" s="126" t="s">
        <v>93</v>
      </c>
      <c r="D1510" s="126" t="s">
        <v>132</v>
      </c>
      <c r="E1510" s="124">
        <v>9.5106999999999997E-2</v>
      </c>
      <c r="F1510" s="124">
        <v>8.6930999999999994E-2</v>
      </c>
      <c r="G1510" s="124">
        <v>0.18203800000000001</v>
      </c>
    </row>
    <row r="1511" spans="2:7" x14ac:dyDescent="0.5">
      <c r="B1511" s="122">
        <v>2014</v>
      </c>
      <c r="C1511" s="126" t="s">
        <v>93</v>
      </c>
      <c r="D1511" s="126" t="s">
        <v>133</v>
      </c>
      <c r="E1511" s="124">
        <v>0.33044299999999999</v>
      </c>
      <c r="F1511" s="124">
        <v>0.42009600000000002</v>
      </c>
      <c r="G1511" s="124">
        <v>0.75053900000000007</v>
      </c>
    </row>
    <row r="1512" spans="2:7" x14ac:dyDescent="0.5">
      <c r="B1512" s="122">
        <v>2015</v>
      </c>
      <c r="C1512" s="126" t="s">
        <v>69</v>
      </c>
      <c r="D1512" s="126" t="s">
        <v>70</v>
      </c>
      <c r="E1512" s="124">
        <v>0.72211700000000001</v>
      </c>
      <c r="F1512" s="124">
        <v>2.100266</v>
      </c>
      <c r="G1512" s="124">
        <v>2.8223829999999999</v>
      </c>
    </row>
    <row r="1513" spans="2:7" x14ac:dyDescent="0.5">
      <c r="B1513" s="122">
        <v>2015</v>
      </c>
      <c r="C1513" s="126" t="s">
        <v>69</v>
      </c>
      <c r="D1513" s="126" t="s">
        <v>404</v>
      </c>
      <c r="E1513" s="124">
        <v>0.34200199999999997</v>
      </c>
      <c r="F1513" s="124">
        <v>2.094506</v>
      </c>
      <c r="G1513" s="124">
        <v>2.4365079999999999</v>
      </c>
    </row>
    <row r="1514" spans="2:7" x14ac:dyDescent="0.5">
      <c r="B1514" s="122">
        <v>2015</v>
      </c>
      <c r="C1514" s="126" t="s">
        <v>69</v>
      </c>
      <c r="D1514" s="126" t="s">
        <v>71</v>
      </c>
      <c r="E1514" s="124">
        <v>0.16627700000000001</v>
      </c>
      <c r="F1514" s="124">
        <v>1.026645</v>
      </c>
      <c r="G1514" s="124">
        <v>1.192922</v>
      </c>
    </row>
    <row r="1515" spans="2:7" x14ac:dyDescent="0.5">
      <c r="B1515" s="122">
        <v>2015</v>
      </c>
      <c r="C1515" s="126" t="s">
        <v>69</v>
      </c>
      <c r="D1515" s="126" t="s">
        <v>72</v>
      </c>
      <c r="E1515" s="124">
        <v>8.2619500000000006</v>
      </c>
      <c r="F1515" s="124">
        <v>1.3800589999999999</v>
      </c>
      <c r="G1515" s="124">
        <v>9.6420089999999998</v>
      </c>
    </row>
    <row r="1516" spans="2:7" x14ac:dyDescent="0.5">
      <c r="B1516" s="122">
        <v>2015</v>
      </c>
      <c r="C1516" s="126" t="s">
        <v>69</v>
      </c>
      <c r="D1516" s="126" t="s">
        <v>73</v>
      </c>
      <c r="E1516" s="124">
        <v>4.0778119999999998</v>
      </c>
      <c r="F1516" s="124">
        <v>5.0031980000000003</v>
      </c>
      <c r="G1516" s="124">
        <v>9.0810099999999991</v>
      </c>
    </row>
    <row r="1517" spans="2:7" x14ac:dyDescent="0.5">
      <c r="B1517" s="122">
        <v>2015</v>
      </c>
      <c r="C1517" s="126" t="s">
        <v>69</v>
      </c>
      <c r="D1517" s="126" t="s">
        <v>74</v>
      </c>
      <c r="E1517" s="124">
        <v>0.47445199999999998</v>
      </c>
      <c r="F1517" s="124">
        <v>0.65380199999999999</v>
      </c>
      <c r="G1517" s="124">
        <v>1.1282540000000001</v>
      </c>
    </row>
    <row r="1518" spans="2:7" x14ac:dyDescent="0.5">
      <c r="B1518" s="122">
        <v>2015</v>
      </c>
      <c r="C1518" s="126" t="s">
        <v>69</v>
      </c>
      <c r="D1518" s="126" t="s">
        <v>75</v>
      </c>
      <c r="E1518" s="124">
        <v>0.22515399999999999</v>
      </c>
      <c r="F1518" s="124">
        <v>0.194741</v>
      </c>
      <c r="G1518" s="124">
        <v>0.41989500000000002</v>
      </c>
    </row>
    <row r="1519" spans="2:7" x14ac:dyDescent="0.5">
      <c r="B1519" s="122">
        <v>2015</v>
      </c>
      <c r="C1519" s="126" t="s">
        <v>69</v>
      </c>
      <c r="D1519" s="126" t="s">
        <v>76</v>
      </c>
      <c r="E1519" s="124">
        <v>1.3536220000000001</v>
      </c>
      <c r="F1519" s="124">
        <v>2.0720770000000002</v>
      </c>
      <c r="G1519" s="124">
        <v>3.4256989999999998</v>
      </c>
    </row>
    <row r="1520" spans="2:7" x14ac:dyDescent="0.5">
      <c r="B1520" s="122">
        <v>2015</v>
      </c>
      <c r="C1520" s="126" t="s">
        <v>69</v>
      </c>
      <c r="D1520" s="126" t="s">
        <v>77</v>
      </c>
      <c r="E1520" s="124">
        <v>8.0453139999999994</v>
      </c>
      <c r="F1520" s="124">
        <v>3.9134449999999998</v>
      </c>
      <c r="G1520" s="124">
        <v>11.958759000000001</v>
      </c>
    </row>
    <row r="1521" spans="2:7" x14ac:dyDescent="0.5">
      <c r="B1521" s="122">
        <v>2015</v>
      </c>
      <c r="C1521" s="126" t="s">
        <v>78</v>
      </c>
      <c r="D1521" s="126" t="s">
        <v>79</v>
      </c>
      <c r="E1521" s="124">
        <v>1.7368999999999999E-2</v>
      </c>
      <c r="F1521" s="124">
        <v>0.10277600000000001</v>
      </c>
      <c r="G1521" s="124">
        <v>0.120145</v>
      </c>
    </row>
    <row r="1522" spans="2:7" x14ac:dyDescent="0.5">
      <c r="B1522" s="122">
        <v>2015</v>
      </c>
      <c r="C1522" s="126" t="s">
        <v>78</v>
      </c>
      <c r="D1522" s="126" t="s">
        <v>80</v>
      </c>
      <c r="E1522" s="124">
        <v>0.41375200000000001</v>
      </c>
      <c r="F1522" s="124">
        <v>0.89493800000000001</v>
      </c>
      <c r="G1522" s="124">
        <v>1.3086899999999999</v>
      </c>
    </row>
    <row r="1523" spans="2:7" x14ac:dyDescent="0.5">
      <c r="B1523" s="122">
        <v>2015</v>
      </c>
      <c r="C1523" s="126" t="s">
        <v>78</v>
      </c>
      <c r="D1523" s="126" t="s">
        <v>81</v>
      </c>
      <c r="E1523" s="124">
        <v>8.7248999999999993E-2</v>
      </c>
      <c r="F1523" s="124">
        <v>0.76161500000000004</v>
      </c>
      <c r="G1523" s="124">
        <v>0.84886400000000006</v>
      </c>
    </row>
    <row r="1524" spans="2:7" x14ac:dyDescent="0.5">
      <c r="B1524" s="122">
        <v>2015</v>
      </c>
      <c r="C1524" s="126" t="s">
        <v>78</v>
      </c>
      <c r="D1524" s="126" t="s">
        <v>82</v>
      </c>
      <c r="E1524" s="124">
        <v>0.89002300000000001</v>
      </c>
      <c r="F1524" s="124">
        <v>0.89545399999999997</v>
      </c>
      <c r="G1524" s="124">
        <v>1.785477</v>
      </c>
    </row>
    <row r="1525" spans="2:7" x14ac:dyDescent="0.5">
      <c r="B1525" s="122">
        <v>2015</v>
      </c>
      <c r="C1525" s="126" t="s">
        <v>78</v>
      </c>
      <c r="D1525" s="126" t="s">
        <v>83</v>
      </c>
      <c r="E1525" s="124">
        <v>0.72280900000000003</v>
      </c>
      <c r="F1525" s="124">
        <v>1.2498400000000001</v>
      </c>
      <c r="G1525" s="124">
        <v>1.9726490000000001</v>
      </c>
    </row>
    <row r="1526" spans="2:7" x14ac:dyDescent="0.5">
      <c r="B1526" s="122">
        <v>2015</v>
      </c>
      <c r="C1526" s="126" t="s">
        <v>78</v>
      </c>
      <c r="D1526" s="126" t="s">
        <v>84</v>
      </c>
      <c r="E1526" s="124">
        <v>1.1112599999999999</v>
      </c>
      <c r="F1526" s="124">
        <v>1.276451</v>
      </c>
      <c r="G1526" s="124">
        <v>2.3877109999999999</v>
      </c>
    </row>
    <row r="1527" spans="2:7" x14ac:dyDescent="0.5">
      <c r="B1527" s="122">
        <v>2015</v>
      </c>
      <c r="C1527" s="126" t="s">
        <v>78</v>
      </c>
      <c r="D1527" s="126" t="s">
        <v>85</v>
      </c>
      <c r="E1527" s="124">
        <v>0.436029</v>
      </c>
      <c r="F1527" s="124">
        <v>0.42114400000000002</v>
      </c>
      <c r="G1527" s="124">
        <v>0.85717299999999996</v>
      </c>
    </row>
    <row r="1528" spans="2:7" x14ac:dyDescent="0.5">
      <c r="B1528" s="122">
        <v>2015</v>
      </c>
      <c r="C1528" s="126" t="s">
        <v>78</v>
      </c>
      <c r="D1528" s="126" t="s">
        <v>86</v>
      </c>
      <c r="E1528" s="124">
        <v>0.48703299999999999</v>
      </c>
      <c r="F1528" s="124">
        <v>2.2786309999999999</v>
      </c>
      <c r="G1528" s="124">
        <v>2.7656640000000001</v>
      </c>
    </row>
    <row r="1529" spans="2:7" x14ac:dyDescent="0.5">
      <c r="B1529" s="122">
        <v>2015</v>
      </c>
      <c r="C1529" s="126" t="s">
        <v>78</v>
      </c>
      <c r="D1529" s="126" t="s">
        <v>87</v>
      </c>
      <c r="E1529" s="124">
        <v>3.9750000000000001E-2</v>
      </c>
      <c r="F1529" s="124">
        <v>4.5780000000000001E-2</v>
      </c>
      <c r="G1529" s="124">
        <v>8.5529999999999995E-2</v>
      </c>
    </row>
    <row r="1530" spans="2:7" x14ac:dyDescent="0.5">
      <c r="B1530" s="122">
        <v>2015</v>
      </c>
      <c r="C1530" s="126" t="s">
        <v>78</v>
      </c>
      <c r="D1530" s="126" t="s">
        <v>88</v>
      </c>
      <c r="E1530" s="124">
        <v>0.112798</v>
      </c>
      <c r="F1530" s="124">
        <v>1.4047780000000001</v>
      </c>
      <c r="G1530" s="124">
        <v>1.517576</v>
      </c>
    </row>
    <row r="1531" spans="2:7" x14ac:dyDescent="0.5">
      <c r="B1531" s="122">
        <v>2015</v>
      </c>
      <c r="C1531" s="126" t="s">
        <v>78</v>
      </c>
      <c r="D1531" s="126" t="s">
        <v>89</v>
      </c>
      <c r="E1531" s="124">
        <v>7.3800000000000003E-3</v>
      </c>
      <c r="F1531" s="124">
        <v>2.036E-3</v>
      </c>
      <c r="G1531" s="124">
        <v>9.4160000000000008E-3</v>
      </c>
    </row>
    <row r="1532" spans="2:7" x14ac:dyDescent="0.5">
      <c r="B1532" s="122">
        <v>2015</v>
      </c>
      <c r="C1532" s="126" t="s">
        <v>78</v>
      </c>
      <c r="D1532" s="126" t="s">
        <v>90</v>
      </c>
      <c r="E1532" s="124">
        <v>-0.28854299999999999</v>
      </c>
      <c r="F1532" s="124">
        <v>1.036057</v>
      </c>
      <c r="G1532" s="124">
        <v>0.74751400000000001</v>
      </c>
    </row>
    <row r="1533" spans="2:7" x14ac:dyDescent="0.5">
      <c r="B1533" s="122">
        <v>2015</v>
      </c>
      <c r="C1533" s="126" t="s">
        <v>78</v>
      </c>
      <c r="D1533" s="126" t="s">
        <v>91</v>
      </c>
      <c r="E1533" s="124">
        <v>0</v>
      </c>
      <c r="F1533" s="124">
        <v>0.24616399999999999</v>
      </c>
      <c r="G1533" s="124">
        <v>0.24616399999999999</v>
      </c>
    </row>
    <row r="1534" spans="2:7" x14ac:dyDescent="0.5">
      <c r="B1534" s="122">
        <v>2015</v>
      </c>
      <c r="C1534" s="126" t="s">
        <v>78</v>
      </c>
      <c r="D1534" s="126" t="s">
        <v>92</v>
      </c>
      <c r="E1534" s="124">
        <v>5.7109999999999999E-3</v>
      </c>
      <c r="F1534" s="124">
        <v>0.18054799999999999</v>
      </c>
      <c r="G1534" s="124">
        <v>0.18625900000000001</v>
      </c>
    </row>
    <row r="1535" spans="2:7" x14ac:dyDescent="0.5">
      <c r="B1535" s="122">
        <v>2015</v>
      </c>
      <c r="C1535" s="126" t="s">
        <v>93</v>
      </c>
      <c r="D1535" s="126" t="s">
        <v>94</v>
      </c>
      <c r="E1535" s="124">
        <v>4.1070000000000004E-3</v>
      </c>
      <c r="F1535" s="124">
        <v>3.4650000000000002E-3</v>
      </c>
      <c r="G1535" s="124">
        <v>7.5720000000000006E-3</v>
      </c>
    </row>
    <row r="1536" spans="2:7" x14ac:dyDescent="0.5">
      <c r="B1536" s="122">
        <v>2015</v>
      </c>
      <c r="C1536" s="126" t="s">
        <v>93</v>
      </c>
      <c r="D1536" s="126" t="s">
        <v>95</v>
      </c>
      <c r="E1536" s="124">
        <v>5.4186999999999999E-2</v>
      </c>
      <c r="F1536" s="124">
        <v>0.130799</v>
      </c>
      <c r="G1536" s="124">
        <v>0.18498600000000001</v>
      </c>
    </row>
    <row r="1537" spans="2:7" x14ac:dyDescent="0.5">
      <c r="B1537" s="122">
        <v>2015</v>
      </c>
      <c r="C1537" s="126" t="s">
        <v>93</v>
      </c>
      <c r="D1537" s="126" t="s">
        <v>96</v>
      </c>
      <c r="E1537" s="124">
        <v>1.6799999999999999E-4</v>
      </c>
      <c r="F1537" s="124">
        <v>1.2830000000000001E-3</v>
      </c>
      <c r="G1537" s="124">
        <v>1.451E-3</v>
      </c>
    </row>
    <row r="1538" spans="2:7" x14ac:dyDescent="0.5">
      <c r="B1538" s="122">
        <v>2015</v>
      </c>
      <c r="C1538" s="126" t="s">
        <v>93</v>
      </c>
      <c r="D1538" s="126" t="s">
        <v>97</v>
      </c>
      <c r="E1538" s="124">
        <v>8.6761000000000005E-2</v>
      </c>
      <c r="F1538" s="124">
        <v>7.2549000000000002E-2</v>
      </c>
      <c r="G1538" s="124">
        <v>0.15931000000000001</v>
      </c>
    </row>
    <row r="1539" spans="2:7" x14ac:dyDescent="0.5">
      <c r="B1539" s="122">
        <v>2015</v>
      </c>
      <c r="C1539" s="126" t="s">
        <v>93</v>
      </c>
      <c r="D1539" s="126" t="s">
        <v>98</v>
      </c>
      <c r="E1539" s="124">
        <v>1.1421000000000001E-2</v>
      </c>
      <c r="F1539" s="124">
        <v>1.2347E-2</v>
      </c>
      <c r="G1539" s="124">
        <v>2.3768000000000001E-2</v>
      </c>
    </row>
    <row r="1540" spans="2:7" x14ac:dyDescent="0.5">
      <c r="B1540" s="122">
        <v>2015</v>
      </c>
      <c r="C1540" s="126" t="s">
        <v>93</v>
      </c>
      <c r="D1540" s="126" t="s">
        <v>99</v>
      </c>
      <c r="E1540" s="124">
        <v>1.3948E-2</v>
      </c>
      <c r="F1540" s="124">
        <v>8.3195000000000005E-2</v>
      </c>
      <c r="G1540" s="124">
        <v>9.7143000000000007E-2</v>
      </c>
    </row>
    <row r="1541" spans="2:7" x14ac:dyDescent="0.5">
      <c r="B1541" s="122">
        <v>2015</v>
      </c>
      <c r="C1541" s="126" t="s">
        <v>93</v>
      </c>
      <c r="D1541" s="126" t="s">
        <v>100</v>
      </c>
      <c r="E1541" s="124">
        <v>0.333424</v>
      </c>
      <c r="F1541" s="124">
        <v>0.27426699999999998</v>
      </c>
      <c r="G1541" s="124">
        <v>0.60769099999999998</v>
      </c>
    </row>
    <row r="1542" spans="2:7" x14ac:dyDescent="0.5">
      <c r="B1542" s="122">
        <v>2015</v>
      </c>
      <c r="C1542" s="126" t="s">
        <v>93</v>
      </c>
      <c r="D1542" s="126" t="s">
        <v>101</v>
      </c>
      <c r="E1542" s="124">
        <v>1.5899999999999999E-4</v>
      </c>
      <c r="F1542" s="124">
        <v>9.1399999999999999E-4</v>
      </c>
      <c r="G1542" s="124">
        <v>1.073E-3</v>
      </c>
    </row>
    <row r="1543" spans="2:7" x14ac:dyDescent="0.5">
      <c r="B1543" s="122">
        <v>2015</v>
      </c>
      <c r="C1543" s="126" t="s">
        <v>93</v>
      </c>
      <c r="D1543" s="126" t="s">
        <v>103</v>
      </c>
      <c r="E1543" s="124">
        <v>0.178259</v>
      </c>
      <c r="F1543" s="124">
        <v>0.25224200000000002</v>
      </c>
      <c r="G1543" s="124">
        <v>0.43050100000000002</v>
      </c>
    </row>
    <row r="1544" spans="2:7" x14ac:dyDescent="0.5">
      <c r="B1544" s="122">
        <v>2015</v>
      </c>
      <c r="C1544" s="126" t="s">
        <v>93</v>
      </c>
      <c r="D1544" s="126" t="s">
        <v>104</v>
      </c>
      <c r="E1544" s="124">
        <v>6.5893999999999994E-2</v>
      </c>
      <c r="F1544" s="124">
        <v>9.6186999999999995E-2</v>
      </c>
      <c r="G1544" s="124">
        <v>0.162081</v>
      </c>
    </row>
    <row r="1545" spans="2:7" x14ac:dyDescent="0.5">
      <c r="B1545" s="122">
        <v>2015</v>
      </c>
      <c r="C1545" s="126" t="s">
        <v>93</v>
      </c>
      <c r="D1545" s="126" t="s">
        <v>105</v>
      </c>
      <c r="E1545" s="124">
        <v>4.7189000000000002E-2</v>
      </c>
      <c r="F1545" s="124">
        <v>4.0606999999999997E-2</v>
      </c>
      <c r="G1545" s="124">
        <v>8.7795999999999999E-2</v>
      </c>
    </row>
    <row r="1546" spans="2:7" x14ac:dyDescent="0.5">
      <c r="B1546" s="122">
        <v>2015</v>
      </c>
      <c r="C1546" s="126" t="s">
        <v>93</v>
      </c>
      <c r="D1546" s="126" t="s">
        <v>106</v>
      </c>
      <c r="E1546" s="124">
        <v>3.9999999999999998E-6</v>
      </c>
      <c r="F1546" s="124">
        <v>3.0000000000000001E-6</v>
      </c>
      <c r="G1546" s="124">
        <v>6.9999999999999999E-6</v>
      </c>
    </row>
    <row r="1547" spans="2:7" x14ac:dyDescent="0.5">
      <c r="B1547" s="122">
        <v>2015</v>
      </c>
      <c r="C1547" s="126" t="s">
        <v>93</v>
      </c>
      <c r="D1547" s="126" t="s">
        <v>107</v>
      </c>
      <c r="E1547" s="124">
        <v>1.714E-3</v>
      </c>
      <c r="F1547" s="124">
        <v>9.1339999999999998E-3</v>
      </c>
      <c r="G1547" s="124">
        <v>1.0848E-2</v>
      </c>
    </row>
    <row r="1548" spans="2:7" x14ac:dyDescent="0.5">
      <c r="B1548" s="122">
        <v>2015</v>
      </c>
      <c r="C1548" s="126" t="s">
        <v>93</v>
      </c>
      <c r="D1548" s="126" t="s">
        <v>108</v>
      </c>
      <c r="E1548" s="124">
        <v>0.25429600000000002</v>
      </c>
      <c r="F1548" s="124">
        <v>0.25346299999999999</v>
      </c>
      <c r="G1548" s="124">
        <v>0.50775900000000007</v>
      </c>
    </row>
    <row r="1549" spans="2:7" x14ac:dyDescent="0.5">
      <c r="B1549" s="122">
        <v>2015</v>
      </c>
      <c r="C1549" s="126" t="s">
        <v>93</v>
      </c>
      <c r="D1549" s="126" t="s">
        <v>109</v>
      </c>
      <c r="E1549" s="124">
        <v>0.23064999999999999</v>
      </c>
      <c r="F1549" s="124">
        <v>0.12336800000000001</v>
      </c>
      <c r="G1549" s="124">
        <v>0.354018</v>
      </c>
    </row>
    <row r="1550" spans="2:7" x14ac:dyDescent="0.5">
      <c r="B1550" s="122">
        <v>2015</v>
      </c>
      <c r="C1550" s="126" t="s">
        <v>93</v>
      </c>
      <c r="D1550" s="126" t="s">
        <v>110</v>
      </c>
      <c r="E1550" s="124">
        <v>0.118808</v>
      </c>
      <c r="F1550" s="124">
        <v>6.3296000000000005E-2</v>
      </c>
      <c r="G1550" s="124">
        <v>0.18210399999999999</v>
      </c>
    </row>
    <row r="1551" spans="2:7" x14ac:dyDescent="0.5">
      <c r="B1551" s="122">
        <v>2015</v>
      </c>
      <c r="C1551" s="126" t="s">
        <v>93</v>
      </c>
      <c r="D1551" s="126" t="s">
        <v>111</v>
      </c>
      <c r="E1551" s="124">
        <v>0.59284499999999996</v>
      </c>
      <c r="F1551" s="124">
        <v>1.2595080000000001</v>
      </c>
      <c r="G1551" s="124">
        <v>1.8523529999999999</v>
      </c>
    </row>
    <row r="1552" spans="2:7" x14ac:dyDescent="0.5">
      <c r="B1552" s="122">
        <v>2015</v>
      </c>
      <c r="C1552" s="126" t="s">
        <v>93</v>
      </c>
      <c r="D1552" s="126" t="s">
        <v>112</v>
      </c>
      <c r="E1552" s="124">
        <v>9.9999999999999995E-7</v>
      </c>
      <c r="F1552" s="124">
        <v>0</v>
      </c>
      <c r="G1552" s="124">
        <v>9.9999999999999995E-7</v>
      </c>
    </row>
    <row r="1553" spans="2:7" x14ac:dyDescent="0.5">
      <c r="B1553" s="122">
        <v>2015</v>
      </c>
      <c r="C1553" s="126" t="s">
        <v>93</v>
      </c>
      <c r="D1553" s="126" t="s">
        <v>113</v>
      </c>
      <c r="E1553" s="124">
        <v>4.8000000000000001E-5</v>
      </c>
      <c r="F1553" s="124">
        <v>2.5399999999999999E-4</v>
      </c>
      <c r="G1553" s="124">
        <v>3.0200000000000002E-4</v>
      </c>
    </row>
    <row r="1554" spans="2:7" x14ac:dyDescent="0.5">
      <c r="B1554" s="122">
        <v>2015</v>
      </c>
      <c r="C1554" s="126" t="s">
        <v>93</v>
      </c>
      <c r="D1554" s="126" t="s">
        <v>114</v>
      </c>
      <c r="E1554" s="124">
        <v>7.4600000000000003E-4</v>
      </c>
      <c r="F1554" s="124">
        <v>8.2679999999999993E-3</v>
      </c>
      <c r="G1554" s="124">
        <v>9.0139999999999994E-3</v>
      </c>
    </row>
    <row r="1555" spans="2:7" x14ac:dyDescent="0.5">
      <c r="B1555" s="122">
        <v>2015</v>
      </c>
      <c r="C1555" s="126" t="s">
        <v>93</v>
      </c>
      <c r="D1555" s="126" t="s">
        <v>115</v>
      </c>
      <c r="E1555" s="124">
        <v>7.8799999999999996E-4</v>
      </c>
      <c r="F1555" s="124">
        <v>8.7189999999999993E-3</v>
      </c>
      <c r="G1555" s="124">
        <v>9.5069999999999998E-3</v>
      </c>
    </row>
    <row r="1556" spans="2:7" x14ac:dyDescent="0.5">
      <c r="B1556" s="122">
        <v>2015</v>
      </c>
      <c r="C1556" s="126" t="s">
        <v>93</v>
      </c>
      <c r="D1556" s="126" t="s">
        <v>116</v>
      </c>
      <c r="E1556" s="124">
        <v>0.178702</v>
      </c>
      <c r="F1556" s="124">
        <v>0.20908299999999999</v>
      </c>
      <c r="G1556" s="124">
        <v>0.38778499999999999</v>
      </c>
    </row>
    <row r="1557" spans="2:7" x14ac:dyDescent="0.5">
      <c r="B1557" s="122">
        <v>2015</v>
      </c>
      <c r="C1557" s="126" t="s">
        <v>93</v>
      </c>
      <c r="D1557" s="126" t="s">
        <v>117</v>
      </c>
      <c r="E1557" s="124">
        <v>2.1531000000000002E-2</v>
      </c>
      <c r="F1557" s="124">
        <v>0.39780300000000002</v>
      </c>
      <c r="G1557" s="124">
        <v>0.41933399999999998</v>
      </c>
    </row>
    <row r="1558" spans="2:7" x14ac:dyDescent="0.5">
      <c r="B1558" s="122">
        <v>2015</v>
      </c>
      <c r="C1558" s="126" t="s">
        <v>93</v>
      </c>
      <c r="D1558" s="126" t="s">
        <v>118</v>
      </c>
      <c r="E1558" s="124">
        <v>4.5938E-2</v>
      </c>
      <c r="F1558" s="124">
        <v>4.8780999999999998E-2</v>
      </c>
      <c r="G1558" s="124">
        <v>9.4718999999999998E-2</v>
      </c>
    </row>
    <row r="1559" spans="2:7" x14ac:dyDescent="0.5">
      <c r="B1559" s="122">
        <v>2015</v>
      </c>
      <c r="C1559" s="126" t="s">
        <v>93</v>
      </c>
      <c r="D1559" s="126" t="s">
        <v>119</v>
      </c>
      <c r="E1559" s="124">
        <v>9.5500000000000001E-4</v>
      </c>
      <c r="F1559" s="124">
        <v>1.585E-2</v>
      </c>
      <c r="G1559" s="124">
        <v>1.6805E-2</v>
      </c>
    </row>
    <row r="1560" spans="2:7" x14ac:dyDescent="0.5">
      <c r="B1560" s="122">
        <v>2015</v>
      </c>
      <c r="C1560" s="126" t="s">
        <v>93</v>
      </c>
      <c r="D1560" s="126" t="s">
        <v>120</v>
      </c>
      <c r="E1560" s="124">
        <v>0.148928</v>
      </c>
      <c r="F1560" s="124">
        <v>0.20919699999999999</v>
      </c>
      <c r="G1560" s="124">
        <v>0.35812500000000003</v>
      </c>
    </row>
    <row r="1561" spans="2:7" x14ac:dyDescent="0.5">
      <c r="B1561" s="122">
        <v>2015</v>
      </c>
      <c r="C1561" s="126" t="s">
        <v>93</v>
      </c>
      <c r="D1561" s="126" t="s">
        <v>121</v>
      </c>
      <c r="E1561" s="124">
        <v>1.1077E-2</v>
      </c>
      <c r="F1561" s="124">
        <v>5.6220000000000003E-3</v>
      </c>
      <c r="G1561" s="124">
        <v>1.6698999999999999E-2</v>
      </c>
    </row>
    <row r="1562" spans="2:7" x14ac:dyDescent="0.5">
      <c r="B1562" s="122">
        <v>2015</v>
      </c>
      <c r="C1562" s="126" t="s">
        <v>93</v>
      </c>
      <c r="D1562" s="126" t="s">
        <v>122</v>
      </c>
      <c r="E1562" s="124">
        <v>0.35365999999999997</v>
      </c>
      <c r="F1562" s="124">
        <v>0.34606399999999998</v>
      </c>
      <c r="G1562" s="124">
        <v>0.69972400000000001</v>
      </c>
    </row>
    <row r="1563" spans="2:7" x14ac:dyDescent="0.5">
      <c r="B1563" s="122">
        <v>2015</v>
      </c>
      <c r="C1563" s="126" t="s">
        <v>93</v>
      </c>
      <c r="D1563" s="126" t="s">
        <v>123</v>
      </c>
      <c r="E1563" s="124">
        <v>6.6800000000000002E-3</v>
      </c>
      <c r="F1563" s="124">
        <v>9.3690000000000006E-3</v>
      </c>
      <c r="G1563" s="124">
        <v>1.6049000000000001E-2</v>
      </c>
    </row>
    <row r="1564" spans="2:7" x14ac:dyDescent="0.5">
      <c r="B1564" s="122">
        <v>2015</v>
      </c>
      <c r="C1564" s="126" t="s">
        <v>93</v>
      </c>
      <c r="D1564" s="126" t="s">
        <v>124</v>
      </c>
      <c r="E1564" s="124">
        <v>5.7194000000000002E-2</v>
      </c>
      <c r="F1564" s="124">
        <v>5.6415E-2</v>
      </c>
      <c r="G1564" s="124">
        <v>0.113609</v>
      </c>
    </row>
    <row r="1565" spans="2:7" x14ac:dyDescent="0.5">
      <c r="B1565" s="122">
        <v>2015</v>
      </c>
      <c r="C1565" s="126" t="s">
        <v>93</v>
      </c>
      <c r="D1565" s="126" t="s">
        <v>125</v>
      </c>
      <c r="E1565" s="124">
        <v>3.4E-5</v>
      </c>
      <c r="F1565" s="124">
        <v>1.2E-5</v>
      </c>
      <c r="G1565" s="124">
        <v>4.6E-5</v>
      </c>
    </row>
    <row r="1566" spans="2:7" x14ac:dyDescent="0.5">
      <c r="B1566" s="122">
        <v>2015</v>
      </c>
      <c r="C1566" s="126" t="s">
        <v>93</v>
      </c>
      <c r="D1566" s="126" t="s">
        <v>126</v>
      </c>
      <c r="E1566" s="124">
        <v>0</v>
      </c>
      <c r="F1566" s="124">
        <v>9.9999999999999995E-7</v>
      </c>
      <c r="G1566" s="124">
        <v>9.9999999999999995E-7</v>
      </c>
    </row>
    <row r="1567" spans="2:7" x14ac:dyDescent="0.5">
      <c r="B1567" s="122">
        <v>2015</v>
      </c>
      <c r="C1567" s="126" t="s">
        <v>93</v>
      </c>
      <c r="D1567" s="126" t="s">
        <v>127</v>
      </c>
      <c r="E1567" s="124">
        <v>5.1048000000000003E-2</v>
      </c>
      <c r="F1567" s="124">
        <v>6.4394999999999994E-2</v>
      </c>
      <c r="G1567" s="124">
        <v>0.115443</v>
      </c>
    </row>
    <row r="1568" spans="2:7" x14ac:dyDescent="0.5">
      <c r="B1568" s="122">
        <v>2015</v>
      </c>
      <c r="C1568" s="126" t="s">
        <v>93</v>
      </c>
      <c r="D1568" s="126" t="s">
        <v>128</v>
      </c>
      <c r="E1568" s="124">
        <v>8.34E-4</v>
      </c>
      <c r="F1568" s="124">
        <v>8.9009999999999992E-3</v>
      </c>
      <c r="G1568" s="124">
        <v>9.7349999999999989E-3</v>
      </c>
    </row>
    <row r="1569" spans="2:7" x14ac:dyDescent="0.5">
      <c r="B1569" s="122">
        <v>2015</v>
      </c>
      <c r="C1569" s="126" t="s">
        <v>93</v>
      </c>
      <c r="D1569" s="126" t="s">
        <v>129</v>
      </c>
      <c r="E1569" s="124">
        <v>1.4142999999999999E-2</v>
      </c>
      <c r="F1569" s="124">
        <v>1.2886E-2</v>
      </c>
      <c r="G1569" s="124">
        <v>2.7029000000000001E-2</v>
      </c>
    </row>
    <row r="1570" spans="2:7" x14ac:dyDescent="0.5">
      <c r="B1570" s="122">
        <v>2015</v>
      </c>
      <c r="C1570" s="126" t="s">
        <v>93</v>
      </c>
      <c r="D1570" s="126" t="s">
        <v>130</v>
      </c>
      <c r="E1570" s="124">
        <v>1.08E-4</v>
      </c>
      <c r="F1570" s="124">
        <v>6.7999999999999999E-5</v>
      </c>
      <c r="G1570" s="124">
        <v>1.76E-4</v>
      </c>
    </row>
    <row r="1571" spans="2:7" x14ac:dyDescent="0.5">
      <c r="B1571" s="122">
        <v>2015</v>
      </c>
      <c r="C1571" s="126" t="s">
        <v>93</v>
      </c>
      <c r="D1571" s="126" t="s">
        <v>131</v>
      </c>
      <c r="E1571" s="124">
        <v>0.13181200000000001</v>
      </c>
      <c r="F1571" s="124">
        <v>0.117497</v>
      </c>
      <c r="G1571" s="124">
        <v>0.249309</v>
      </c>
    </row>
    <row r="1572" spans="2:7" x14ac:dyDescent="0.5">
      <c r="B1572" s="122">
        <v>2015</v>
      </c>
      <c r="C1572" s="126" t="s">
        <v>93</v>
      </c>
      <c r="D1572" s="126" t="s">
        <v>132</v>
      </c>
      <c r="E1572" s="124">
        <v>9.0646000000000004E-2</v>
      </c>
      <c r="F1572" s="124">
        <v>7.6946000000000001E-2</v>
      </c>
      <c r="G1572" s="124">
        <v>0.16759199999999999</v>
      </c>
    </row>
    <row r="1573" spans="2:7" x14ac:dyDescent="0.5">
      <c r="B1573" s="122">
        <v>2015</v>
      </c>
      <c r="C1573" s="126" t="s">
        <v>93</v>
      </c>
      <c r="D1573" s="126" t="s">
        <v>133</v>
      </c>
      <c r="E1573" s="124">
        <v>0.333399</v>
      </c>
      <c r="F1573" s="124">
        <v>0.39095400000000002</v>
      </c>
      <c r="G1573" s="124">
        <v>0.72435300000000002</v>
      </c>
    </row>
    <row r="1574" spans="2:7" x14ac:dyDescent="0.5">
      <c r="B1574" s="122">
        <v>2016</v>
      </c>
      <c r="C1574" s="126" t="s">
        <v>69</v>
      </c>
      <c r="D1574" s="126" t="s">
        <v>70</v>
      </c>
      <c r="E1574" s="124">
        <v>0.77566299999999999</v>
      </c>
      <c r="F1574" s="124">
        <v>2.0641690000000001</v>
      </c>
      <c r="G1574" s="124">
        <v>2.8398319999999999</v>
      </c>
    </row>
    <row r="1575" spans="2:7" x14ac:dyDescent="0.5">
      <c r="B1575" s="122">
        <v>2016</v>
      </c>
      <c r="C1575" s="126" t="s">
        <v>69</v>
      </c>
      <c r="D1575" s="126" t="s">
        <v>404</v>
      </c>
      <c r="E1575" s="124">
        <v>0.36729800000000001</v>
      </c>
      <c r="F1575" s="124">
        <v>2.0874609999999998</v>
      </c>
      <c r="G1575" s="124">
        <v>2.4547590000000001</v>
      </c>
    </row>
    <row r="1576" spans="2:7" x14ac:dyDescent="0.5">
      <c r="B1576" s="122">
        <v>2016</v>
      </c>
      <c r="C1576" s="126" t="s">
        <v>69</v>
      </c>
      <c r="D1576" s="126" t="s">
        <v>71</v>
      </c>
      <c r="E1576" s="124">
        <v>0.184667</v>
      </c>
      <c r="F1576" s="124">
        <v>1.01661</v>
      </c>
      <c r="G1576" s="124">
        <v>1.2012769999999999</v>
      </c>
    </row>
    <row r="1577" spans="2:7" x14ac:dyDescent="0.5">
      <c r="B1577" s="122">
        <v>2016</v>
      </c>
      <c r="C1577" s="126" t="s">
        <v>69</v>
      </c>
      <c r="D1577" s="126" t="s">
        <v>72</v>
      </c>
      <c r="E1577" s="124">
        <v>8.8995490000000004</v>
      </c>
      <c r="F1577" s="124">
        <v>1.622517</v>
      </c>
      <c r="G1577" s="124">
        <v>10.522066000000001</v>
      </c>
    </row>
    <row r="1578" spans="2:7" x14ac:dyDescent="0.5">
      <c r="B1578" s="122">
        <v>2016</v>
      </c>
      <c r="C1578" s="126" t="s">
        <v>69</v>
      </c>
      <c r="D1578" s="126" t="s">
        <v>73</v>
      </c>
      <c r="E1578" s="124">
        <v>4.4087519999999998</v>
      </c>
      <c r="F1578" s="124">
        <v>5.3587949999999998</v>
      </c>
      <c r="G1578" s="124">
        <v>9.7675470000000004</v>
      </c>
    </row>
    <row r="1579" spans="2:7" x14ac:dyDescent="0.5">
      <c r="B1579" s="122">
        <v>2016</v>
      </c>
      <c r="C1579" s="126" t="s">
        <v>69</v>
      </c>
      <c r="D1579" s="126" t="s">
        <v>74</v>
      </c>
      <c r="E1579" s="124">
        <v>0.54724400000000006</v>
      </c>
      <c r="F1579" s="124">
        <v>0.70438999999999996</v>
      </c>
      <c r="G1579" s="124">
        <v>1.2516339999999999</v>
      </c>
    </row>
    <row r="1580" spans="2:7" x14ac:dyDescent="0.5">
      <c r="B1580" s="122">
        <v>2016</v>
      </c>
      <c r="C1580" s="126" t="s">
        <v>69</v>
      </c>
      <c r="D1580" s="126" t="s">
        <v>75</v>
      </c>
      <c r="E1580" s="124">
        <v>0.24860199999999999</v>
      </c>
      <c r="F1580" s="124">
        <v>0.20003799999999999</v>
      </c>
      <c r="G1580" s="124">
        <v>0.44863999999999998</v>
      </c>
    </row>
    <row r="1581" spans="2:7" x14ac:dyDescent="0.5">
      <c r="B1581" s="122">
        <v>2016</v>
      </c>
      <c r="C1581" s="126" t="s">
        <v>69</v>
      </c>
      <c r="D1581" s="126" t="s">
        <v>76</v>
      </c>
      <c r="E1581" s="124">
        <v>1.488974</v>
      </c>
      <c r="F1581" s="124">
        <v>2.1458360000000001</v>
      </c>
      <c r="G1581" s="124">
        <v>3.6348099999999999</v>
      </c>
    </row>
    <row r="1582" spans="2:7" x14ac:dyDescent="0.5">
      <c r="B1582" s="122">
        <v>2016</v>
      </c>
      <c r="C1582" s="126" t="s">
        <v>69</v>
      </c>
      <c r="D1582" s="126" t="s">
        <v>77</v>
      </c>
      <c r="E1582" s="124">
        <v>8.1935369999999992</v>
      </c>
      <c r="F1582" s="124">
        <v>4.3823059999999998</v>
      </c>
      <c r="G1582" s="124">
        <v>12.575843000000001</v>
      </c>
    </row>
    <row r="1583" spans="2:7" x14ac:dyDescent="0.5">
      <c r="B1583" s="122">
        <v>2016</v>
      </c>
      <c r="C1583" s="126" t="s">
        <v>78</v>
      </c>
      <c r="D1583" s="126" t="s">
        <v>79</v>
      </c>
      <c r="E1583" s="124">
        <v>1.7821E-2</v>
      </c>
      <c r="F1583" s="124">
        <v>9.0566999999999995E-2</v>
      </c>
      <c r="G1583" s="124">
        <v>0.108388</v>
      </c>
    </row>
    <row r="1584" spans="2:7" x14ac:dyDescent="0.5">
      <c r="B1584" s="122">
        <v>2016</v>
      </c>
      <c r="C1584" s="126" t="s">
        <v>78</v>
      </c>
      <c r="D1584" s="126" t="s">
        <v>80</v>
      </c>
      <c r="E1584" s="124">
        <v>0.421122</v>
      </c>
      <c r="F1584" s="124">
        <v>1.7547440000000001</v>
      </c>
      <c r="G1584" s="124">
        <v>2.1758660000000001</v>
      </c>
    </row>
    <row r="1585" spans="2:7" x14ac:dyDescent="0.5">
      <c r="B1585" s="122">
        <v>2016</v>
      </c>
      <c r="C1585" s="126" t="s">
        <v>78</v>
      </c>
      <c r="D1585" s="126" t="s">
        <v>81</v>
      </c>
      <c r="E1585" s="124">
        <v>9.0559000000000001E-2</v>
      </c>
      <c r="F1585" s="124">
        <v>0.61507500000000004</v>
      </c>
      <c r="G1585" s="124">
        <v>0.70563400000000009</v>
      </c>
    </row>
    <row r="1586" spans="2:7" x14ac:dyDescent="0.5">
      <c r="B1586" s="122">
        <v>2016</v>
      </c>
      <c r="C1586" s="126" t="s">
        <v>78</v>
      </c>
      <c r="D1586" s="126" t="s">
        <v>82</v>
      </c>
      <c r="E1586" s="124">
        <v>0.98575999999999997</v>
      </c>
      <c r="F1586" s="124">
        <v>1.0073829999999999</v>
      </c>
      <c r="G1586" s="124">
        <v>1.9931430000000001</v>
      </c>
    </row>
    <row r="1587" spans="2:7" x14ac:dyDescent="0.5">
      <c r="B1587" s="122">
        <v>2016</v>
      </c>
      <c r="C1587" s="126" t="s">
        <v>78</v>
      </c>
      <c r="D1587" s="126" t="s">
        <v>83</v>
      </c>
      <c r="E1587" s="124">
        <v>0.766378</v>
      </c>
      <c r="F1587" s="124">
        <v>1.1678660000000001</v>
      </c>
      <c r="G1587" s="124">
        <v>1.9342440000000001</v>
      </c>
    </row>
    <row r="1588" spans="2:7" x14ac:dyDescent="0.5">
      <c r="B1588" s="122">
        <v>2016</v>
      </c>
      <c r="C1588" s="126" t="s">
        <v>78</v>
      </c>
      <c r="D1588" s="126" t="s">
        <v>84</v>
      </c>
      <c r="E1588" s="124">
        <v>1.1928019999999999</v>
      </c>
      <c r="F1588" s="124">
        <v>1.343896</v>
      </c>
      <c r="G1588" s="124">
        <v>2.5366979999999999</v>
      </c>
    </row>
    <row r="1589" spans="2:7" x14ac:dyDescent="0.5">
      <c r="B1589" s="122">
        <v>2016</v>
      </c>
      <c r="C1589" s="126" t="s">
        <v>78</v>
      </c>
      <c r="D1589" s="126" t="s">
        <v>85</v>
      </c>
      <c r="E1589" s="124">
        <v>0.52356800000000003</v>
      </c>
      <c r="F1589" s="124">
        <v>0.46029799999999998</v>
      </c>
      <c r="G1589" s="124">
        <v>0.98386600000000002</v>
      </c>
    </row>
    <row r="1590" spans="2:7" x14ac:dyDescent="0.5">
      <c r="B1590" s="122">
        <v>2016</v>
      </c>
      <c r="C1590" s="126" t="s">
        <v>78</v>
      </c>
      <c r="D1590" s="126" t="s">
        <v>86</v>
      </c>
      <c r="E1590" s="124">
        <v>0.373693</v>
      </c>
      <c r="F1590" s="124">
        <v>2.275773</v>
      </c>
      <c r="G1590" s="124">
        <v>2.6494659999999999</v>
      </c>
    </row>
    <row r="1591" spans="2:7" x14ac:dyDescent="0.5">
      <c r="B1591" s="122">
        <v>2016</v>
      </c>
      <c r="C1591" s="126" t="s">
        <v>78</v>
      </c>
      <c r="D1591" s="126" t="s">
        <v>87</v>
      </c>
      <c r="E1591" s="124">
        <v>4.9619000000000003E-2</v>
      </c>
      <c r="F1591" s="124">
        <v>4.8978000000000001E-2</v>
      </c>
      <c r="G1591" s="124">
        <v>9.8597000000000004E-2</v>
      </c>
    </row>
    <row r="1592" spans="2:7" x14ac:dyDescent="0.5">
      <c r="B1592" s="122">
        <v>2016</v>
      </c>
      <c r="C1592" s="126" t="s">
        <v>78</v>
      </c>
      <c r="D1592" s="126" t="s">
        <v>88</v>
      </c>
      <c r="E1592" s="124">
        <v>0.13619700000000001</v>
      </c>
      <c r="F1592" s="124">
        <v>1.360438</v>
      </c>
      <c r="G1592" s="124">
        <v>1.4966349999999999</v>
      </c>
    </row>
    <row r="1593" spans="2:7" x14ac:dyDescent="0.5">
      <c r="B1593" s="122">
        <v>2016</v>
      </c>
      <c r="C1593" s="126" t="s">
        <v>78</v>
      </c>
      <c r="D1593" s="126" t="s">
        <v>89</v>
      </c>
      <c r="E1593" s="124">
        <v>-5.1376999999999999E-2</v>
      </c>
      <c r="F1593" s="124">
        <v>-5.7159999999999997E-3</v>
      </c>
      <c r="G1593" s="124">
        <v>-5.7092999999999998E-2</v>
      </c>
    </row>
    <row r="1594" spans="2:7" x14ac:dyDescent="0.5">
      <c r="B1594" s="122">
        <v>2016</v>
      </c>
      <c r="C1594" s="126" t="s">
        <v>78</v>
      </c>
      <c r="D1594" s="126" t="s">
        <v>90</v>
      </c>
      <c r="E1594" s="124">
        <v>0.17250599999999999</v>
      </c>
      <c r="F1594" s="124">
        <v>0.73451</v>
      </c>
      <c r="G1594" s="124">
        <v>0.90701600000000004</v>
      </c>
    </row>
    <row r="1595" spans="2:7" x14ac:dyDescent="0.5">
      <c r="B1595" s="122">
        <v>2016</v>
      </c>
      <c r="C1595" s="126" t="s">
        <v>78</v>
      </c>
      <c r="D1595" s="126" t="s">
        <v>91</v>
      </c>
      <c r="E1595" s="124">
        <v>0</v>
      </c>
      <c r="F1595" s="124">
        <v>5.5796999999999999E-2</v>
      </c>
      <c r="G1595" s="124">
        <v>5.5796999999999999E-2</v>
      </c>
    </row>
    <row r="1596" spans="2:7" x14ac:dyDescent="0.5">
      <c r="B1596" s="122">
        <v>2016</v>
      </c>
      <c r="C1596" s="126" t="s">
        <v>78</v>
      </c>
      <c r="D1596" s="126" t="s">
        <v>92</v>
      </c>
      <c r="E1596" s="124">
        <v>5.3369999999999997E-3</v>
      </c>
      <c r="F1596" s="124">
        <v>0.15640399999999999</v>
      </c>
      <c r="G1596" s="124">
        <v>0.161741</v>
      </c>
    </row>
    <row r="1597" spans="2:7" x14ac:dyDescent="0.5">
      <c r="B1597" s="122">
        <v>2016</v>
      </c>
      <c r="C1597" s="126" t="s">
        <v>93</v>
      </c>
      <c r="D1597" s="126" t="s">
        <v>94</v>
      </c>
      <c r="E1597" s="124">
        <v>4.1640000000000002E-3</v>
      </c>
      <c r="F1597" s="124">
        <v>3.3089999999999999E-3</v>
      </c>
      <c r="G1597" s="124">
        <v>7.4729999999999996E-3</v>
      </c>
    </row>
    <row r="1598" spans="2:7" x14ac:dyDescent="0.5">
      <c r="B1598" s="122">
        <v>2016</v>
      </c>
      <c r="C1598" s="126" t="s">
        <v>93</v>
      </c>
      <c r="D1598" s="126" t="s">
        <v>95</v>
      </c>
      <c r="E1598" s="124">
        <v>5.5302999999999998E-2</v>
      </c>
      <c r="F1598" s="124">
        <v>0.115436</v>
      </c>
      <c r="G1598" s="124">
        <v>0.170739</v>
      </c>
    </row>
    <row r="1599" spans="2:7" x14ac:dyDescent="0.5">
      <c r="B1599" s="122">
        <v>2016</v>
      </c>
      <c r="C1599" s="126" t="s">
        <v>93</v>
      </c>
      <c r="D1599" s="126" t="s">
        <v>96</v>
      </c>
      <c r="E1599" s="124">
        <v>1.6000000000000001E-4</v>
      </c>
      <c r="F1599" s="124">
        <v>1.1999999999999999E-3</v>
      </c>
      <c r="G1599" s="124">
        <v>1.3600000000000001E-3</v>
      </c>
    </row>
    <row r="1600" spans="2:7" x14ac:dyDescent="0.5">
      <c r="B1600" s="122">
        <v>2016</v>
      </c>
      <c r="C1600" s="126" t="s">
        <v>93</v>
      </c>
      <c r="D1600" s="126" t="s">
        <v>97</v>
      </c>
      <c r="E1600" s="124">
        <v>0.101283</v>
      </c>
      <c r="F1600" s="124">
        <v>7.5658000000000003E-2</v>
      </c>
      <c r="G1600" s="124">
        <v>0.17694099999999999</v>
      </c>
    </row>
    <row r="1601" spans="2:7" x14ac:dyDescent="0.5">
      <c r="B1601" s="122">
        <v>2016</v>
      </c>
      <c r="C1601" s="126" t="s">
        <v>93</v>
      </c>
      <c r="D1601" s="126" t="s">
        <v>98</v>
      </c>
      <c r="E1601" s="124">
        <v>1.3343000000000001E-2</v>
      </c>
      <c r="F1601" s="124">
        <v>1.3972E-2</v>
      </c>
      <c r="G1601" s="124">
        <v>2.7314999999999999E-2</v>
      </c>
    </row>
    <row r="1602" spans="2:7" x14ac:dyDescent="0.5">
      <c r="B1602" s="122">
        <v>2016</v>
      </c>
      <c r="C1602" s="126" t="s">
        <v>93</v>
      </c>
      <c r="D1602" s="126" t="s">
        <v>99</v>
      </c>
      <c r="E1602" s="124">
        <v>1.5122E-2</v>
      </c>
      <c r="F1602" s="124">
        <v>6.1339999999999999E-2</v>
      </c>
      <c r="G1602" s="124">
        <v>7.6462000000000002E-2</v>
      </c>
    </row>
    <row r="1603" spans="2:7" x14ac:dyDescent="0.5">
      <c r="B1603" s="122">
        <v>2016</v>
      </c>
      <c r="C1603" s="126" t="s">
        <v>93</v>
      </c>
      <c r="D1603" s="126" t="s">
        <v>100</v>
      </c>
      <c r="E1603" s="124">
        <v>0.34857900000000003</v>
      </c>
      <c r="F1603" s="124">
        <v>0.27168900000000001</v>
      </c>
      <c r="G1603" s="124">
        <v>0.62026800000000004</v>
      </c>
    </row>
    <row r="1604" spans="2:7" x14ac:dyDescent="0.5">
      <c r="B1604" s="122">
        <v>2016</v>
      </c>
      <c r="C1604" s="126" t="s">
        <v>93</v>
      </c>
      <c r="D1604" s="126" t="s">
        <v>101</v>
      </c>
      <c r="E1604" s="124">
        <v>1.7100000000000001E-4</v>
      </c>
      <c r="F1604" s="124">
        <v>8.1700000000000002E-4</v>
      </c>
      <c r="G1604" s="124">
        <v>9.8799999999999995E-4</v>
      </c>
    </row>
    <row r="1605" spans="2:7" x14ac:dyDescent="0.5">
      <c r="B1605" s="122">
        <v>2016</v>
      </c>
      <c r="C1605" s="126" t="s">
        <v>93</v>
      </c>
      <c r="D1605" s="126" t="s">
        <v>103</v>
      </c>
      <c r="E1605" s="124">
        <v>0.186644</v>
      </c>
      <c r="F1605" s="124">
        <v>0.259158</v>
      </c>
      <c r="G1605" s="124">
        <v>0.44580199999999998</v>
      </c>
    </row>
    <row r="1606" spans="2:7" x14ac:dyDescent="0.5">
      <c r="B1606" s="122">
        <v>2016</v>
      </c>
      <c r="C1606" s="126" t="s">
        <v>93</v>
      </c>
      <c r="D1606" s="126" t="s">
        <v>104</v>
      </c>
      <c r="E1606" s="124">
        <v>7.1292999999999995E-2</v>
      </c>
      <c r="F1606" s="124">
        <v>9.3933000000000003E-2</v>
      </c>
      <c r="G1606" s="124">
        <v>0.16522600000000001</v>
      </c>
    </row>
    <row r="1607" spans="2:7" x14ac:dyDescent="0.5">
      <c r="B1607" s="122">
        <v>2016</v>
      </c>
      <c r="C1607" s="126" t="s">
        <v>93</v>
      </c>
      <c r="D1607" s="126" t="s">
        <v>105</v>
      </c>
      <c r="E1607" s="124">
        <v>5.3420000000000002E-2</v>
      </c>
      <c r="F1607" s="124">
        <v>4.2812999999999997E-2</v>
      </c>
      <c r="G1607" s="124">
        <v>9.6232999999999999E-2</v>
      </c>
    </row>
    <row r="1608" spans="2:7" x14ac:dyDescent="0.5">
      <c r="B1608" s="122">
        <v>2016</v>
      </c>
      <c r="C1608" s="126" t="s">
        <v>93</v>
      </c>
      <c r="D1608" s="126" t="s">
        <v>106</v>
      </c>
      <c r="E1608" s="124">
        <v>3.0000000000000001E-6</v>
      </c>
      <c r="F1608" s="124">
        <v>1.9999999999999999E-6</v>
      </c>
      <c r="G1608" s="124">
        <v>5.0000000000000004E-6</v>
      </c>
    </row>
    <row r="1609" spans="2:7" x14ac:dyDescent="0.5">
      <c r="B1609" s="122">
        <v>2016</v>
      </c>
      <c r="C1609" s="126" t="s">
        <v>93</v>
      </c>
      <c r="D1609" s="126" t="s">
        <v>107</v>
      </c>
      <c r="E1609" s="124">
        <v>1.8749999999999999E-3</v>
      </c>
      <c r="F1609" s="124">
        <v>8.4320000000000003E-3</v>
      </c>
      <c r="G1609" s="124">
        <v>1.0307E-2</v>
      </c>
    </row>
    <row r="1610" spans="2:7" x14ac:dyDescent="0.5">
      <c r="B1610" s="122">
        <v>2016</v>
      </c>
      <c r="C1610" s="126" t="s">
        <v>93</v>
      </c>
      <c r="D1610" s="126" t="s">
        <v>108</v>
      </c>
      <c r="E1610" s="124">
        <v>0.27351300000000001</v>
      </c>
      <c r="F1610" s="124">
        <v>0.26485199999999998</v>
      </c>
      <c r="G1610" s="124">
        <v>0.53836499999999998</v>
      </c>
    </row>
    <row r="1611" spans="2:7" x14ac:dyDescent="0.5">
      <c r="B1611" s="122">
        <v>2016</v>
      </c>
      <c r="C1611" s="126" t="s">
        <v>93</v>
      </c>
      <c r="D1611" s="126" t="s">
        <v>109</v>
      </c>
      <c r="E1611" s="124">
        <v>0.237509</v>
      </c>
      <c r="F1611" s="124">
        <v>0.12081799999999999</v>
      </c>
      <c r="G1611" s="124">
        <v>0.35832700000000001</v>
      </c>
    </row>
    <row r="1612" spans="2:7" x14ac:dyDescent="0.5">
      <c r="B1612" s="122">
        <v>2016</v>
      </c>
      <c r="C1612" s="126" t="s">
        <v>93</v>
      </c>
      <c r="D1612" s="126" t="s">
        <v>110</v>
      </c>
      <c r="E1612" s="124">
        <v>0.122319</v>
      </c>
      <c r="F1612" s="124">
        <v>6.1996000000000002E-2</v>
      </c>
      <c r="G1612" s="124">
        <v>0.18431500000000001</v>
      </c>
    </row>
    <row r="1613" spans="2:7" x14ac:dyDescent="0.5">
      <c r="B1613" s="122">
        <v>2016</v>
      </c>
      <c r="C1613" s="126" t="s">
        <v>93</v>
      </c>
      <c r="D1613" s="126" t="s">
        <v>111</v>
      </c>
      <c r="E1613" s="124">
        <v>0.64280099999999996</v>
      </c>
      <c r="F1613" s="124">
        <v>1.182231</v>
      </c>
      <c r="G1613" s="124">
        <v>1.825032</v>
      </c>
    </row>
    <row r="1614" spans="2:7" x14ac:dyDescent="0.5">
      <c r="B1614" s="122">
        <v>2016</v>
      </c>
      <c r="C1614" s="126" t="s">
        <v>93</v>
      </c>
      <c r="D1614" s="126" t="s">
        <v>112</v>
      </c>
      <c r="E1614" s="124">
        <v>9.9999999999999995E-7</v>
      </c>
      <c r="F1614" s="124">
        <v>0</v>
      </c>
      <c r="G1614" s="124">
        <v>9.9999999999999995E-7</v>
      </c>
    </row>
    <row r="1615" spans="2:7" x14ac:dyDescent="0.5">
      <c r="B1615" s="122">
        <v>2016</v>
      </c>
      <c r="C1615" s="126" t="s">
        <v>93</v>
      </c>
      <c r="D1615" s="126" t="s">
        <v>113</v>
      </c>
      <c r="E1615" s="124">
        <v>4.8000000000000001E-5</v>
      </c>
      <c r="F1615" s="124">
        <v>1.37E-4</v>
      </c>
      <c r="G1615" s="124">
        <v>1.85E-4</v>
      </c>
    </row>
    <row r="1616" spans="2:7" x14ac:dyDescent="0.5">
      <c r="B1616" s="122">
        <v>2016</v>
      </c>
      <c r="C1616" s="126" t="s">
        <v>93</v>
      </c>
      <c r="D1616" s="126" t="s">
        <v>114</v>
      </c>
      <c r="E1616" s="124">
        <v>2.3379999999999998E-3</v>
      </c>
      <c r="F1616" s="124">
        <v>6.7609999999999996E-3</v>
      </c>
      <c r="G1616" s="124">
        <v>9.0989999999999994E-3</v>
      </c>
    </row>
    <row r="1617" spans="2:7" x14ac:dyDescent="0.5">
      <c r="B1617" s="122">
        <v>2016</v>
      </c>
      <c r="C1617" s="126" t="s">
        <v>93</v>
      </c>
      <c r="D1617" s="126" t="s">
        <v>115</v>
      </c>
      <c r="E1617" s="124">
        <v>9.1100000000000003E-4</v>
      </c>
      <c r="F1617" s="124">
        <v>8.5489999999999993E-3</v>
      </c>
      <c r="G1617" s="124">
        <v>9.4599999999999997E-3</v>
      </c>
    </row>
    <row r="1618" spans="2:7" x14ac:dyDescent="0.5">
      <c r="B1618" s="122">
        <v>2016</v>
      </c>
      <c r="C1618" s="126" t="s">
        <v>93</v>
      </c>
      <c r="D1618" s="126" t="s">
        <v>116</v>
      </c>
      <c r="E1618" s="124">
        <v>0.20139499999999999</v>
      </c>
      <c r="F1618" s="124">
        <v>0.199737</v>
      </c>
      <c r="G1618" s="124">
        <v>0.40113199999999999</v>
      </c>
    </row>
    <row r="1619" spans="2:7" x14ac:dyDescent="0.5">
      <c r="B1619" s="122">
        <v>2016</v>
      </c>
      <c r="C1619" s="126" t="s">
        <v>93</v>
      </c>
      <c r="D1619" s="126" t="s">
        <v>117</v>
      </c>
      <c r="E1619" s="124">
        <v>2.2738999999999999E-2</v>
      </c>
      <c r="F1619" s="124">
        <v>0.353796</v>
      </c>
      <c r="G1619" s="124">
        <v>0.37653500000000001</v>
      </c>
    </row>
    <row r="1620" spans="2:7" x14ac:dyDescent="0.5">
      <c r="B1620" s="122">
        <v>2016</v>
      </c>
      <c r="C1620" s="126" t="s">
        <v>93</v>
      </c>
      <c r="D1620" s="126" t="s">
        <v>118</v>
      </c>
      <c r="E1620" s="124">
        <v>4.6801000000000002E-2</v>
      </c>
      <c r="F1620" s="124">
        <v>4.8016000000000003E-2</v>
      </c>
      <c r="G1620" s="124">
        <v>9.4817000000000012E-2</v>
      </c>
    </row>
    <row r="1621" spans="2:7" x14ac:dyDescent="0.5">
      <c r="B1621" s="122">
        <v>2016</v>
      </c>
      <c r="C1621" s="126" t="s">
        <v>93</v>
      </c>
      <c r="D1621" s="126" t="s">
        <v>119</v>
      </c>
      <c r="E1621" s="124">
        <v>9.9400000000000009E-4</v>
      </c>
      <c r="F1621" s="124">
        <v>1.4168999999999999E-2</v>
      </c>
      <c r="G1621" s="124">
        <v>1.5162999999999999E-2</v>
      </c>
    </row>
    <row r="1622" spans="2:7" x14ac:dyDescent="0.5">
      <c r="B1622" s="122">
        <v>2016</v>
      </c>
      <c r="C1622" s="126" t="s">
        <v>93</v>
      </c>
      <c r="D1622" s="126" t="s">
        <v>120</v>
      </c>
      <c r="E1622" s="124">
        <v>0.16128200000000001</v>
      </c>
      <c r="F1622" s="124">
        <v>0.222444</v>
      </c>
      <c r="G1622" s="124">
        <v>0.38372600000000001</v>
      </c>
    </row>
    <row r="1623" spans="2:7" x14ac:dyDescent="0.5">
      <c r="B1623" s="122">
        <v>2016</v>
      </c>
      <c r="C1623" s="126" t="s">
        <v>93</v>
      </c>
      <c r="D1623" s="126" t="s">
        <v>121</v>
      </c>
      <c r="E1623" s="124">
        <v>1.2354E-2</v>
      </c>
      <c r="F1623" s="124">
        <v>6.2709999999999997E-3</v>
      </c>
      <c r="G1623" s="124">
        <v>1.8624999999999999E-2</v>
      </c>
    </row>
    <row r="1624" spans="2:7" x14ac:dyDescent="0.5">
      <c r="B1624" s="122">
        <v>2016</v>
      </c>
      <c r="C1624" s="126" t="s">
        <v>93</v>
      </c>
      <c r="D1624" s="126" t="s">
        <v>122</v>
      </c>
      <c r="E1624" s="124">
        <v>0.39655800000000002</v>
      </c>
      <c r="F1624" s="124">
        <v>0.368892</v>
      </c>
      <c r="G1624" s="124">
        <v>0.76544999999999996</v>
      </c>
    </row>
    <row r="1625" spans="2:7" x14ac:dyDescent="0.5">
      <c r="B1625" s="122">
        <v>2016</v>
      </c>
      <c r="C1625" s="126" t="s">
        <v>93</v>
      </c>
      <c r="D1625" s="126" t="s">
        <v>123</v>
      </c>
      <c r="E1625" s="124">
        <v>6.6100000000000004E-3</v>
      </c>
      <c r="F1625" s="124">
        <v>8.4659999999999996E-3</v>
      </c>
      <c r="G1625" s="124">
        <v>1.5076000000000001E-2</v>
      </c>
    </row>
    <row r="1626" spans="2:7" x14ac:dyDescent="0.5">
      <c r="B1626" s="122">
        <v>2016</v>
      </c>
      <c r="C1626" s="126" t="s">
        <v>93</v>
      </c>
      <c r="D1626" s="126" t="s">
        <v>124</v>
      </c>
      <c r="E1626" s="124">
        <v>6.3319E-2</v>
      </c>
      <c r="F1626" s="124">
        <v>6.1073000000000002E-2</v>
      </c>
      <c r="G1626" s="124">
        <v>0.124392</v>
      </c>
    </row>
    <row r="1627" spans="2:7" x14ac:dyDescent="0.5">
      <c r="B1627" s="122">
        <v>2016</v>
      </c>
      <c r="C1627" s="126" t="s">
        <v>93</v>
      </c>
      <c r="D1627" s="126" t="s">
        <v>125</v>
      </c>
      <c r="E1627" s="124">
        <v>3.3000000000000003E-5</v>
      </c>
      <c r="F1627" s="124">
        <v>1.2E-5</v>
      </c>
      <c r="G1627" s="124">
        <v>4.5000000000000003E-5</v>
      </c>
    </row>
    <row r="1628" spans="2:7" x14ac:dyDescent="0.5">
      <c r="B1628" s="122">
        <v>2016</v>
      </c>
      <c r="C1628" s="126" t="s">
        <v>93</v>
      </c>
      <c r="D1628" s="126" t="s">
        <v>126</v>
      </c>
      <c r="E1628" s="124">
        <v>0</v>
      </c>
      <c r="F1628" s="124">
        <v>0</v>
      </c>
      <c r="G1628" s="124">
        <v>0</v>
      </c>
    </row>
    <row r="1629" spans="2:7" x14ac:dyDescent="0.5">
      <c r="B1629" s="122">
        <v>2016</v>
      </c>
      <c r="C1629" s="126" t="s">
        <v>93</v>
      </c>
      <c r="D1629" s="126" t="s">
        <v>127</v>
      </c>
      <c r="E1629" s="124">
        <v>5.6318E-2</v>
      </c>
      <c r="F1629" s="124">
        <v>6.6157999999999995E-2</v>
      </c>
      <c r="G1629" s="124">
        <v>0.122476</v>
      </c>
    </row>
    <row r="1630" spans="2:7" x14ac:dyDescent="0.5">
      <c r="B1630" s="122">
        <v>2016</v>
      </c>
      <c r="C1630" s="126" t="s">
        <v>93</v>
      </c>
      <c r="D1630" s="126" t="s">
        <v>128</v>
      </c>
      <c r="E1630" s="124">
        <v>7.1400000000000001E-4</v>
      </c>
      <c r="F1630" s="124">
        <v>9.4439999999999993E-3</v>
      </c>
      <c r="G1630" s="124">
        <v>1.0158E-2</v>
      </c>
    </row>
    <row r="1631" spans="2:7" x14ac:dyDescent="0.5">
      <c r="B1631" s="122">
        <v>2016</v>
      </c>
      <c r="C1631" s="126" t="s">
        <v>93</v>
      </c>
      <c r="D1631" s="126" t="s">
        <v>129</v>
      </c>
      <c r="E1631" s="124">
        <v>1.4703000000000001E-2</v>
      </c>
      <c r="F1631" s="124">
        <v>1.2919999999999999E-2</v>
      </c>
      <c r="G1631" s="124">
        <v>2.7623000000000002E-2</v>
      </c>
    </row>
    <row r="1632" spans="2:7" x14ac:dyDescent="0.5">
      <c r="B1632" s="122">
        <v>2016</v>
      </c>
      <c r="C1632" s="126" t="s">
        <v>93</v>
      </c>
      <c r="D1632" s="126" t="s">
        <v>130</v>
      </c>
      <c r="E1632" s="124">
        <v>9.8999999999999994E-5</v>
      </c>
      <c r="F1632" s="124">
        <v>6.0000000000000002E-5</v>
      </c>
      <c r="G1632" s="124">
        <v>1.5899999999999999E-4</v>
      </c>
    </row>
    <row r="1633" spans="2:7" x14ac:dyDescent="0.5">
      <c r="B1633" s="122">
        <v>2016</v>
      </c>
      <c r="C1633" s="126" t="s">
        <v>93</v>
      </c>
      <c r="D1633" s="126" t="s">
        <v>131</v>
      </c>
      <c r="E1633" s="124">
        <v>0.12784000000000001</v>
      </c>
      <c r="F1633" s="124">
        <v>0.11204500000000001</v>
      </c>
      <c r="G1633" s="124">
        <v>0.23988499999999999</v>
      </c>
    </row>
    <row r="1634" spans="2:7" x14ac:dyDescent="0.5">
      <c r="B1634" s="122">
        <v>2016</v>
      </c>
      <c r="C1634" s="126" t="s">
        <v>93</v>
      </c>
      <c r="D1634" s="126" t="s">
        <v>132</v>
      </c>
      <c r="E1634" s="124">
        <v>8.9769000000000002E-2</v>
      </c>
      <c r="F1634" s="124">
        <v>7.2288000000000005E-2</v>
      </c>
      <c r="G1634" s="124">
        <v>0.16205700000000001</v>
      </c>
    </row>
    <row r="1635" spans="2:7" x14ac:dyDescent="0.5">
      <c r="B1635" s="122">
        <v>2016</v>
      </c>
      <c r="C1635" s="126" t="s">
        <v>93</v>
      </c>
      <c r="D1635" s="126" t="s">
        <v>133</v>
      </c>
      <c r="E1635" s="124">
        <v>0.33220899999999998</v>
      </c>
      <c r="F1635" s="124">
        <v>0.37406299999999998</v>
      </c>
      <c r="G1635" s="124">
        <v>0.70627200000000001</v>
      </c>
    </row>
    <row r="1636" spans="2:7" x14ac:dyDescent="0.5">
      <c r="B1636" s="122">
        <v>2017</v>
      </c>
      <c r="C1636" s="126" t="s">
        <v>69</v>
      </c>
      <c r="D1636" s="126" t="s">
        <v>70</v>
      </c>
      <c r="E1636" s="124">
        <v>0.72326899999999994</v>
      </c>
      <c r="F1636" s="124">
        <v>2.1521279999999998</v>
      </c>
      <c r="G1636" s="124">
        <v>2.875397</v>
      </c>
    </row>
    <row r="1637" spans="2:7" x14ac:dyDescent="0.5">
      <c r="B1637" s="122">
        <v>2017</v>
      </c>
      <c r="C1637" s="126" t="s">
        <v>69</v>
      </c>
      <c r="D1637" s="126" t="s">
        <v>404</v>
      </c>
      <c r="E1637" s="124">
        <v>0.33096700000000001</v>
      </c>
      <c r="F1637" s="124">
        <v>1.783995</v>
      </c>
      <c r="G1637" s="124">
        <v>2.1149619999999998</v>
      </c>
    </row>
    <row r="1638" spans="2:7" x14ac:dyDescent="0.5">
      <c r="B1638" s="122">
        <v>2017</v>
      </c>
      <c r="C1638" s="126" t="s">
        <v>69</v>
      </c>
      <c r="D1638" s="126" t="s">
        <v>71</v>
      </c>
      <c r="E1638" s="124">
        <v>0.16889899999999999</v>
      </c>
      <c r="F1638" s="124">
        <v>1.1335740000000001</v>
      </c>
      <c r="G1638" s="124">
        <v>1.302473</v>
      </c>
    </row>
    <row r="1639" spans="2:7" x14ac:dyDescent="0.5">
      <c r="B1639" s="122">
        <v>2017</v>
      </c>
      <c r="C1639" s="126" t="s">
        <v>69</v>
      </c>
      <c r="D1639" s="126" t="s">
        <v>72</v>
      </c>
      <c r="E1639" s="124">
        <v>7.5590390000000003</v>
      </c>
      <c r="F1639" s="124">
        <v>1.504621</v>
      </c>
      <c r="G1639" s="124">
        <v>9.0636600000000005</v>
      </c>
    </row>
    <row r="1640" spans="2:7" x14ac:dyDescent="0.5">
      <c r="B1640" s="122">
        <v>2017</v>
      </c>
      <c r="C1640" s="126" t="s">
        <v>69</v>
      </c>
      <c r="D1640" s="126" t="s">
        <v>73</v>
      </c>
      <c r="E1640" s="124">
        <v>4.0783050000000003</v>
      </c>
      <c r="F1640" s="124">
        <v>5.3919499999999996</v>
      </c>
      <c r="G1640" s="124">
        <v>9.4702549999999999</v>
      </c>
    </row>
    <row r="1641" spans="2:7" x14ac:dyDescent="0.5">
      <c r="B1641" s="122">
        <v>2017</v>
      </c>
      <c r="C1641" s="126" t="s">
        <v>69</v>
      </c>
      <c r="D1641" s="126" t="s">
        <v>74</v>
      </c>
      <c r="E1641" s="124">
        <v>0.53028699999999995</v>
      </c>
      <c r="F1641" s="124">
        <v>0.71151600000000004</v>
      </c>
      <c r="G1641" s="124">
        <v>1.241803</v>
      </c>
    </row>
    <row r="1642" spans="2:7" x14ac:dyDescent="0.5">
      <c r="B1642" s="122">
        <v>2017</v>
      </c>
      <c r="C1642" s="126" t="s">
        <v>69</v>
      </c>
      <c r="D1642" s="126" t="s">
        <v>75</v>
      </c>
      <c r="E1642" s="124">
        <v>0.21945000000000001</v>
      </c>
      <c r="F1642" s="124">
        <v>0.19158600000000001</v>
      </c>
      <c r="G1642" s="124">
        <v>0.41103600000000001</v>
      </c>
    </row>
    <row r="1643" spans="2:7" x14ac:dyDescent="0.5">
      <c r="B1643" s="122">
        <v>2017</v>
      </c>
      <c r="C1643" s="126" t="s">
        <v>69</v>
      </c>
      <c r="D1643" s="126" t="s">
        <v>76</v>
      </c>
      <c r="E1643" s="124">
        <v>1.454979</v>
      </c>
      <c r="F1643" s="124">
        <v>2.1372170000000001</v>
      </c>
      <c r="G1643" s="124">
        <v>3.5921959999999999</v>
      </c>
    </row>
    <row r="1644" spans="2:7" x14ac:dyDescent="0.5">
      <c r="B1644" s="122">
        <v>2017</v>
      </c>
      <c r="C1644" s="126" t="s">
        <v>69</v>
      </c>
      <c r="D1644" s="126" t="s">
        <v>77</v>
      </c>
      <c r="E1644" s="124">
        <v>8.1381680000000003</v>
      </c>
      <c r="F1644" s="124">
        <v>4.4183490000000001</v>
      </c>
      <c r="G1644" s="124">
        <v>12.556516999999999</v>
      </c>
    </row>
    <row r="1645" spans="2:7" x14ac:dyDescent="0.5">
      <c r="B1645" s="122">
        <v>2017</v>
      </c>
      <c r="C1645" s="126" t="s">
        <v>78</v>
      </c>
      <c r="D1645" s="126" t="s">
        <v>79</v>
      </c>
      <c r="E1645" s="124">
        <v>1.7989999999999999E-2</v>
      </c>
      <c r="F1645" s="124">
        <v>0.101532</v>
      </c>
      <c r="G1645" s="124">
        <v>0.119522</v>
      </c>
    </row>
    <row r="1646" spans="2:7" x14ac:dyDescent="0.5">
      <c r="B1646" s="122">
        <v>2017</v>
      </c>
      <c r="C1646" s="126" t="s">
        <v>78</v>
      </c>
      <c r="D1646" s="126" t="s">
        <v>80</v>
      </c>
      <c r="E1646" s="124">
        <v>0.41591800000000001</v>
      </c>
      <c r="F1646" s="124">
        <v>1.131149</v>
      </c>
      <c r="G1646" s="124">
        <v>1.547067</v>
      </c>
    </row>
    <row r="1647" spans="2:7" x14ac:dyDescent="0.5">
      <c r="B1647" s="122">
        <v>2017</v>
      </c>
      <c r="C1647" s="126" t="s">
        <v>78</v>
      </c>
      <c r="D1647" s="126" t="s">
        <v>81</v>
      </c>
      <c r="E1647" s="124">
        <v>7.7988000000000002E-2</v>
      </c>
      <c r="F1647" s="124">
        <v>0.53649999999999998</v>
      </c>
      <c r="G1647" s="124">
        <v>0.61448799999999992</v>
      </c>
    </row>
    <row r="1648" spans="2:7" x14ac:dyDescent="0.5">
      <c r="B1648" s="122">
        <v>2017</v>
      </c>
      <c r="C1648" s="126" t="s">
        <v>78</v>
      </c>
      <c r="D1648" s="126" t="s">
        <v>82</v>
      </c>
      <c r="E1648" s="124">
        <v>0.97408499999999998</v>
      </c>
      <c r="F1648" s="124">
        <v>1.0556680000000001</v>
      </c>
      <c r="G1648" s="124">
        <v>2.0297529999999999</v>
      </c>
    </row>
    <row r="1649" spans="2:7" x14ac:dyDescent="0.5">
      <c r="B1649" s="122">
        <v>2017</v>
      </c>
      <c r="C1649" s="126" t="s">
        <v>78</v>
      </c>
      <c r="D1649" s="126" t="s">
        <v>83</v>
      </c>
      <c r="E1649" s="124">
        <v>0.64430200000000004</v>
      </c>
      <c r="F1649" s="124">
        <v>1.0093190000000001</v>
      </c>
      <c r="G1649" s="124">
        <v>1.653621</v>
      </c>
    </row>
    <row r="1650" spans="2:7" x14ac:dyDescent="0.5">
      <c r="B1650" s="122">
        <v>2017</v>
      </c>
      <c r="C1650" s="126" t="s">
        <v>78</v>
      </c>
      <c r="D1650" s="126" t="s">
        <v>84</v>
      </c>
      <c r="E1650" s="124">
        <v>1.3222739999999999</v>
      </c>
      <c r="F1650" s="124">
        <v>1.5119199999999999</v>
      </c>
      <c r="G1650" s="124">
        <v>2.8341940000000001</v>
      </c>
    </row>
    <row r="1651" spans="2:7" x14ac:dyDescent="0.5">
      <c r="B1651" s="122">
        <v>2017</v>
      </c>
      <c r="C1651" s="126" t="s">
        <v>78</v>
      </c>
      <c r="D1651" s="126" t="s">
        <v>85</v>
      </c>
      <c r="E1651" s="124">
        <v>0.51465899999999998</v>
      </c>
      <c r="F1651" s="124">
        <v>0.50736400000000004</v>
      </c>
      <c r="G1651" s="124">
        <v>1.0220229999999999</v>
      </c>
    </row>
    <row r="1652" spans="2:7" x14ac:dyDescent="0.5">
      <c r="B1652" s="122">
        <v>2017</v>
      </c>
      <c r="C1652" s="126" t="s">
        <v>78</v>
      </c>
      <c r="D1652" s="126" t="s">
        <v>86</v>
      </c>
      <c r="E1652" s="124">
        <v>0.43700099999999997</v>
      </c>
      <c r="F1652" s="124">
        <v>2.1726800000000002</v>
      </c>
      <c r="G1652" s="124">
        <v>2.6096810000000001</v>
      </c>
    </row>
    <row r="1653" spans="2:7" x14ac:dyDescent="0.5">
      <c r="B1653" s="122">
        <v>2017</v>
      </c>
      <c r="C1653" s="126" t="s">
        <v>78</v>
      </c>
      <c r="D1653" s="126" t="s">
        <v>87</v>
      </c>
      <c r="E1653" s="124">
        <v>4.8531999999999999E-2</v>
      </c>
      <c r="F1653" s="124">
        <v>5.2795000000000002E-2</v>
      </c>
      <c r="G1653" s="124">
        <v>0.101327</v>
      </c>
    </row>
    <row r="1654" spans="2:7" x14ac:dyDescent="0.5">
      <c r="B1654" s="122">
        <v>2017</v>
      </c>
      <c r="C1654" s="126" t="s">
        <v>78</v>
      </c>
      <c r="D1654" s="126" t="s">
        <v>88</v>
      </c>
      <c r="E1654" s="124">
        <v>0.14130100000000001</v>
      </c>
      <c r="F1654" s="124">
        <v>1.8321430000000001</v>
      </c>
      <c r="G1654" s="124">
        <v>1.973444</v>
      </c>
    </row>
    <row r="1655" spans="2:7" x14ac:dyDescent="0.5">
      <c r="B1655" s="122">
        <v>2017</v>
      </c>
      <c r="C1655" s="126" t="s">
        <v>78</v>
      </c>
      <c r="D1655" s="126" t="s">
        <v>89</v>
      </c>
      <c r="E1655" s="124">
        <v>3.9007E-2</v>
      </c>
      <c r="F1655" s="124">
        <v>3.8370000000000001E-3</v>
      </c>
      <c r="G1655" s="124">
        <v>4.2844E-2</v>
      </c>
    </row>
    <row r="1656" spans="2:7" x14ac:dyDescent="0.5">
      <c r="B1656" s="122">
        <v>2017</v>
      </c>
      <c r="C1656" s="126" t="s">
        <v>78</v>
      </c>
      <c r="D1656" s="126" t="s">
        <v>90</v>
      </c>
      <c r="E1656" s="124">
        <v>0.24782599999999999</v>
      </c>
      <c r="F1656" s="124">
        <v>0.61176600000000003</v>
      </c>
      <c r="G1656" s="124">
        <v>0.85959200000000002</v>
      </c>
    </row>
    <row r="1657" spans="2:7" x14ac:dyDescent="0.5">
      <c r="B1657" s="122">
        <v>2017</v>
      </c>
      <c r="C1657" s="126" t="s">
        <v>78</v>
      </c>
      <c r="D1657" s="126" t="s">
        <v>91</v>
      </c>
      <c r="E1657" s="124">
        <v>0</v>
      </c>
      <c r="F1657" s="124">
        <v>4.8530999999999998E-2</v>
      </c>
      <c r="G1657" s="124">
        <v>4.8530999999999998E-2</v>
      </c>
    </row>
    <row r="1658" spans="2:7" x14ac:dyDescent="0.5">
      <c r="B1658" s="122">
        <v>2017</v>
      </c>
      <c r="C1658" s="126" t="s">
        <v>78</v>
      </c>
      <c r="D1658" s="126" t="s">
        <v>92</v>
      </c>
      <c r="E1658" s="124">
        <v>5.3449999999999999E-3</v>
      </c>
      <c r="F1658" s="124">
        <v>0.18734600000000001</v>
      </c>
      <c r="G1658" s="124">
        <v>0.192691</v>
      </c>
    </row>
    <row r="1659" spans="2:7" x14ac:dyDescent="0.5">
      <c r="B1659" s="122">
        <v>2017</v>
      </c>
      <c r="C1659" s="126" t="s">
        <v>93</v>
      </c>
      <c r="D1659" s="126" t="s">
        <v>94</v>
      </c>
      <c r="E1659" s="124">
        <v>4.6239999999999996E-3</v>
      </c>
      <c r="F1659" s="124">
        <v>4.0730000000000002E-3</v>
      </c>
      <c r="G1659" s="124">
        <v>8.6969999999999999E-3</v>
      </c>
    </row>
    <row r="1660" spans="2:7" x14ac:dyDescent="0.5">
      <c r="B1660" s="122">
        <v>2017</v>
      </c>
      <c r="C1660" s="126" t="s">
        <v>93</v>
      </c>
      <c r="D1660" s="126" t="s">
        <v>95</v>
      </c>
      <c r="E1660" s="124">
        <v>5.0978000000000002E-2</v>
      </c>
      <c r="F1660" s="124">
        <v>0.13119800000000001</v>
      </c>
      <c r="G1660" s="124">
        <v>0.182176</v>
      </c>
    </row>
    <row r="1661" spans="2:7" x14ac:dyDescent="0.5">
      <c r="B1661" s="122">
        <v>2017</v>
      </c>
      <c r="C1661" s="126" t="s">
        <v>93</v>
      </c>
      <c r="D1661" s="126" t="s">
        <v>96</v>
      </c>
      <c r="E1661" s="124">
        <v>4.0000000000000003E-5</v>
      </c>
      <c r="F1661" s="124">
        <v>1.7699999999999999E-4</v>
      </c>
      <c r="G1661" s="124">
        <v>2.1699999999999999E-4</v>
      </c>
    </row>
    <row r="1662" spans="2:7" x14ac:dyDescent="0.5">
      <c r="B1662" s="122">
        <v>2017</v>
      </c>
      <c r="C1662" s="126" t="s">
        <v>93</v>
      </c>
      <c r="D1662" s="126" t="s">
        <v>97</v>
      </c>
      <c r="E1662" s="124">
        <v>9.0529999999999999E-2</v>
      </c>
      <c r="F1662" s="124">
        <v>7.0577000000000001E-2</v>
      </c>
      <c r="G1662" s="124">
        <v>0.161107</v>
      </c>
    </row>
    <row r="1663" spans="2:7" x14ac:dyDescent="0.5">
      <c r="B1663" s="122">
        <v>2017</v>
      </c>
      <c r="C1663" s="126" t="s">
        <v>93</v>
      </c>
      <c r="D1663" s="126" t="s">
        <v>98</v>
      </c>
      <c r="E1663" s="124">
        <v>1.3636000000000001E-2</v>
      </c>
      <c r="F1663" s="124">
        <v>1.5879999999999998E-2</v>
      </c>
      <c r="G1663" s="124">
        <v>2.9516000000000001E-2</v>
      </c>
    </row>
    <row r="1664" spans="2:7" x14ac:dyDescent="0.5">
      <c r="B1664" s="122">
        <v>2017</v>
      </c>
      <c r="C1664" s="126" t="s">
        <v>93</v>
      </c>
      <c r="D1664" s="126" t="s">
        <v>99</v>
      </c>
      <c r="E1664" s="124">
        <v>1.4045E-2</v>
      </c>
      <c r="F1664" s="124">
        <v>4.9412999999999999E-2</v>
      </c>
      <c r="G1664" s="124">
        <v>6.3458000000000001E-2</v>
      </c>
    </row>
    <row r="1665" spans="2:7" x14ac:dyDescent="0.5">
      <c r="B1665" s="122">
        <v>2017</v>
      </c>
      <c r="C1665" s="126" t="s">
        <v>93</v>
      </c>
      <c r="D1665" s="126" t="s">
        <v>100</v>
      </c>
      <c r="E1665" s="124">
        <v>0.31734899999999999</v>
      </c>
      <c r="F1665" s="124">
        <v>0.27779700000000002</v>
      </c>
      <c r="G1665" s="124">
        <v>0.59514599999999995</v>
      </c>
    </row>
    <row r="1666" spans="2:7" x14ac:dyDescent="0.5">
      <c r="B1666" s="122">
        <v>2017</v>
      </c>
      <c r="C1666" s="126" t="s">
        <v>93</v>
      </c>
      <c r="D1666" s="126" t="s">
        <v>101</v>
      </c>
      <c r="E1666" s="124">
        <v>1.2799999999999999E-4</v>
      </c>
      <c r="F1666" s="124">
        <v>4.3199999999999998E-4</v>
      </c>
      <c r="G1666" s="124">
        <v>5.5999999999999995E-4</v>
      </c>
    </row>
    <row r="1667" spans="2:7" x14ac:dyDescent="0.5">
      <c r="B1667" s="122">
        <v>2017</v>
      </c>
      <c r="C1667" s="126" t="s">
        <v>93</v>
      </c>
      <c r="D1667" s="126" t="s">
        <v>103</v>
      </c>
      <c r="E1667" s="124">
        <v>0.23921600000000001</v>
      </c>
      <c r="F1667" s="124">
        <v>0.28853800000000002</v>
      </c>
      <c r="G1667" s="124">
        <v>0.52775400000000006</v>
      </c>
    </row>
    <row r="1668" spans="2:7" x14ac:dyDescent="0.5">
      <c r="B1668" s="122">
        <v>2017</v>
      </c>
      <c r="C1668" s="126" t="s">
        <v>93</v>
      </c>
      <c r="D1668" s="126" t="s">
        <v>104</v>
      </c>
      <c r="E1668" s="124">
        <v>6.6026000000000001E-2</v>
      </c>
      <c r="F1668" s="124">
        <v>9.1481999999999994E-2</v>
      </c>
      <c r="G1668" s="124">
        <v>0.15750800000000001</v>
      </c>
    </row>
    <row r="1669" spans="2:7" x14ac:dyDescent="0.5">
      <c r="B1669" s="122">
        <v>2017</v>
      </c>
      <c r="C1669" s="126" t="s">
        <v>93</v>
      </c>
      <c r="D1669" s="126" t="s">
        <v>105</v>
      </c>
      <c r="E1669" s="124">
        <v>5.0182999999999998E-2</v>
      </c>
      <c r="F1669" s="124">
        <v>4.1894000000000001E-2</v>
      </c>
      <c r="G1669" s="124">
        <v>9.2076999999999992E-2</v>
      </c>
    </row>
    <row r="1670" spans="2:7" x14ac:dyDescent="0.5">
      <c r="B1670" s="122">
        <v>2017</v>
      </c>
      <c r="C1670" s="126" t="s">
        <v>93</v>
      </c>
      <c r="D1670" s="126" t="s">
        <v>106</v>
      </c>
      <c r="E1670" s="124">
        <v>9.9999999999999995E-7</v>
      </c>
      <c r="F1670" s="124">
        <v>0</v>
      </c>
      <c r="G1670" s="124">
        <v>9.9999999999999995E-7</v>
      </c>
    </row>
    <row r="1671" spans="2:7" x14ac:dyDescent="0.5">
      <c r="B1671" s="122">
        <v>2017</v>
      </c>
      <c r="C1671" s="126" t="s">
        <v>93</v>
      </c>
      <c r="D1671" s="126" t="s">
        <v>107</v>
      </c>
      <c r="E1671" s="124">
        <v>1.5790000000000001E-3</v>
      </c>
      <c r="F1671" s="124">
        <v>6.8690000000000001E-3</v>
      </c>
      <c r="G1671" s="124">
        <v>8.4480000000000006E-3</v>
      </c>
    </row>
    <row r="1672" spans="2:7" x14ac:dyDescent="0.5">
      <c r="B1672" s="122">
        <v>2017</v>
      </c>
      <c r="C1672" s="126" t="s">
        <v>93</v>
      </c>
      <c r="D1672" s="126" t="s">
        <v>108</v>
      </c>
      <c r="E1672" s="124">
        <v>0.25435600000000003</v>
      </c>
      <c r="F1672" s="124">
        <v>0.266787</v>
      </c>
      <c r="G1672" s="124">
        <v>0.52114300000000002</v>
      </c>
    </row>
    <row r="1673" spans="2:7" x14ac:dyDescent="0.5">
      <c r="B1673" s="122">
        <v>2017</v>
      </c>
      <c r="C1673" s="126" t="s">
        <v>93</v>
      </c>
      <c r="D1673" s="126" t="s">
        <v>109</v>
      </c>
      <c r="E1673" s="124">
        <v>0.21260000000000001</v>
      </c>
      <c r="F1673" s="124">
        <v>0.121213</v>
      </c>
      <c r="G1673" s="124">
        <v>0.33381300000000003</v>
      </c>
    </row>
    <row r="1674" spans="2:7" x14ac:dyDescent="0.5">
      <c r="B1674" s="122">
        <v>2017</v>
      </c>
      <c r="C1674" s="126" t="s">
        <v>93</v>
      </c>
      <c r="D1674" s="126" t="s">
        <v>110</v>
      </c>
      <c r="E1674" s="124">
        <v>0.10953400000000001</v>
      </c>
      <c r="F1674" s="124">
        <v>6.2181E-2</v>
      </c>
      <c r="G1674" s="124">
        <v>0.17171500000000001</v>
      </c>
    </row>
    <row r="1675" spans="2:7" x14ac:dyDescent="0.5">
      <c r="B1675" s="122">
        <v>2017</v>
      </c>
      <c r="C1675" s="126" t="s">
        <v>93</v>
      </c>
      <c r="D1675" s="126" t="s">
        <v>111</v>
      </c>
      <c r="E1675" s="124">
        <v>0.57352700000000001</v>
      </c>
      <c r="F1675" s="124">
        <v>1.272974</v>
      </c>
      <c r="G1675" s="124">
        <v>1.8465009999999999</v>
      </c>
    </row>
    <row r="1676" spans="2:7" x14ac:dyDescent="0.5">
      <c r="B1676" s="122">
        <v>2017</v>
      </c>
      <c r="C1676" s="126" t="s">
        <v>93</v>
      </c>
      <c r="D1676" s="126" t="s">
        <v>112</v>
      </c>
      <c r="E1676" s="124">
        <v>9.9999999999999995E-7</v>
      </c>
      <c r="F1676" s="124">
        <v>0</v>
      </c>
      <c r="G1676" s="124">
        <v>9.9999999999999995E-7</v>
      </c>
    </row>
    <row r="1677" spans="2:7" x14ac:dyDescent="0.5">
      <c r="B1677" s="122">
        <v>2017</v>
      </c>
      <c r="C1677" s="126" t="s">
        <v>93</v>
      </c>
      <c r="D1677" s="126" t="s">
        <v>113</v>
      </c>
      <c r="E1677" s="124">
        <v>4.3999999999999999E-5</v>
      </c>
      <c r="F1677" s="124">
        <v>9.2999999999999997E-5</v>
      </c>
      <c r="G1677" s="124">
        <v>1.37E-4</v>
      </c>
    </row>
    <row r="1678" spans="2:7" x14ac:dyDescent="0.5">
      <c r="B1678" s="122">
        <v>2017</v>
      </c>
      <c r="C1678" s="126" t="s">
        <v>93</v>
      </c>
      <c r="D1678" s="126" t="s">
        <v>114</v>
      </c>
      <c r="E1678" s="124">
        <v>1.7570000000000001E-3</v>
      </c>
      <c r="F1678" s="124">
        <v>7.1809999999999999E-3</v>
      </c>
      <c r="G1678" s="124">
        <v>8.9379999999999998E-3</v>
      </c>
    </row>
    <row r="1679" spans="2:7" x14ac:dyDescent="0.5">
      <c r="B1679" s="122">
        <v>2017</v>
      </c>
      <c r="C1679" s="126" t="s">
        <v>93</v>
      </c>
      <c r="D1679" s="126" t="s">
        <v>115</v>
      </c>
      <c r="E1679" s="124">
        <v>8.4099999999999995E-4</v>
      </c>
      <c r="F1679" s="124">
        <v>7.8619999999999992E-3</v>
      </c>
      <c r="G1679" s="124">
        <v>8.7029999999999989E-3</v>
      </c>
    </row>
    <row r="1680" spans="2:7" x14ac:dyDescent="0.5">
      <c r="B1680" s="122">
        <v>2017</v>
      </c>
      <c r="C1680" s="126" t="s">
        <v>93</v>
      </c>
      <c r="D1680" s="126" t="s">
        <v>116</v>
      </c>
      <c r="E1680" s="124">
        <v>0.18759400000000001</v>
      </c>
      <c r="F1680" s="124">
        <v>0.20574300000000001</v>
      </c>
      <c r="G1680" s="124">
        <v>0.39333699999999999</v>
      </c>
    </row>
    <row r="1681" spans="2:7" x14ac:dyDescent="0.5">
      <c r="B1681" s="122">
        <v>2017</v>
      </c>
      <c r="C1681" s="126" t="s">
        <v>93</v>
      </c>
      <c r="D1681" s="126" t="s">
        <v>117</v>
      </c>
      <c r="E1681" s="124">
        <v>2.0076E-2</v>
      </c>
      <c r="F1681" s="124">
        <v>0.38170900000000002</v>
      </c>
      <c r="G1681" s="124">
        <v>0.401785</v>
      </c>
    </row>
    <row r="1682" spans="2:7" x14ac:dyDescent="0.5">
      <c r="B1682" s="122">
        <v>2017</v>
      </c>
      <c r="C1682" s="126" t="s">
        <v>93</v>
      </c>
      <c r="D1682" s="126" t="s">
        <v>118</v>
      </c>
      <c r="E1682" s="124">
        <v>4.3982E-2</v>
      </c>
      <c r="F1682" s="124">
        <v>4.8583000000000001E-2</v>
      </c>
      <c r="G1682" s="124">
        <v>9.2565000000000008E-2</v>
      </c>
    </row>
    <row r="1683" spans="2:7" x14ac:dyDescent="0.5">
      <c r="B1683" s="122">
        <v>2017</v>
      </c>
      <c r="C1683" s="126" t="s">
        <v>93</v>
      </c>
      <c r="D1683" s="126" t="s">
        <v>119</v>
      </c>
      <c r="E1683" s="124">
        <v>8.5800000000000004E-4</v>
      </c>
      <c r="F1683" s="124">
        <v>1.1948E-2</v>
      </c>
      <c r="G1683" s="124">
        <v>1.2806E-2</v>
      </c>
    </row>
    <row r="1684" spans="2:7" x14ac:dyDescent="0.5">
      <c r="B1684" s="122">
        <v>2017</v>
      </c>
      <c r="C1684" s="126" t="s">
        <v>93</v>
      </c>
      <c r="D1684" s="126" t="s">
        <v>120</v>
      </c>
      <c r="E1684" s="124">
        <v>0.18665599999999999</v>
      </c>
      <c r="F1684" s="124">
        <v>0.22445799999999999</v>
      </c>
      <c r="G1684" s="124">
        <v>0.41111399999999998</v>
      </c>
    </row>
    <row r="1685" spans="2:7" x14ac:dyDescent="0.5">
      <c r="B1685" s="122">
        <v>2017</v>
      </c>
      <c r="C1685" s="126" t="s">
        <v>93</v>
      </c>
      <c r="D1685" s="126" t="s">
        <v>121</v>
      </c>
      <c r="E1685" s="124">
        <v>1.0527999999999999E-2</v>
      </c>
      <c r="F1685" s="124">
        <v>5.7759999999999999E-3</v>
      </c>
      <c r="G1685" s="124">
        <v>1.6303999999999999E-2</v>
      </c>
    </row>
    <row r="1686" spans="2:7" x14ac:dyDescent="0.5">
      <c r="B1686" s="122">
        <v>2017</v>
      </c>
      <c r="C1686" s="126" t="s">
        <v>93</v>
      </c>
      <c r="D1686" s="126" t="s">
        <v>122</v>
      </c>
      <c r="E1686" s="124">
        <v>0.35478100000000001</v>
      </c>
      <c r="F1686" s="124">
        <v>0.36668600000000001</v>
      </c>
      <c r="G1686" s="124">
        <v>0.72146700000000008</v>
      </c>
    </row>
    <row r="1687" spans="2:7" x14ac:dyDescent="0.5">
      <c r="B1687" s="122">
        <v>2017</v>
      </c>
      <c r="C1687" s="126" t="s">
        <v>93</v>
      </c>
      <c r="D1687" s="126" t="s">
        <v>123</v>
      </c>
      <c r="E1687" s="124">
        <v>6.2519999999999997E-3</v>
      </c>
      <c r="F1687" s="124">
        <v>7.8530000000000006E-3</v>
      </c>
      <c r="G1687" s="124">
        <v>1.4104999999999999E-2</v>
      </c>
    </row>
    <row r="1688" spans="2:7" x14ac:dyDescent="0.5">
      <c r="B1688" s="122">
        <v>2017</v>
      </c>
      <c r="C1688" s="126" t="s">
        <v>93</v>
      </c>
      <c r="D1688" s="126" t="s">
        <v>124</v>
      </c>
      <c r="E1688" s="124">
        <v>5.8727000000000001E-2</v>
      </c>
      <c r="F1688" s="124">
        <v>6.1950999999999999E-2</v>
      </c>
      <c r="G1688" s="124">
        <v>0.12067799999999999</v>
      </c>
    </row>
    <row r="1689" spans="2:7" x14ac:dyDescent="0.5">
      <c r="B1689" s="122">
        <v>2017</v>
      </c>
      <c r="C1689" s="126" t="s">
        <v>93</v>
      </c>
      <c r="D1689" s="126" t="s">
        <v>125</v>
      </c>
      <c r="E1689" s="124">
        <v>2.9E-5</v>
      </c>
      <c r="F1689" s="124">
        <v>1.4E-5</v>
      </c>
      <c r="G1689" s="124">
        <v>4.3000000000000002E-5</v>
      </c>
    </row>
    <row r="1690" spans="2:7" x14ac:dyDescent="0.5">
      <c r="B1690" s="122">
        <v>2017</v>
      </c>
      <c r="C1690" s="126" t="s">
        <v>93</v>
      </c>
      <c r="D1690" s="126" t="s">
        <v>126</v>
      </c>
      <c r="E1690" s="124">
        <v>0</v>
      </c>
      <c r="F1690" s="124">
        <v>0</v>
      </c>
      <c r="G1690" s="124">
        <v>0</v>
      </c>
    </row>
    <row r="1691" spans="2:7" x14ac:dyDescent="0.5">
      <c r="B1691" s="122">
        <v>2017</v>
      </c>
      <c r="C1691" s="126" t="s">
        <v>93</v>
      </c>
      <c r="D1691" s="126" t="s">
        <v>127</v>
      </c>
      <c r="E1691" s="124">
        <v>4.9314999999999998E-2</v>
      </c>
      <c r="F1691" s="124">
        <v>6.5752000000000005E-2</v>
      </c>
      <c r="G1691" s="124">
        <v>0.115067</v>
      </c>
    </row>
    <row r="1692" spans="2:7" x14ac:dyDescent="0.5">
      <c r="B1692" s="122">
        <v>2017</v>
      </c>
      <c r="C1692" s="126" t="s">
        <v>93</v>
      </c>
      <c r="D1692" s="126" t="s">
        <v>128</v>
      </c>
      <c r="E1692" s="124">
        <v>7.0200000000000004E-4</v>
      </c>
      <c r="F1692" s="124">
        <v>9.1999999999999998E-3</v>
      </c>
      <c r="G1692" s="124">
        <v>9.9019999999999993E-3</v>
      </c>
    </row>
    <row r="1693" spans="2:7" x14ac:dyDescent="0.5">
      <c r="B1693" s="122">
        <v>2017</v>
      </c>
      <c r="C1693" s="126" t="s">
        <v>93</v>
      </c>
      <c r="D1693" s="126" t="s">
        <v>129</v>
      </c>
      <c r="E1693" s="124">
        <v>1.2969E-2</v>
      </c>
      <c r="F1693" s="124">
        <v>1.2401000000000001E-2</v>
      </c>
      <c r="G1693" s="124">
        <v>2.537E-2</v>
      </c>
    </row>
    <row r="1694" spans="2:7" x14ac:dyDescent="0.5">
      <c r="B1694" s="122">
        <v>2017</v>
      </c>
      <c r="C1694" s="126" t="s">
        <v>93</v>
      </c>
      <c r="D1694" s="126" t="s">
        <v>130</v>
      </c>
      <c r="E1694" s="124">
        <v>2.4000000000000001E-5</v>
      </c>
      <c r="F1694" s="124">
        <v>1.1E-5</v>
      </c>
      <c r="G1694" s="124">
        <v>3.4999999999999997E-5</v>
      </c>
    </row>
    <row r="1695" spans="2:7" x14ac:dyDescent="0.5">
      <c r="B1695" s="122">
        <v>2017</v>
      </c>
      <c r="C1695" s="126" t="s">
        <v>93</v>
      </c>
      <c r="D1695" s="126" t="s">
        <v>131</v>
      </c>
      <c r="E1695" s="124">
        <v>0.11071599999999999</v>
      </c>
      <c r="F1695" s="124">
        <v>0.10435999999999999</v>
      </c>
      <c r="G1695" s="124">
        <v>0.21507599999999999</v>
      </c>
    </row>
    <row r="1696" spans="2:7" x14ac:dyDescent="0.5">
      <c r="B1696" s="122">
        <v>2017</v>
      </c>
      <c r="C1696" s="126" t="s">
        <v>93</v>
      </c>
      <c r="D1696" s="126" t="s">
        <v>132</v>
      </c>
      <c r="E1696" s="124">
        <v>8.2719000000000001E-2</v>
      </c>
      <c r="F1696" s="124">
        <v>7.8267000000000003E-2</v>
      </c>
      <c r="G1696" s="124">
        <v>0.16098599999999999</v>
      </c>
    </row>
    <row r="1697" spans="2:7" x14ac:dyDescent="0.5">
      <c r="B1697" s="122">
        <v>2017</v>
      </c>
      <c r="C1697" s="126" t="s">
        <v>93</v>
      </c>
      <c r="D1697" s="126" t="s">
        <v>133</v>
      </c>
      <c r="E1697" s="124">
        <v>0.31888</v>
      </c>
      <c r="F1697" s="124">
        <v>0.384689</v>
      </c>
      <c r="G1697" s="124">
        <v>0.703569</v>
      </c>
    </row>
    <row r="1698" spans="2:7" x14ac:dyDescent="0.5">
      <c r="B1698" s="122">
        <v>2018</v>
      </c>
      <c r="C1698" s="126" t="s">
        <v>69</v>
      </c>
      <c r="D1698" s="126" t="s">
        <v>70</v>
      </c>
      <c r="E1698" s="124">
        <v>0.77147299999999996</v>
      </c>
      <c r="F1698" s="124">
        <v>2.1733660000000001</v>
      </c>
      <c r="G1698" s="124">
        <v>2.944839</v>
      </c>
    </row>
    <row r="1699" spans="2:7" x14ac:dyDescent="0.5">
      <c r="B1699" s="122">
        <v>2018</v>
      </c>
      <c r="C1699" s="126" t="s">
        <v>69</v>
      </c>
      <c r="D1699" s="126" t="s">
        <v>404</v>
      </c>
      <c r="E1699" s="124">
        <v>0.32738099999999998</v>
      </c>
      <c r="F1699" s="124">
        <v>2.0453990000000002</v>
      </c>
      <c r="G1699" s="124">
        <v>2.3727800000000001</v>
      </c>
    </row>
    <row r="1700" spans="2:7" x14ac:dyDescent="0.5">
      <c r="B1700" s="122">
        <v>2018</v>
      </c>
      <c r="C1700" s="126" t="s">
        <v>69</v>
      </c>
      <c r="D1700" s="126" t="s">
        <v>71</v>
      </c>
      <c r="E1700" s="124">
        <v>0.184748</v>
      </c>
      <c r="F1700" s="124">
        <v>0.97464799999999996</v>
      </c>
      <c r="G1700" s="124">
        <v>1.1593960000000001</v>
      </c>
    </row>
    <row r="1701" spans="2:7" x14ac:dyDescent="0.5">
      <c r="B1701" s="122">
        <v>2018</v>
      </c>
      <c r="C1701" s="126" t="s">
        <v>69</v>
      </c>
      <c r="D1701" s="126" t="s">
        <v>72</v>
      </c>
      <c r="E1701" s="124">
        <v>7.3609559999999998</v>
      </c>
      <c r="F1701" s="124">
        <v>1.8459209999999999</v>
      </c>
      <c r="G1701" s="124">
        <v>9.2068770000000004</v>
      </c>
    </row>
    <row r="1702" spans="2:7" x14ac:dyDescent="0.5">
      <c r="B1702" s="122">
        <v>2018</v>
      </c>
      <c r="C1702" s="126" t="s">
        <v>69</v>
      </c>
      <c r="D1702" s="126" t="s">
        <v>73</v>
      </c>
      <c r="E1702" s="124">
        <v>4.4353980000000002</v>
      </c>
      <c r="F1702" s="124">
        <v>5.7646920000000001</v>
      </c>
      <c r="G1702" s="124">
        <v>10.200089999999999</v>
      </c>
    </row>
    <row r="1703" spans="2:7" x14ac:dyDescent="0.5">
      <c r="B1703" s="122">
        <v>2018</v>
      </c>
      <c r="C1703" s="126" t="s">
        <v>69</v>
      </c>
      <c r="D1703" s="126" t="s">
        <v>74</v>
      </c>
      <c r="E1703" s="124">
        <v>0.56794299999999998</v>
      </c>
      <c r="F1703" s="124">
        <v>0.73431000000000002</v>
      </c>
      <c r="G1703" s="124">
        <v>1.3022530000000001</v>
      </c>
    </row>
    <row r="1704" spans="2:7" x14ac:dyDescent="0.5">
      <c r="B1704" s="122">
        <v>2018</v>
      </c>
      <c r="C1704" s="126" t="s">
        <v>69</v>
      </c>
      <c r="D1704" s="126" t="s">
        <v>75</v>
      </c>
      <c r="E1704" s="124">
        <v>0.21598700000000001</v>
      </c>
      <c r="F1704" s="124">
        <v>0.19108600000000001</v>
      </c>
      <c r="G1704" s="124">
        <v>0.40707300000000002</v>
      </c>
    </row>
    <row r="1705" spans="2:7" x14ac:dyDescent="0.5">
      <c r="B1705" s="122">
        <v>2018</v>
      </c>
      <c r="C1705" s="126" t="s">
        <v>69</v>
      </c>
      <c r="D1705" s="126" t="s">
        <v>76</v>
      </c>
      <c r="E1705" s="124">
        <v>1.4137150000000001</v>
      </c>
      <c r="F1705" s="124">
        <v>2.150776</v>
      </c>
      <c r="G1705" s="124">
        <v>3.5644909999999999</v>
      </c>
    </row>
    <row r="1706" spans="2:7" x14ac:dyDescent="0.5">
      <c r="B1706" s="122">
        <v>2018</v>
      </c>
      <c r="C1706" s="126" t="s">
        <v>69</v>
      </c>
      <c r="D1706" s="126" t="s">
        <v>77</v>
      </c>
      <c r="E1706" s="124">
        <v>8.3409180000000003</v>
      </c>
      <c r="F1706" s="124">
        <v>4.6872870000000004</v>
      </c>
      <c r="G1706" s="124">
        <v>13.028205</v>
      </c>
    </row>
    <row r="1707" spans="2:7" x14ac:dyDescent="0.5">
      <c r="B1707" s="122">
        <v>2018</v>
      </c>
      <c r="C1707" s="126" t="s">
        <v>78</v>
      </c>
      <c r="D1707" s="126" t="s">
        <v>79</v>
      </c>
      <c r="E1707" s="124">
        <v>1.6343E-2</v>
      </c>
      <c r="F1707" s="124">
        <v>9.0423000000000003E-2</v>
      </c>
      <c r="G1707" s="124">
        <v>0.106766</v>
      </c>
    </row>
    <row r="1708" spans="2:7" x14ac:dyDescent="0.5">
      <c r="B1708" s="122">
        <v>2018</v>
      </c>
      <c r="C1708" s="126" t="s">
        <v>78</v>
      </c>
      <c r="D1708" s="126" t="s">
        <v>80</v>
      </c>
      <c r="E1708" s="124">
        <v>0.40717900000000001</v>
      </c>
      <c r="F1708" s="124">
        <v>1.045812</v>
      </c>
      <c r="G1708" s="124">
        <v>1.4529909999999999</v>
      </c>
    </row>
    <row r="1709" spans="2:7" x14ac:dyDescent="0.5">
      <c r="B1709" s="122">
        <v>2018</v>
      </c>
      <c r="C1709" s="126" t="s">
        <v>78</v>
      </c>
      <c r="D1709" s="126" t="s">
        <v>81</v>
      </c>
      <c r="E1709" s="124">
        <v>7.1374000000000007E-2</v>
      </c>
      <c r="F1709" s="124">
        <v>0.47261799999999998</v>
      </c>
      <c r="G1709" s="124">
        <v>0.54399200000000003</v>
      </c>
    </row>
    <row r="1710" spans="2:7" x14ac:dyDescent="0.5">
      <c r="B1710" s="122">
        <v>2018</v>
      </c>
      <c r="C1710" s="126" t="s">
        <v>78</v>
      </c>
      <c r="D1710" s="126" t="s">
        <v>82</v>
      </c>
      <c r="E1710" s="124">
        <v>1.0704039999999999</v>
      </c>
      <c r="F1710" s="124">
        <v>1.0586279999999999</v>
      </c>
      <c r="G1710" s="124">
        <v>2.129032</v>
      </c>
    </row>
    <row r="1711" spans="2:7" x14ac:dyDescent="0.5">
      <c r="B1711" s="122">
        <v>2018</v>
      </c>
      <c r="C1711" s="126" t="s">
        <v>78</v>
      </c>
      <c r="D1711" s="126" t="s">
        <v>83</v>
      </c>
      <c r="E1711" s="124">
        <v>0.51662799999999998</v>
      </c>
      <c r="F1711" s="124">
        <v>1.17578</v>
      </c>
      <c r="G1711" s="124">
        <v>1.6924079999999999</v>
      </c>
    </row>
    <row r="1712" spans="2:7" x14ac:dyDescent="0.5">
      <c r="B1712" s="122">
        <v>2018</v>
      </c>
      <c r="C1712" s="126" t="s">
        <v>78</v>
      </c>
      <c r="D1712" s="126" t="s">
        <v>84</v>
      </c>
      <c r="E1712" s="124">
        <v>1.4296409999999999</v>
      </c>
      <c r="F1712" s="124">
        <v>1.563787</v>
      </c>
      <c r="G1712" s="124">
        <v>2.9934280000000002</v>
      </c>
    </row>
    <row r="1713" spans="2:7" x14ac:dyDescent="0.5">
      <c r="B1713" s="122">
        <v>2018</v>
      </c>
      <c r="C1713" s="126" t="s">
        <v>78</v>
      </c>
      <c r="D1713" s="126" t="s">
        <v>85</v>
      </c>
      <c r="E1713" s="124">
        <v>0.53065799999999996</v>
      </c>
      <c r="F1713" s="124">
        <v>0.53616299999999995</v>
      </c>
      <c r="G1713" s="124">
        <v>1.066821</v>
      </c>
    </row>
    <row r="1714" spans="2:7" x14ac:dyDescent="0.5">
      <c r="B1714" s="122">
        <v>2018</v>
      </c>
      <c r="C1714" s="126" t="s">
        <v>78</v>
      </c>
      <c r="D1714" s="126" t="s">
        <v>86</v>
      </c>
      <c r="E1714" s="124">
        <v>0.28828999999999999</v>
      </c>
      <c r="F1714" s="124">
        <v>2.051253</v>
      </c>
      <c r="G1714" s="124">
        <v>2.3395429999999999</v>
      </c>
    </row>
    <row r="1715" spans="2:7" x14ac:dyDescent="0.5">
      <c r="B1715" s="122">
        <v>2018</v>
      </c>
      <c r="C1715" s="126" t="s">
        <v>78</v>
      </c>
      <c r="D1715" s="126" t="s">
        <v>87</v>
      </c>
      <c r="E1715" s="124">
        <v>4.8628999999999999E-2</v>
      </c>
      <c r="F1715" s="124">
        <v>5.3133E-2</v>
      </c>
      <c r="G1715" s="124">
        <v>0.10176200000000001</v>
      </c>
    </row>
    <row r="1716" spans="2:7" x14ac:dyDescent="0.5">
      <c r="B1716" s="122">
        <v>2018</v>
      </c>
      <c r="C1716" s="126" t="s">
        <v>78</v>
      </c>
      <c r="D1716" s="126" t="s">
        <v>88</v>
      </c>
      <c r="E1716" s="124">
        <v>0.13355400000000001</v>
      </c>
      <c r="F1716" s="124">
        <v>1.841499</v>
      </c>
      <c r="G1716" s="124">
        <v>1.9750529999999999</v>
      </c>
    </row>
    <row r="1717" spans="2:7" x14ac:dyDescent="0.5">
      <c r="B1717" s="122">
        <v>2018</v>
      </c>
      <c r="C1717" s="126" t="s">
        <v>78</v>
      </c>
      <c r="D1717" s="126" t="s">
        <v>89</v>
      </c>
      <c r="E1717" s="124">
        <v>-3.1574999999999999E-2</v>
      </c>
      <c r="F1717" s="124">
        <v>-4.7239999999999999E-3</v>
      </c>
      <c r="G1717" s="124">
        <v>-3.6298999999999998E-2</v>
      </c>
    </row>
    <row r="1718" spans="2:7" x14ac:dyDescent="0.5">
      <c r="B1718" s="122">
        <v>2018</v>
      </c>
      <c r="C1718" s="126" t="s">
        <v>78</v>
      </c>
      <c r="D1718" s="126" t="s">
        <v>90</v>
      </c>
      <c r="E1718" s="124">
        <v>0.47289199999999998</v>
      </c>
      <c r="F1718" s="124">
        <v>0.51613500000000001</v>
      </c>
      <c r="G1718" s="124">
        <v>0.98902699999999999</v>
      </c>
    </row>
    <row r="1719" spans="2:7" x14ac:dyDescent="0.5">
      <c r="B1719" s="122">
        <v>2018</v>
      </c>
      <c r="C1719" s="126" t="s">
        <v>78</v>
      </c>
      <c r="D1719" s="126" t="s">
        <v>91</v>
      </c>
      <c r="E1719" s="124">
        <v>0</v>
      </c>
      <c r="F1719" s="124">
        <v>2.5582000000000001E-2</v>
      </c>
      <c r="G1719" s="124">
        <v>2.5582000000000001E-2</v>
      </c>
    </row>
    <row r="1720" spans="2:7" x14ac:dyDescent="0.5">
      <c r="B1720" s="122">
        <v>2018</v>
      </c>
      <c r="C1720" s="126" t="s">
        <v>78</v>
      </c>
      <c r="D1720" s="126" t="s">
        <v>92</v>
      </c>
      <c r="E1720" s="124">
        <v>4.3969999999999999E-3</v>
      </c>
      <c r="F1720" s="124">
        <v>0.15539500000000001</v>
      </c>
      <c r="G1720" s="124">
        <v>0.15979199999999999</v>
      </c>
    </row>
    <row r="1721" spans="2:7" x14ac:dyDescent="0.5">
      <c r="B1721" s="122">
        <v>2018</v>
      </c>
      <c r="C1721" s="126" t="s">
        <v>93</v>
      </c>
      <c r="D1721" s="126" t="s">
        <v>94</v>
      </c>
      <c r="E1721" s="124">
        <v>4.352E-3</v>
      </c>
      <c r="F1721" s="124">
        <v>3.718E-3</v>
      </c>
      <c r="G1721" s="124">
        <v>8.0700000000000008E-3</v>
      </c>
    </row>
    <row r="1722" spans="2:7" x14ac:dyDescent="0.5">
      <c r="B1722" s="122">
        <v>2018</v>
      </c>
      <c r="C1722" s="126" t="s">
        <v>93</v>
      </c>
      <c r="D1722" s="126" t="s">
        <v>95</v>
      </c>
      <c r="E1722" s="124">
        <v>4.8834000000000002E-2</v>
      </c>
      <c r="F1722" s="124">
        <v>0.13249</v>
      </c>
      <c r="G1722" s="124">
        <v>0.18132400000000001</v>
      </c>
    </row>
    <row r="1723" spans="2:7" x14ac:dyDescent="0.5">
      <c r="B1723" s="122">
        <v>2018</v>
      </c>
      <c r="C1723" s="126" t="s">
        <v>93</v>
      </c>
      <c r="D1723" s="126" t="s">
        <v>96</v>
      </c>
      <c r="E1723" s="124">
        <v>5.5000000000000002E-5</v>
      </c>
      <c r="F1723" s="124">
        <v>3.9100000000000002E-4</v>
      </c>
      <c r="G1723" s="124">
        <v>4.46E-4</v>
      </c>
    </row>
    <row r="1724" spans="2:7" x14ac:dyDescent="0.5">
      <c r="B1724" s="122">
        <v>2018</v>
      </c>
      <c r="C1724" s="126" t="s">
        <v>93</v>
      </c>
      <c r="D1724" s="126" t="s">
        <v>97</v>
      </c>
      <c r="E1724" s="124">
        <v>9.0444999999999998E-2</v>
      </c>
      <c r="F1724" s="124">
        <v>7.2510000000000005E-2</v>
      </c>
      <c r="G1724" s="124">
        <v>0.16295499999999999</v>
      </c>
    </row>
    <row r="1725" spans="2:7" x14ac:dyDescent="0.5">
      <c r="B1725" s="122">
        <v>2018</v>
      </c>
      <c r="C1725" s="126" t="s">
        <v>93</v>
      </c>
      <c r="D1725" s="126" t="s">
        <v>98</v>
      </c>
      <c r="E1725" s="124">
        <v>1.3065E-2</v>
      </c>
      <c r="F1725" s="124">
        <v>1.6337999999999998E-2</v>
      </c>
      <c r="G1725" s="124">
        <v>2.9402999999999999E-2</v>
      </c>
    </row>
    <row r="1726" spans="2:7" x14ac:dyDescent="0.5">
      <c r="B1726" s="122">
        <v>2018</v>
      </c>
      <c r="C1726" s="126" t="s">
        <v>93</v>
      </c>
      <c r="D1726" s="126" t="s">
        <v>99</v>
      </c>
      <c r="E1726" s="124">
        <v>1.3483999999999999E-2</v>
      </c>
      <c r="F1726" s="124">
        <v>4.0725999999999998E-2</v>
      </c>
      <c r="G1726" s="124">
        <v>5.4209999999999987E-2</v>
      </c>
    </row>
    <row r="1727" spans="2:7" x14ac:dyDescent="0.5">
      <c r="B1727" s="122">
        <v>2018</v>
      </c>
      <c r="C1727" s="126" t="s">
        <v>93</v>
      </c>
      <c r="D1727" s="126" t="s">
        <v>100</v>
      </c>
      <c r="E1727" s="124">
        <v>0.31285299999999999</v>
      </c>
      <c r="F1727" s="124">
        <v>0.278839</v>
      </c>
      <c r="G1727" s="124">
        <v>0.591692</v>
      </c>
    </row>
    <row r="1728" spans="2:7" x14ac:dyDescent="0.5">
      <c r="B1728" s="122">
        <v>2018</v>
      </c>
      <c r="C1728" s="126" t="s">
        <v>93</v>
      </c>
      <c r="D1728" s="126" t="s">
        <v>101</v>
      </c>
      <c r="E1728" s="124">
        <v>1.18E-4</v>
      </c>
      <c r="F1728" s="124">
        <v>4.7699999999999999E-4</v>
      </c>
      <c r="G1728" s="124">
        <v>5.9500000000000004E-4</v>
      </c>
    </row>
    <row r="1729" spans="2:7" x14ac:dyDescent="0.5">
      <c r="B1729" s="122">
        <v>2018</v>
      </c>
      <c r="C1729" s="126" t="s">
        <v>93</v>
      </c>
      <c r="D1729" s="126" t="s">
        <v>103</v>
      </c>
      <c r="E1729" s="124">
        <v>0.19195300000000001</v>
      </c>
      <c r="F1729" s="124">
        <v>0.26023800000000002</v>
      </c>
      <c r="G1729" s="124">
        <v>0.45219100000000001</v>
      </c>
    </row>
    <row r="1730" spans="2:7" x14ac:dyDescent="0.5">
      <c r="B1730" s="122">
        <v>2018</v>
      </c>
      <c r="C1730" s="126" t="s">
        <v>93</v>
      </c>
      <c r="D1730" s="126" t="s">
        <v>104</v>
      </c>
      <c r="E1730" s="124">
        <v>6.6553000000000001E-2</v>
      </c>
      <c r="F1730" s="124">
        <v>9.0883000000000005E-2</v>
      </c>
      <c r="G1730" s="124">
        <v>0.15743599999999999</v>
      </c>
    </row>
    <row r="1731" spans="2:7" x14ac:dyDescent="0.5">
      <c r="B1731" s="122">
        <v>2018</v>
      </c>
      <c r="C1731" s="126" t="s">
        <v>93</v>
      </c>
      <c r="D1731" s="126" t="s">
        <v>105</v>
      </c>
      <c r="E1731" s="124">
        <v>4.9107999999999999E-2</v>
      </c>
      <c r="F1731" s="124">
        <v>4.2313000000000003E-2</v>
      </c>
      <c r="G1731" s="124">
        <v>9.1421000000000002E-2</v>
      </c>
    </row>
    <row r="1732" spans="2:7" x14ac:dyDescent="0.5">
      <c r="B1732" s="122">
        <v>2018</v>
      </c>
      <c r="C1732" s="126" t="s">
        <v>93</v>
      </c>
      <c r="D1732" s="126" t="s">
        <v>106</v>
      </c>
      <c r="E1732" s="124">
        <v>3.9999999999999998E-6</v>
      </c>
      <c r="F1732" s="124">
        <v>0</v>
      </c>
      <c r="G1732" s="124">
        <v>3.9999999999999998E-6</v>
      </c>
    </row>
    <row r="1733" spans="2:7" x14ac:dyDescent="0.5">
      <c r="B1733" s="122">
        <v>2018</v>
      </c>
      <c r="C1733" s="126" t="s">
        <v>93</v>
      </c>
      <c r="D1733" s="126" t="s">
        <v>107</v>
      </c>
      <c r="E1733" s="124">
        <v>1.4040000000000001E-3</v>
      </c>
      <c r="F1733" s="124">
        <v>7.4120000000000002E-3</v>
      </c>
      <c r="G1733" s="124">
        <v>8.8160000000000009E-3</v>
      </c>
    </row>
    <row r="1734" spans="2:7" x14ac:dyDescent="0.5">
      <c r="B1734" s="122">
        <v>2018</v>
      </c>
      <c r="C1734" s="126" t="s">
        <v>93</v>
      </c>
      <c r="D1734" s="126" t="s">
        <v>108</v>
      </c>
      <c r="E1734" s="124">
        <v>0.258658</v>
      </c>
      <c r="F1734" s="124">
        <v>0.26811800000000002</v>
      </c>
      <c r="G1734" s="124">
        <v>0.52677600000000002</v>
      </c>
    </row>
    <row r="1735" spans="2:7" x14ac:dyDescent="0.5">
      <c r="B1735" s="122">
        <v>2018</v>
      </c>
      <c r="C1735" s="126" t="s">
        <v>93</v>
      </c>
      <c r="D1735" s="126" t="s">
        <v>109</v>
      </c>
      <c r="E1735" s="124">
        <v>0.208311</v>
      </c>
      <c r="F1735" s="124">
        <v>0.121363</v>
      </c>
      <c r="G1735" s="124">
        <v>0.32967400000000002</v>
      </c>
    </row>
    <row r="1736" spans="2:7" x14ac:dyDescent="0.5">
      <c r="B1736" s="122">
        <v>2018</v>
      </c>
      <c r="C1736" s="126" t="s">
        <v>93</v>
      </c>
      <c r="D1736" s="126" t="s">
        <v>110</v>
      </c>
      <c r="E1736" s="124">
        <v>0.107307</v>
      </c>
      <c r="F1736" s="124">
        <v>6.2259000000000002E-2</v>
      </c>
      <c r="G1736" s="124">
        <v>0.16956599999999999</v>
      </c>
    </row>
    <row r="1737" spans="2:7" x14ac:dyDescent="0.5">
      <c r="B1737" s="122">
        <v>2018</v>
      </c>
      <c r="C1737" s="126" t="s">
        <v>93</v>
      </c>
      <c r="D1737" s="126" t="s">
        <v>111</v>
      </c>
      <c r="E1737" s="124">
        <v>0.57142000000000004</v>
      </c>
      <c r="F1737" s="124">
        <v>1.3015350000000001</v>
      </c>
      <c r="G1737" s="124">
        <v>1.8729549999999999</v>
      </c>
    </row>
    <row r="1738" spans="2:7" x14ac:dyDescent="0.5">
      <c r="B1738" s="122">
        <v>2018</v>
      </c>
      <c r="C1738" s="126" t="s">
        <v>93</v>
      </c>
      <c r="D1738" s="126" t="s">
        <v>112</v>
      </c>
      <c r="E1738" s="124">
        <v>1.9999999999999999E-6</v>
      </c>
      <c r="F1738" s="124">
        <v>0</v>
      </c>
      <c r="G1738" s="124">
        <v>1.9999999999999999E-6</v>
      </c>
    </row>
    <row r="1739" spans="2:7" x14ac:dyDescent="0.5">
      <c r="B1739" s="122">
        <v>2018</v>
      </c>
      <c r="C1739" s="126" t="s">
        <v>93</v>
      </c>
      <c r="D1739" s="126" t="s">
        <v>113</v>
      </c>
      <c r="E1739" s="124">
        <v>4.0000000000000003E-5</v>
      </c>
      <c r="F1739" s="124">
        <v>7.2999999999999999E-5</v>
      </c>
      <c r="G1739" s="124">
        <v>1.13E-4</v>
      </c>
    </row>
    <row r="1740" spans="2:7" x14ac:dyDescent="0.5">
      <c r="B1740" s="122">
        <v>2018</v>
      </c>
      <c r="C1740" s="126" t="s">
        <v>93</v>
      </c>
      <c r="D1740" s="126" t="s">
        <v>114</v>
      </c>
      <c r="E1740" s="124">
        <v>7.8700000000000005E-4</v>
      </c>
      <c r="F1740" s="124">
        <v>9.2519999999999998E-3</v>
      </c>
      <c r="G1740" s="124">
        <v>1.0038999999999999E-2</v>
      </c>
    </row>
    <row r="1741" spans="2:7" x14ac:dyDescent="0.5">
      <c r="B1741" s="122">
        <v>2018</v>
      </c>
      <c r="C1741" s="126" t="s">
        <v>93</v>
      </c>
      <c r="D1741" s="126" t="s">
        <v>115</v>
      </c>
      <c r="E1741" s="124">
        <v>7.0399999999999998E-4</v>
      </c>
      <c r="F1741" s="124">
        <v>6.4460000000000003E-3</v>
      </c>
      <c r="G1741" s="124">
        <v>7.1500000000000001E-3</v>
      </c>
    </row>
    <row r="1742" spans="2:7" x14ac:dyDescent="0.5">
      <c r="B1742" s="122">
        <v>2018</v>
      </c>
      <c r="C1742" s="126" t="s">
        <v>93</v>
      </c>
      <c r="D1742" s="126" t="s">
        <v>116</v>
      </c>
      <c r="E1742" s="124">
        <v>0.17496999999999999</v>
      </c>
      <c r="F1742" s="124">
        <v>0.19817799999999999</v>
      </c>
      <c r="G1742" s="124">
        <v>0.37314799999999998</v>
      </c>
    </row>
    <row r="1743" spans="2:7" x14ac:dyDescent="0.5">
      <c r="B1743" s="122">
        <v>2018</v>
      </c>
      <c r="C1743" s="126" t="s">
        <v>93</v>
      </c>
      <c r="D1743" s="126" t="s">
        <v>117</v>
      </c>
      <c r="E1743" s="124">
        <v>1.9265999999999998E-2</v>
      </c>
      <c r="F1743" s="124">
        <v>0.37159900000000001</v>
      </c>
      <c r="G1743" s="124">
        <v>0.39086500000000002</v>
      </c>
    </row>
    <row r="1744" spans="2:7" x14ac:dyDescent="0.5">
      <c r="B1744" s="122">
        <v>2018</v>
      </c>
      <c r="C1744" s="126" t="s">
        <v>93</v>
      </c>
      <c r="D1744" s="126" t="s">
        <v>118</v>
      </c>
      <c r="E1744" s="124">
        <v>4.2597999999999997E-2</v>
      </c>
      <c r="F1744" s="124">
        <v>4.7705999999999998E-2</v>
      </c>
      <c r="G1744" s="124">
        <v>9.0303999999999995E-2</v>
      </c>
    </row>
    <row r="1745" spans="2:7" x14ac:dyDescent="0.5">
      <c r="B1745" s="122">
        <v>2018</v>
      </c>
      <c r="C1745" s="126" t="s">
        <v>93</v>
      </c>
      <c r="D1745" s="126" t="s">
        <v>119</v>
      </c>
      <c r="E1745" s="124">
        <v>8.6499999999999999E-4</v>
      </c>
      <c r="F1745" s="124">
        <v>9.972E-3</v>
      </c>
      <c r="G1745" s="124">
        <v>1.0836999999999999E-2</v>
      </c>
    </row>
    <row r="1746" spans="2:7" x14ac:dyDescent="0.5">
      <c r="B1746" s="122">
        <v>2018</v>
      </c>
      <c r="C1746" s="126" t="s">
        <v>93</v>
      </c>
      <c r="D1746" s="126" t="s">
        <v>120</v>
      </c>
      <c r="E1746" s="124">
        <v>0.15032799999999999</v>
      </c>
      <c r="F1746" s="124">
        <v>0.202377</v>
      </c>
      <c r="G1746" s="124">
        <v>0.35270499999999999</v>
      </c>
    </row>
    <row r="1747" spans="2:7" x14ac:dyDescent="0.5">
      <c r="B1747" s="122">
        <v>2018</v>
      </c>
      <c r="C1747" s="126" t="s">
        <v>93</v>
      </c>
      <c r="D1747" s="126" t="s">
        <v>121</v>
      </c>
      <c r="E1747" s="124">
        <v>1.0789999999999999E-2</v>
      </c>
      <c r="F1747" s="124">
        <v>6.3010000000000002E-3</v>
      </c>
      <c r="G1747" s="124">
        <v>1.7090999999999999E-2</v>
      </c>
    </row>
    <row r="1748" spans="2:7" x14ac:dyDescent="0.5">
      <c r="B1748" s="122">
        <v>2018</v>
      </c>
      <c r="C1748" s="126" t="s">
        <v>93</v>
      </c>
      <c r="D1748" s="126" t="s">
        <v>122</v>
      </c>
      <c r="E1748" s="124">
        <v>0.352323</v>
      </c>
      <c r="F1748" s="124">
        <v>0.36691299999999999</v>
      </c>
      <c r="G1748" s="124">
        <v>0.71923599999999999</v>
      </c>
    </row>
    <row r="1749" spans="2:7" x14ac:dyDescent="0.5">
      <c r="B1749" s="122">
        <v>2018</v>
      </c>
      <c r="C1749" s="126" t="s">
        <v>93</v>
      </c>
      <c r="D1749" s="126" t="s">
        <v>123</v>
      </c>
      <c r="E1749" s="124">
        <v>6.2820000000000003E-3</v>
      </c>
      <c r="F1749" s="124">
        <v>8.1019999999999998E-3</v>
      </c>
      <c r="G1749" s="124">
        <v>1.4383999999999999E-2</v>
      </c>
    </row>
    <row r="1750" spans="2:7" x14ac:dyDescent="0.5">
      <c r="B1750" s="122">
        <v>2018</v>
      </c>
      <c r="C1750" s="126" t="s">
        <v>93</v>
      </c>
      <c r="D1750" s="126" t="s">
        <v>124</v>
      </c>
      <c r="E1750" s="124">
        <v>6.1463999999999998E-2</v>
      </c>
      <c r="F1750" s="124">
        <v>6.2950000000000006E-2</v>
      </c>
      <c r="G1750" s="124">
        <v>0.124414</v>
      </c>
    </row>
    <row r="1751" spans="2:7" x14ac:dyDescent="0.5">
      <c r="B1751" s="122">
        <v>2018</v>
      </c>
      <c r="C1751" s="126" t="s">
        <v>93</v>
      </c>
      <c r="D1751" s="126" t="s">
        <v>125</v>
      </c>
      <c r="E1751" s="124">
        <v>2.5999999999999998E-5</v>
      </c>
      <c r="F1751" s="124">
        <v>1.0000000000000001E-5</v>
      </c>
      <c r="G1751" s="124">
        <v>3.6000000000000001E-5</v>
      </c>
    </row>
    <row r="1752" spans="2:7" x14ac:dyDescent="0.5">
      <c r="B1752" s="122">
        <v>2018</v>
      </c>
      <c r="C1752" s="126" t="s">
        <v>93</v>
      </c>
      <c r="D1752" s="126" t="s">
        <v>126</v>
      </c>
      <c r="E1752" s="124">
        <v>0</v>
      </c>
      <c r="F1752" s="124">
        <v>0</v>
      </c>
      <c r="G1752" s="124">
        <v>0</v>
      </c>
    </row>
    <row r="1753" spans="2:7" x14ac:dyDescent="0.5">
      <c r="B1753" s="122">
        <v>2018</v>
      </c>
      <c r="C1753" s="126" t="s">
        <v>93</v>
      </c>
      <c r="D1753" s="126" t="s">
        <v>127</v>
      </c>
      <c r="E1753" s="124">
        <v>5.2017000000000001E-2</v>
      </c>
      <c r="F1753" s="124">
        <v>6.7334000000000005E-2</v>
      </c>
      <c r="G1753" s="124">
        <v>0.119351</v>
      </c>
    </row>
    <row r="1754" spans="2:7" x14ac:dyDescent="0.5">
      <c r="B1754" s="122">
        <v>2018</v>
      </c>
      <c r="C1754" s="126" t="s">
        <v>93</v>
      </c>
      <c r="D1754" s="126" t="s">
        <v>128</v>
      </c>
      <c r="E1754" s="124">
        <v>9.8299999999999993E-4</v>
      </c>
      <c r="F1754" s="124">
        <v>9.1260000000000004E-3</v>
      </c>
      <c r="G1754" s="124">
        <v>1.0109E-2</v>
      </c>
    </row>
    <row r="1755" spans="2:7" x14ac:dyDescent="0.5">
      <c r="B1755" s="122">
        <v>2018</v>
      </c>
      <c r="C1755" s="126" t="s">
        <v>93</v>
      </c>
      <c r="D1755" s="126" t="s">
        <v>129</v>
      </c>
      <c r="E1755" s="124">
        <v>1.3093E-2</v>
      </c>
      <c r="F1755" s="124">
        <v>1.2238000000000001E-2</v>
      </c>
      <c r="G1755" s="124">
        <v>2.5330999999999999E-2</v>
      </c>
    </row>
    <row r="1756" spans="2:7" x14ac:dyDescent="0.5">
      <c r="B1756" s="122">
        <v>2018</v>
      </c>
      <c r="C1756" s="126" t="s">
        <v>93</v>
      </c>
      <c r="D1756" s="126" t="s">
        <v>130</v>
      </c>
      <c r="E1756" s="124">
        <v>3.4E-5</v>
      </c>
      <c r="F1756" s="124">
        <v>2.0000000000000002E-5</v>
      </c>
      <c r="G1756" s="124">
        <v>5.3999999999999998E-5</v>
      </c>
    </row>
    <row r="1757" spans="2:7" x14ac:dyDescent="0.5">
      <c r="B1757" s="122">
        <v>2018</v>
      </c>
      <c r="C1757" s="126" t="s">
        <v>93</v>
      </c>
      <c r="D1757" s="126" t="s">
        <v>131</v>
      </c>
      <c r="E1757" s="124">
        <v>0.113096</v>
      </c>
      <c r="F1757" s="124">
        <v>0.102992</v>
      </c>
      <c r="G1757" s="124">
        <v>0.216088</v>
      </c>
    </row>
    <row r="1758" spans="2:7" x14ac:dyDescent="0.5">
      <c r="B1758" s="122">
        <v>2018</v>
      </c>
      <c r="C1758" s="126" t="s">
        <v>93</v>
      </c>
      <c r="D1758" s="126" t="s">
        <v>132</v>
      </c>
      <c r="E1758" s="124">
        <v>7.8026999999999999E-2</v>
      </c>
      <c r="F1758" s="124">
        <v>7.7021000000000006E-2</v>
      </c>
      <c r="G1758" s="124">
        <v>0.15504799999999999</v>
      </c>
    </row>
    <row r="1759" spans="2:7" x14ac:dyDescent="0.5">
      <c r="B1759" s="122">
        <v>2018</v>
      </c>
      <c r="C1759" s="126" t="s">
        <v>93</v>
      </c>
      <c r="D1759" s="126" t="s">
        <v>133</v>
      </c>
      <c r="E1759" s="124">
        <v>0.30796099999999998</v>
      </c>
      <c r="F1759" s="124">
        <v>0.40262300000000001</v>
      </c>
      <c r="G1759" s="124">
        <v>0.71058399999999999</v>
      </c>
    </row>
    <row r="1760" spans="2:7" x14ac:dyDescent="0.5">
      <c r="B1760" s="122">
        <v>2019</v>
      </c>
      <c r="C1760" s="126" t="s">
        <v>69</v>
      </c>
      <c r="D1760" s="126" t="s">
        <v>70</v>
      </c>
      <c r="E1760" s="124">
        <v>0.71798300000000004</v>
      </c>
      <c r="F1760" s="124">
        <v>2.1229939999999998</v>
      </c>
      <c r="G1760" s="124">
        <v>2.8409770000000001</v>
      </c>
    </row>
    <row r="1761" spans="2:7" x14ac:dyDescent="0.5">
      <c r="B1761" s="122">
        <v>2019</v>
      </c>
      <c r="C1761" s="126" t="s">
        <v>69</v>
      </c>
      <c r="D1761" s="126" t="s">
        <v>404</v>
      </c>
      <c r="E1761" s="124">
        <v>0.28162799999999999</v>
      </c>
      <c r="F1761" s="124">
        <v>2.1127929999999999</v>
      </c>
      <c r="G1761" s="124">
        <v>2.3944209999999999</v>
      </c>
    </row>
    <row r="1762" spans="2:7" x14ac:dyDescent="0.5">
      <c r="B1762" s="122">
        <v>2019</v>
      </c>
      <c r="C1762" s="126" t="s">
        <v>69</v>
      </c>
      <c r="D1762" s="126" t="s">
        <v>71</v>
      </c>
      <c r="E1762" s="124">
        <v>0.14954400000000001</v>
      </c>
      <c r="F1762" s="124">
        <v>0.97458100000000003</v>
      </c>
      <c r="G1762" s="124">
        <v>1.124125</v>
      </c>
    </row>
    <row r="1763" spans="2:7" x14ac:dyDescent="0.5">
      <c r="B1763" s="122">
        <v>2019</v>
      </c>
      <c r="C1763" s="126" t="s">
        <v>69</v>
      </c>
      <c r="D1763" s="126" t="s">
        <v>72</v>
      </c>
      <c r="E1763" s="124">
        <v>5.9091250000000004</v>
      </c>
      <c r="F1763" s="124">
        <v>1.8378289999999999</v>
      </c>
      <c r="G1763" s="124">
        <v>7.7469540000000006</v>
      </c>
    </row>
    <row r="1764" spans="2:7" x14ac:dyDescent="0.5">
      <c r="B1764" s="122">
        <v>2019</v>
      </c>
      <c r="C1764" s="126" t="s">
        <v>69</v>
      </c>
      <c r="D1764" s="126" t="s">
        <v>73</v>
      </c>
      <c r="E1764" s="124">
        <v>4.1544090000000002</v>
      </c>
      <c r="F1764" s="124">
        <v>5.5865869999999997</v>
      </c>
      <c r="G1764" s="124">
        <v>9.7409959999999991</v>
      </c>
    </row>
    <row r="1765" spans="2:7" x14ac:dyDescent="0.5">
      <c r="B1765" s="122">
        <v>2019</v>
      </c>
      <c r="C1765" s="126" t="s">
        <v>69</v>
      </c>
      <c r="D1765" s="126" t="s">
        <v>74</v>
      </c>
      <c r="E1765" s="124">
        <v>0.52478900000000006</v>
      </c>
      <c r="F1765" s="124">
        <v>0.76105999999999996</v>
      </c>
      <c r="G1765" s="124">
        <v>1.285849</v>
      </c>
    </row>
    <row r="1766" spans="2:7" x14ac:dyDescent="0.5">
      <c r="B1766" s="122">
        <v>2019</v>
      </c>
      <c r="C1766" s="126" t="s">
        <v>69</v>
      </c>
      <c r="D1766" s="126" t="s">
        <v>75</v>
      </c>
      <c r="E1766" s="124">
        <v>0.186249</v>
      </c>
      <c r="F1766" s="124">
        <v>0.19172</v>
      </c>
      <c r="G1766" s="124">
        <v>0.377969</v>
      </c>
    </row>
    <row r="1767" spans="2:7" x14ac:dyDescent="0.5">
      <c r="B1767" s="122">
        <v>2019</v>
      </c>
      <c r="C1767" s="126" t="s">
        <v>69</v>
      </c>
      <c r="D1767" s="126" t="s">
        <v>76</v>
      </c>
      <c r="E1767" s="124">
        <v>1.310389</v>
      </c>
      <c r="F1767" s="124">
        <v>2.1576580000000001</v>
      </c>
      <c r="G1767" s="124">
        <v>3.4680469999999999</v>
      </c>
    </row>
    <row r="1768" spans="2:7" x14ac:dyDescent="0.5">
      <c r="B1768" s="122">
        <v>2019</v>
      </c>
      <c r="C1768" s="126" t="s">
        <v>69</v>
      </c>
      <c r="D1768" s="126" t="s">
        <v>77</v>
      </c>
      <c r="E1768" s="124">
        <v>8.1552790000000002</v>
      </c>
      <c r="F1768" s="124">
        <v>4.904649</v>
      </c>
      <c r="G1768" s="124">
        <v>13.059927999999999</v>
      </c>
    </row>
    <row r="1769" spans="2:7" x14ac:dyDescent="0.5">
      <c r="B1769" s="122">
        <v>2019</v>
      </c>
      <c r="C1769" s="126" t="s">
        <v>78</v>
      </c>
      <c r="D1769" s="126" t="s">
        <v>79</v>
      </c>
      <c r="E1769" s="124">
        <v>1.3823E-2</v>
      </c>
      <c r="F1769" s="124">
        <v>9.5226000000000005E-2</v>
      </c>
      <c r="G1769" s="124">
        <v>0.10904899999999999</v>
      </c>
    </row>
    <row r="1770" spans="2:7" x14ac:dyDescent="0.5">
      <c r="B1770" s="122">
        <v>2019</v>
      </c>
      <c r="C1770" s="126" t="s">
        <v>78</v>
      </c>
      <c r="D1770" s="126" t="s">
        <v>80</v>
      </c>
      <c r="E1770" s="124">
        <v>0.33273799999999998</v>
      </c>
      <c r="F1770" s="124">
        <v>1.123016</v>
      </c>
      <c r="G1770" s="124">
        <v>1.455754</v>
      </c>
    </row>
    <row r="1771" spans="2:7" x14ac:dyDescent="0.5">
      <c r="B1771" s="122">
        <v>2019</v>
      </c>
      <c r="C1771" s="126" t="s">
        <v>78</v>
      </c>
      <c r="D1771" s="126" t="s">
        <v>81</v>
      </c>
      <c r="E1771" s="124">
        <v>6.0578E-2</v>
      </c>
      <c r="F1771" s="124">
        <v>0.51525299999999996</v>
      </c>
      <c r="G1771" s="124">
        <v>0.57583099999999998</v>
      </c>
    </row>
    <row r="1772" spans="2:7" x14ac:dyDescent="0.5">
      <c r="B1772" s="122">
        <v>2019</v>
      </c>
      <c r="C1772" s="126" t="s">
        <v>78</v>
      </c>
      <c r="D1772" s="126" t="s">
        <v>82</v>
      </c>
      <c r="E1772" s="124">
        <v>0.979626</v>
      </c>
      <c r="F1772" s="124">
        <v>1.0147120000000001</v>
      </c>
      <c r="G1772" s="124">
        <v>1.9943379999999999</v>
      </c>
    </row>
    <row r="1773" spans="2:7" x14ac:dyDescent="0.5">
      <c r="B1773" s="122">
        <v>2019</v>
      </c>
      <c r="C1773" s="126" t="s">
        <v>78</v>
      </c>
      <c r="D1773" s="126" t="s">
        <v>83</v>
      </c>
      <c r="E1773" s="124">
        <v>0.63086799999999998</v>
      </c>
      <c r="F1773" s="124">
        <v>1.3482909999999999</v>
      </c>
      <c r="G1773" s="124">
        <v>1.9791589999999999</v>
      </c>
    </row>
    <row r="1774" spans="2:7" x14ac:dyDescent="0.5">
      <c r="B1774" s="122">
        <v>2019</v>
      </c>
      <c r="C1774" s="126" t="s">
        <v>78</v>
      </c>
      <c r="D1774" s="126" t="s">
        <v>84</v>
      </c>
      <c r="E1774" s="124">
        <v>1.3860030000000001</v>
      </c>
      <c r="F1774" s="124">
        <v>1.6101890000000001</v>
      </c>
      <c r="G1774" s="124">
        <v>2.9961920000000002</v>
      </c>
    </row>
    <row r="1775" spans="2:7" x14ac:dyDescent="0.5">
      <c r="B1775" s="122">
        <v>2019</v>
      </c>
      <c r="C1775" s="126" t="s">
        <v>78</v>
      </c>
      <c r="D1775" s="126" t="s">
        <v>85</v>
      </c>
      <c r="E1775" s="124">
        <v>0.428649</v>
      </c>
      <c r="F1775" s="124">
        <v>0.56533199999999995</v>
      </c>
      <c r="G1775" s="124">
        <v>0.993981</v>
      </c>
    </row>
    <row r="1776" spans="2:7" x14ac:dyDescent="0.5">
      <c r="B1776" s="122">
        <v>2019</v>
      </c>
      <c r="C1776" s="126" t="s">
        <v>78</v>
      </c>
      <c r="D1776" s="126" t="s">
        <v>86</v>
      </c>
      <c r="E1776" s="124">
        <v>0.31399199999999999</v>
      </c>
      <c r="F1776" s="124">
        <v>2.0986210000000001</v>
      </c>
      <c r="G1776" s="124">
        <v>2.4126129999999999</v>
      </c>
    </row>
    <row r="1777" spans="2:7" x14ac:dyDescent="0.5">
      <c r="B1777" s="122">
        <v>2019</v>
      </c>
      <c r="C1777" s="126" t="s">
        <v>78</v>
      </c>
      <c r="D1777" s="126" t="s">
        <v>87</v>
      </c>
      <c r="E1777" s="124">
        <v>3.9975999999999998E-2</v>
      </c>
      <c r="F1777" s="124">
        <v>5.5357000000000003E-2</v>
      </c>
      <c r="G1777" s="124">
        <v>9.5333000000000001E-2</v>
      </c>
    </row>
    <row r="1778" spans="2:7" x14ac:dyDescent="0.5">
      <c r="B1778" s="122">
        <v>2019</v>
      </c>
      <c r="C1778" s="126" t="s">
        <v>78</v>
      </c>
      <c r="D1778" s="126" t="s">
        <v>88</v>
      </c>
      <c r="E1778" s="124">
        <v>0.11033900000000001</v>
      </c>
      <c r="F1778" s="124">
        <v>1.2658180000000001</v>
      </c>
      <c r="G1778" s="124">
        <v>1.3761570000000001</v>
      </c>
    </row>
    <row r="1779" spans="2:7" x14ac:dyDescent="0.5">
      <c r="B1779" s="122">
        <v>2019</v>
      </c>
      <c r="C1779" s="126" t="s">
        <v>78</v>
      </c>
      <c r="D1779" s="126" t="s">
        <v>89</v>
      </c>
      <c r="E1779" s="124">
        <v>7.2909999999999997E-3</v>
      </c>
      <c r="F1779" s="124">
        <v>7.7200000000000001E-4</v>
      </c>
      <c r="G1779" s="124">
        <v>8.062999999999999E-3</v>
      </c>
    </row>
    <row r="1780" spans="2:7" x14ac:dyDescent="0.5">
      <c r="B1780" s="122">
        <v>2019</v>
      </c>
      <c r="C1780" s="126" t="s">
        <v>78</v>
      </c>
      <c r="D1780" s="126" t="s">
        <v>90</v>
      </c>
      <c r="E1780" s="124">
        <v>-5.8599999999999999E-2</v>
      </c>
      <c r="F1780" s="124">
        <v>0.15923599999999999</v>
      </c>
      <c r="G1780" s="124">
        <v>0.100636</v>
      </c>
    </row>
    <row r="1781" spans="2:7" x14ac:dyDescent="0.5">
      <c r="B1781" s="122">
        <v>2019</v>
      </c>
      <c r="C1781" s="126" t="s">
        <v>78</v>
      </c>
      <c r="D1781" s="126" t="s">
        <v>91</v>
      </c>
      <c r="E1781" s="124">
        <v>0</v>
      </c>
      <c r="F1781" s="124">
        <v>3.7712000000000002E-2</v>
      </c>
      <c r="G1781" s="124">
        <v>3.7712000000000002E-2</v>
      </c>
    </row>
    <row r="1782" spans="2:7" x14ac:dyDescent="0.5">
      <c r="B1782" s="122">
        <v>2019</v>
      </c>
      <c r="C1782" s="126" t="s">
        <v>78</v>
      </c>
      <c r="D1782" s="126" t="s">
        <v>92</v>
      </c>
      <c r="E1782" s="124">
        <v>6.3959999999999998E-3</v>
      </c>
      <c r="F1782" s="124">
        <v>0.24227499999999999</v>
      </c>
      <c r="G1782" s="124">
        <v>0.248671</v>
      </c>
    </row>
    <row r="1783" spans="2:7" x14ac:dyDescent="0.5">
      <c r="B1783" s="122">
        <v>2019</v>
      </c>
      <c r="C1783" s="126" t="s">
        <v>93</v>
      </c>
      <c r="D1783" s="126" t="s">
        <v>94</v>
      </c>
      <c r="E1783" s="124">
        <v>3.4420000000000002E-3</v>
      </c>
      <c r="F1783" s="124">
        <v>3.0219999999999999E-3</v>
      </c>
      <c r="G1783" s="124">
        <v>6.4640000000000001E-3</v>
      </c>
    </row>
    <row r="1784" spans="2:7" x14ac:dyDescent="0.5">
      <c r="B1784" s="122">
        <v>2019</v>
      </c>
      <c r="C1784" s="126" t="s">
        <v>93</v>
      </c>
      <c r="D1784" s="126" t="s">
        <v>95</v>
      </c>
      <c r="E1784" s="124">
        <v>4.2965999999999997E-2</v>
      </c>
      <c r="F1784" s="124">
        <v>0.125251</v>
      </c>
      <c r="G1784" s="124">
        <v>0.16821700000000001</v>
      </c>
    </row>
    <row r="1785" spans="2:7" x14ac:dyDescent="0.5">
      <c r="B1785" s="122">
        <v>2019</v>
      </c>
      <c r="C1785" s="126" t="s">
        <v>93</v>
      </c>
      <c r="D1785" s="126" t="s">
        <v>96</v>
      </c>
      <c r="E1785" s="124">
        <v>4.3999999999999999E-5</v>
      </c>
      <c r="F1785" s="124">
        <v>4.55E-4</v>
      </c>
      <c r="G1785" s="124">
        <v>4.9899999999999999E-4</v>
      </c>
    </row>
    <row r="1786" spans="2:7" x14ac:dyDescent="0.5">
      <c r="B1786" s="122">
        <v>2019</v>
      </c>
      <c r="C1786" s="126" t="s">
        <v>93</v>
      </c>
      <c r="D1786" s="126" t="s">
        <v>97</v>
      </c>
      <c r="E1786" s="124">
        <v>7.4539999999999995E-2</v>
      </c>
      <c r="F1786" s="124">
        <v>7.2543999999999997E-2</v>
      </c>
      <c r="G1786" s="124">
        <v>0.14708399999999999</v>
      </c>
    </row>
    <row r="1787" spans="2:7" x14ac:dyDescent="0.5">
      <c r="B1787" s="122">
        <v>2019</v>
      </c>
      <c r="C1787" s="126" t="s">
        <v>93</v>
      </c>
      <c r="D1787" s="126" t="s">
        <v>98</v>
      </c>
      <c r="E1787" s="124">
        <v>1.4147E-2</v>
      </c>
      <c r="F1787" s="124">
        <v>1.8461999999999999E-2</v>
      </c>
      <c r="G1787" s="124">
        <v>3.2608999999999999E-2</v>
      </c>
    </row>
    <row r="1788" spans="2:7" x14ac:dyDescent="0.5">
      <c r="B1788" s="122">
        <v>2019</v>
      </c>
      <c r="C1788" s="126" t="s">
        <v>93</v>
      </c>
      <c r="D1788" s="126" t="s">
        <v>99</v>
      </c>
      <c r="E1788" s="124">
        <v>1.1845E-2</v>
      </c>
      <c r="F1788" s="124">
        <v>3.8851999999999998E-2</v>
      </c>
      <c r="G1788" s="124">
        <v>5.0696999999999999E-2</v>
      </c>
    </row>
    <row r="1789" spans="2:7" x14ac:dyDescent="0.5">
      <c r="B1789" s="122">
        <v>2019</v>
      </c>
      <c r="C1789" s="126" t="s">
        <v>93</v>
      </c>
      <c r="D1789" s="126" t="s">
        <v>100</v>
      </c>
      <c r="E1789" s="124">
        <v>0.26232100000000003</v>
      </c>
      <c r="F1789" s="124">
        <v>0.26985300000000001</v>
      </c>
      <c r="G1789" s="124">
        <v>0.53217400000000004</v>
      </c>
    </row>
    <row r="1790" spans="2:7" x14ac:dyDescent="0.5">
      <c r="B1790" s="122">
        <v>2019</v>
      </c>
      <c r="C1790" s="126" t="s">
        <v>93</v>
      </c>
      <c r="D1790" s="126" t="s">
        <v>101</v>
      </c>
      <c r="E1790" s="124">
        <v>1.05E-4</v>
      </c>
      <c r="F1790" s="124">
        <v>4.95E-4</v>
      </c>
      <c r="G1790" s="124">
        <v>6.0000000000000006E-4</v>
      </c>
    </row>
    <row r="1791" spans="2:7" x14ac:dyDescent="0.5">
      <c r="B1791" s="122">
        <v>2019</v>
      </c>
      <c r="C1791" s="126" t="s">
        <v>93</v>
      </c>
      <c r="D1791" s="126" t="s">
        <v>103</v>
      </c>
      <c r="E1791" s="124">
        <v>0.171068</v>
      </c>
      <c r="F1791" s="124">
        <v>0.25489699999999998</v>
      </c>
      <c r="G1791" s="124">
        <v>0.42596499999999998</v>
      </c>
    </row>
    <row r="1792" spans="2:7" x14ac:dyDescent="0.5">
      <c r="B1792" s="122">
        <v>2019</v>
      </c>
      <c r="C1792" s="126" t="s">
        <v>93</v>
      </c>
      <c r="D1792" s="126" t="s">
        <v>104</v>
      </c>
      <c r="E1792" s="124">
        <v>5.9172000000000002E-2</v>
      </c>
      <c r="F1792" s="124">
        <v>9.4676999999999997E-2</v>
      </c>
      <c r="G1792" s="124">
        <v>0.15384900000000001</v>
      </c>
    </row>
    <row r="1793" spans="2:7" x14ac:dyDescent="0.5">
      <c r="B1793" s="122">
        <v>2019</v>
      </c>
      <c r="C1793" s="126" t="s">
        <v>93</v>
      </c>
      <c r="D1793" s="126" t="s">
        <v>105</v>
      </c>
      <c r="E1793" s="124">
        <v>4.4313999999999999E-2</v>
      </c>
      <c r="F1793" s="124">
        <v>4.2695999999999998E-2</v>
      </c>
      <c r="G1793" s="124">
        <v>8.7010000000000004E-2</v>
      </c>
    </row>
    <row r="1794" spans="2:7" x14ac:dyDescent="0.5">
      <c r="B1794" s="122">
        <v>2019</v>
      </c>
      <c r="C1794" s="126" t="s">
        <v>93</v>
      </c>
      <c r="D1794" s="126" t="s">
        <v>106</v>
      </c>
      <c r="E1794" s="124">
        <v>3.9999999999999998E-6</v>
      </c>
      <c r="F1794" s="124">
        <v>9.9999999999999995E-7</v>
      </c>
      <c r="G1794" s="124">
        <v>5.0000000000000004E-6</v>
      </c>
    </row>
    <row r="1795" spans="2:7" x14ac:dyDescent="0.5">
      <c r="B1795" s="122">
        <v>2019</v>
      </c>
      <c r="C1795" s="126" t="s">
        <v>93</v>
      </c>
      <c r="D1795" s="126" t="s">
        <v>107</v>
      </c>
      <c r="E1795" s="124">
        <v>9.9599999999999992E-4</v>
      </c>
      <c r="F1795" s="124">
        <v>7.2899999999999996E-3</v>
      </c>
      <c r="G1795" s="124">
        <v>8.286E-3</v>
      </c>
    </row>
    <row r="1796" spans="2:7" x14ac:dyDescent="0.5">
      <c r="B1796" s="122">
        <v>2019</v>
      </c>
      <c r="C1796" s="126" t="s">
        <v>93</v>
      </c>
      <c r="D1796" s="126" t="s">
        <v>108</v>
      </c>
      <c r="E1796" s="124">
        <v>0.24332100000000001</v>
      </c>
      <c r="F1796" s="124">
        <v>0.27305800000000002</v>
      </c>
      <c r="G1796" s="124">
        <v>0.51637900000000003</v>
      </c>
    </row>
    <row r="1797" spans="2:7" x14ac:dyDescent="0.5">
      <c r="B1797" s="122">
        <v>2019</v>
      </c>
      <c r="C1797" s="126" t="s">
        <v>93</v>
      </c>
      <c r="D1797" s="126" t="s">
        <v>109</v>
      </c>
      <c r="E1797" s="124">
        <v>0.16621</v>
      </c>
      <c r="F1797" s="124">
        <v>0.11905</v>
      </c>
      <c r="G1797" s="124">
        <v>0.28526000000000001</v>
      </c>
    </row>
    <row r="1798" spans="2:7" x14ac:dyDescent="0.5">
      <c r="B1798" s="122">
        <v>2019</v>
      </c>
      <c r="C1798" s="126" t="s">
        <v>93</v>
      </c>
      <c r="D1798" s="126" t="s">
        <v>110</v>
      </c>
      <c r="E1798" s="124">
        <v>8.5600999999999997E-2</v>
      </c>
      <c r="F1798" s="124">
        <v>6.1058000000000001E-2</v>
      </c>
      <c r="G1798" s="124">
        <v>0.14665900000000001</v>
      </c>
    </row>
    <row r="1799" spans="2:7" x14ac:dyDescent="0.5">
      <c r="B1799" s="122">
        <v>2019</v>
      </c>
      <c r="C1799" s="126" t="s">
        <v>93</v>
      </c>
      <c r="D1799" s="126" t="s">
        <v>111</v>
      </c>
      <c r="E1799" s="124">
        <v>0.48730899999999999</v>
      </c>
      <c r="F1799" s="124">
        <v>1.1810970000000001</v>
      </c>
      <c r="G1799" s="124">
        <v>1.6684060000000001</v>
      </c>
    </row>
    <row r="1800" spans="2:7" x14ac:dyDescent="0.5">
      <c r="B1800" s="122">
        <v>2019</v>
      </c>
      <c r="C1800" s="126" t="s">
        <v>93</v>
      </c>
      <c r="D1800" s="126" t="s">
        <v>112</v>
      </c>
      <c r="E1800" s="124">
        <v>9.9999999999999995E-7</v>
      </c>
      <c r="F1800" s="124">
        <v>0</v>
      </c>
      <c r="G1800" s="124">
        <v>9.9999999999999995E-7</v>
      </c>
    </row>
    <row r="1801" spans="2:7" x14ac:dyDescent="0.5">
      <c r="B1801" s="122">
        <v>2019</v>
      </c>
      <c r="C1801" s="126" t="s">
        <v>93</v>
      </c>
      <c r="D1801" s="126" t="s">
        <v>113</v>
      </c>
      <c r="E1801" s="124">
        <v>2.9E-5</v>
      </c>
      <c r="F1801" s="124">
        <v>5.0000000000000002E-5</v>
      </c>
      <c r="G1801" s="124">
        <v>7.8999999999999996E-5</v>
      </c>
    </row>
    <row r="1802" spans="2:7" x14ac:dyDescent="0.5">
      <c r="B1802" s="122">
        <v>2019</v>
      </c>
      <c r="C1802" s="126" t="s">
        <v>93</v>
      </c>
      <c r="D1802" s="126" t="s">
        <v>114</v>
      </c>
      <c r="E1802" s="124">
        <v>6.2600000000000004E-4</v>
      </c>
      <c r="F1802" s="124">
        <v>8.881E-3</v>
      </c>
      <c r="G1802" s="124">
        <v>9.5069999999999998E-3</v>
      </c>
    </row>
    <row r="1803" spans="2:7" x14ac:dyDescent="0.5">
      <c r="B1803" s="122">
        <v>2019</v>
      </c>
      <c r="C1803" s="126" t="s">
        <v>93</v>
      </c>
      <c r="D1803" s="126" t="s">
        <v>115</v>
      </c>
      <c r="E1803" s="124">
        <v>7.4100000000000001E-4</v>
      </c>
      <c r="F1803" s="124">
        <v>7.2690000000000003E-3</v>
      </c>
      <c r="G1803" s="124">
        <v>8.0099999999999998E-3</v>
      </c>
    </row>
    <row r="1804" spans="2:7" x14ac:dyDescent="0.5">
      <c r="B1804" s="122">
        <v>2019</v>
      </c>
      <c r="C1804" s="126" t="s">
        <v>93</v>
      </c>
      <c r="D1804" s="126" t="s">
        <v>116</v>
      </c>
      <c r="E1804" s="124">
        <v>0.14762400000000001</v>
      </c>
      <c r="F1804" s="124">
        <v>0.19012000000000001</v>
      </c>
      <c r="G1804" s="124">
        <v>0.33774399999999999</v>
      </c>
    </row>
    <row r="1805" spans="2:7" x14ac:dyDescent="0.5">
      <c r="B1805" s="122">
        <v>2019</v>
      </c>
      <c r="C1805" s="126" t="s">
        <v>93</v>
      </c>
      <c r="D1805" s="126" t="s">
        <v>117</v>
      </c>
      <c r="E1805" s="124">
        <v>1.8232000000000002E-2</v>
      </c>
      <c r="F1805" s="124">
        <v>0.34503699999999998</v>
      </c>
      <c r="G1805" s="124">
        <v>0.36326900000000001</v>
      </c>
    </row>
    <row r="1806" spans="2:7" x14ac:dyDescent="0.5">
      <c r="B1806" s="122">
        <v>2019</v>
      </c>
      <c r="C1806" s="126" t="s">
        <v>93</v>
      </c>
      <c r="D1806" s="126" t="s">
        <v>118</v>
      </c>
      <c r="E1806" s="124">
        <v>4.1853000000000001E-2</v>
      </c>
      <c r="F1806" s="124">
        <v>4.8728E-2</v>
      </c>
      <c r="G1806" s="124">
        <v>9.0580999999999995E-2</v>
      </c>
    </row>
    <row r="1807" spans="2:7" x14ac:dyDescent="0.5">
      <c r="B1807" s="122">
        <v>2019</v>
      </c>
      <c r="C1807" s="126" t="s">
        <v>93</v>
      </c>
      <c r="D1807" s="126" t="s">
        <v>119</v>
      </c>
      <c r="E1807" s="124">
        <v>6.1200000000000002E-4</v>
      </c>
      <c r="F1807" s="124">
        <v>8.4810000000000007E-3</v>
      </c>
      <c r="G1807" s="124">
        <v>9.0930000000000004E-3</v>
      </c>
    </row>
    <row r="1808" spans="2:7" x14ac:dyDescent="0.5">
      <c r="B1808" s="122">
        <v>2019</v>
      </c>
      <c r="C1808" s="126" t="s">
        <v>93</v>
      </c>
      <c r="D1808" s="126" t="s">
        <v>120</v>
      </c>
      <c r="E1808" s="124">
        <v>0.14163100000000001</v>
      </c>
      <c r="F1808" s="124">
        <v>0.20941699999999999</v>
      </c>
      <c r="G1808" s="124">
        <v>0.35104800000000003</v>
      </c>
    </row>
    <row r="1809" spans="2:7" x14ac:dyDescent="0.5">
      <c r="B1809" s="122">
        <v>2019</v>
      </c>
      <c r="C1809" s="126" t="s">
        <v>93</v>
      </c>
      <c r="D1809" s="126" t="s">
        <v>121</v>
      </c>
      <c r="E1809" s="124">
        <v>1.0887000000000001E-2</v>
      </c>
      <c r="F1809" s="124">
        <v>6.7999999999999996E-3</v>
      </c>
      <c r="G1809" s="124">
        <v>1.7687000000000001E-2</v>
      </c>
    </row>
    <row r="1810" spans="2:7" x14ac:dyDescent="0.5">
      <c r="B1810" s="122">
        <v>2019</v>
      </c>
      <c r="C1810" s="126" t="s">
        <v>93</v>
      </c>
      <c r="D1810" s="126" t="s">
        <v>122</v>
      </c>
      <c r="E1810" s="124">
        <v>0.30429800000000001</v>
      </c>
      <c r="F1810" s="124">
        <v>0.35318500000000003</v>
      </c>
      <c r="G1810" s="124">
        <v>0.65748300000000004</v>
      </c>
    </row>
    <row r="1811" spans="2:7" x14ac:dyDescent="0.5">
      <c r="B1811" s="122">
        <v>2019</v>
      </c>
      <c r="C1811" s="126" t="s">
        <v>93</v>
      </c>
      <c r="D1811" s="126" t="s">
        <v>123</v>
      </c>
      <c r="E1811" s="124">
        <v>5.2259999999999997E-3</v>
      </c>
      <c r="F1811" s="124">
        <v>6.8649999999999996E-3</v>
      </c>
      <c r="G1811" s="124">
        <v>1.2090999999999999E-2</v>
      </c>
    </row>
    <row r="1812" spans="2:7" x14ac:dyDescent="0.5">
      <c r="B1812" s="122">
        <v>2019</v>
      </c>
      <c r="C1812" s="126" t="s">
        <v>93</v>
      </c>
      <c r="D1812" s="126" t="s">
        <v>124</v>
      </c>
      <c r="E1812" s="124">
        <v>5.8027000000000002E-2</v>
      </c>
      <c r="F1812" s="124">
        <v>6.2910999999999995E-2</v>
      </c>
      <c r="G1812" s="124">
        <v>0.120938</v>
      </c>
    </row>
    <row r="1813" spans="2:7" x14ac:dyDescent="0.5">
      <c r="B1813" s="122">
        <v>2019</v>
      </c>
      <c r="C1813" s="126" t="s">
        <v>93</v>
      </c>
      <c r="D1813" s="126" t="s">
        <v>125</v>
      </c>
      <c r="E1813" s="124">
        <v>2.0000000000000002E-5</v>
      </c>
      <c r="F1813" s="124">
        <v>9.0000000000000002E-6</v>
      </c>
      <c r="G1813" s="124">
        <v>2.9E-5</v>
      </c>
    </row>
    <row r="1814" spans="2:7" x14ac:dyDescent="0.5">
      <c r="B1814" s="122">
        <v>2019</v>
      </c>
      <c r="C1814" s="126" t="s">
        <v>93</v>
      </c>
      <c r="D1814" s="126" t="s">
        <v>126</v>
      </c>
      <c r="E1814" s="124">
        <v>0</v>
      </c>
      <c r="F1814" s="124">
        <v>9.9999999999999995E-7</v>
      </c>
      <c r="G1814" s="124">
        <v>9.9999999999999995E-7</v>
      </c>
    </row>
    <row r="1815" spans="2:7" x14ac:dyDescent="0.5">
      <c r="B1815" s="122">
        <v>2019</v>
      </c>
      <c r="C1815" s="126" t="s">
        <v>93</v>
      </c>
      <c r="D1815" s="126" t="s">
        <v>127</v>
      </c>
      <c r="E1815" s="124">
        <v>6.6747000000000001E-2</v>
      </c>
      <c r="F1815" s="124">
        <v>8.5322999999999996E-2</v>
      </c>
      <c r="G1815" s="124">
        <v>0.15207000000000001</v>
      </c>
    </row>
    <row r="1816" spans="2:7" x14ac:dyDescent="0.5">
      <c r="B1816" s="122">
        <v>2019</v>
      </c>
      <c r="C1816" s="126" t="s">
        <v>93</v>
      </c>
      <c r="D1816" s="126" t="s">
        <v>128</v>
      </c>
      <c r="E1816" s="124">
        <v>2.42E-4</v>
      </c>
      <c r="F1816" s="124">
        <v>9.8809999999999992E-3</v>
      </c>
      <c r="G1816" s="124">
        <v>1.0123E-2</v>
      </c>
    </row>
    <row r="1817" spans="2:7" x14ac:dyDescent="0.5">
      <c r="B1817" s="122">
        <v>2019</v>
      </c>
      <c r="C1817" s="126" t="s">
        <v>93</v>
      </c>
      <c r="D1817" s="126" t="s">
        <v>129</v>
      </c>
      <c r="E1817" s="124">
        <v>1.2671999999999999E-2</v>
      </c>
      <c r="F1817" s="124">
        <v>1.2576E-2</v>
      </c>
      <c r="G1817" s="124">
        <v>2.5248E-2</v>
      </c>
    </row>
    <row r="1818" spans="2:7" x14ac:dyDescent="0.5">
      <c r="B1818" s="122">
        <v>2019</v>
      </c>
      <c r="C1818" s="126" t="s">
        <v>93</v>
      </c>
      <c r="D1818" s="126" t="s">
        <v>130</v>
      </c>
      <c r="E1818" s="124">
        <v>2.8E-5</v>
      </c>
      <c r="F1818" s="124">
        <v>1.5999999999999999E-5</v>
      </c>
      <c r="G1818" s="124">
        <v>4.3999999999999999E-5</v>
      </c>
    </row>
    <row r="1819" spans="2:7" x14ac:dyDescent="0.5">
      <c r="B1819" s="122">
        <v>2019</v>
      </c>
      <c r="C1819" s="126" t="s">
        <v>93</v>
      </c>
      <c r="D1819" s="126" t="s">
        <v>131</v>
      </c>
      <c r="E1819" s="124">
        <v>9.6394999999999995E-2</v>
      </c>
      <c r="F1819" s="124">
        <v>9.9056000000000005E-2</v>
      </c>
      <c r="G1819" s="124">
        <v>0.19545100000000001</v>
      </c>
    </row>
    <row r="1820" spans="2:7" x14ac:dyDescent="0.5">
      <c r="B1820" s="122">
        <v>2019</v>
      </c>
      <c r="C1820" s="126" t="s">
        <v>93</v>
      </c>
      <c r="D1820" s="126" t="s">
        <v>132</v>
      </c>
      <c r="E1820" s="124">
        <v>7.0638000000000006E-2</v>
      </c>
      <c r="F1820" s="124">
        <v>8.1558000000000005E-2</v>
      </c>
      <c r="G1820" s="124">
        <v>0.152196</v>
      </c>
    </row>
    <row r="1821" spans="2:7" x14ac:dyDescent="0.5">
      <c r="B1821" s="122">
        <v>2019</v>
      </c>
      <c r="C1821" s="126" t="s">
        <v>93</v>
      </c>
      <c r="D1821" s="126" t="s">
        <v>133</v>
      </c>
      <c r="E1821" s="124">
        <v>0.31270300000000001</v>
      </c>
      <c r="F1821" s="124">
        <v>0.41567999999999999</v>
      </c>
      <c r="G1821" s="124">
        <v>0.728383</v>
      </c>
    </row>
    <row r="1822" spans="2:7" x14ac:dyDescent="0.5">
      <c r="B1822" s="122">
        <v>2020</v>
      </c>
      <c r="C1822" s="126" t="s">
        <v>69</v>
      </c>
      <c r="D1822" s="126" t="s">
        <v>70</v>
      </c>
      <c r="E1822" s="124">
        <v>0.70899900000000005</v>
      </c>
      <c r="F1822" s="124">
        <v>1.977938</v>
      </c>
      <c r="G1822" s="124">
        <v>2.6869369999999999</v>
      </c>
    </row>
    <row r="1823" spans="2:7" x14ac:dyDescent="0.5">
      <c r="B1823" s="122">
        <v>2020</v>
      </c>
      <c r="C1823" s="126" t="s">
        <v>69</v>
      </c>
      <c r="D1823" s="126" t="s">
        <v>404</v>
      </c>
      <c r="E1823" s="124">
        <v>0.259882</v>
      </c>
      <c r="F1823" s="124">
        <v>1.8724099999999999</v>
      </c>
      <c r="G1823" s="124">
        <v>2.1322920000000001</v>
      </c>
    </row>
    <row r="1824" spans="2:7" x14ac:dyDescent="0.5">
      <c r="B1824" s="122">
        <v>2020</v>
      </c>
      <c r="C1824" s="126" t="s">
        <v>69</v>
      </c>
      <c r="D1824" s="126" t="s">
        <v>71</v>
      </c>
      <c r="E1824" s="124">
        <v>0.15618299999999999</v>
      </c>
      <c r="F1824" s="124">
        <v>1.068376</v>
      </c>
      <c r="G1824" s="124">
        <v>1.224559</v>
      </c>
    </row>
    <row r="1825" spans="2:7" x14ac:dyDescent="0.5">
      <c r="B1825" s="122">
        <v>2020</v>
      </c>
      <c r="C1825" s="126" t="s">
        <v>69</v>
      </c>
      <c r="D1825" s="126" t="s">
        <v>72</v>
      </c>
      <c r="E1825" s="124">
        <v>5.2782359999999997</v>
      </c>
      <c r="F1825" s="124">
        <v>1.232467</v>
      </c>
      <c r="G1825" s="124">
        <v>6.5107030000000004</v>
      </c>
    </row>
    <row r="1826" spans="2:7" x14ac:dyDescent="0.5">
      <c r="B1826" s="122">
        <v>2020</v>
      </c>
      <c r="C1826" s="126" t="s">
        <v>69</v>
      </c>
      <c r="D1826" s="126" t="s">
        <v>73</v>
      </c>
      <c r="E1826" s="124">
        <v>4.1572879999999994</v>
      </c>
      <c r="F1826" s="124">
        <v>5.5892010000000001</v>
      </c>
      <c r="G1826" s="124">
        <v>9.7464890000000004</v>
      </c>
    </row>
    <row r="1827" spans="2:7" x14ac:dyDescent="0.5">
      <c r="B1827" s="122">
        <v>2020</v>
      </c>
      <c r="C1827" s="126" t="s">
        <v>69</v>
      </c>
      <c r="D1827" s="126" t="s">
        <v>74</v>
      </c>
      <c r="E1827" s="124">
        <v>0.48029799999999989</v>
      </c>
      <c r="F1827" s="124">
        <v>0.48754500000000001</v>
      </c>
      <c r="G1827" s="124">
        <v>0.96784300000000001</v>
      </c>
    </row>
    <row r="1828" spans="2:7" x14ac:dyDescent="0.5">
      <c r="B1828" s="122">
        <v>2020</v>
      </c>
      <c r="C1828" s="126" t="s">
        <v>69</v>
      </c>
      <c r="D1828" s="126" t="s">
        <v>75</v>
      </c>
      <c r="E1828" s="124">
        <v>0.173239</v>
      </c>
      <c r="F1828" s="124">
        <v>0.169187</v>
      </c>
      <c r="G1828" s="124">
        <v>0.34242600000000001</v>
      </c>
    </row>
    <row r="1829" spans="2:7" x14ac:dyDescent="0.5">
      <c r="B1829" s="122">
        <v>2020</v>
      </c>
      <c r="C1829" s="126" t="s">
        <v>69</v>
      </c>
      <c r="D1829" s="126" t="s">
        <v>76</v>
      </c>
      <c r="E1829" s="124">
        <v>1.2753730000000001</v>
      </c>
      <c r="F1829" s="124">
        <v>1.886946</v>
      </c>
      <c r="G1829" s="124">
        <v>3.1623190000000001</v>
      </c>
    </row>
    <row r="1830" spans="2:7" x14ac:dyDescent="0.5">
      <c r="B1830" s="122">
        <v>2020</v>
      </c>
      <c r="C1830" s="126" t="s">
        <v>69</v>
      </c>
      <c r="D1830" s="126" t="s">
        <v>77</v>
      </c>
      <c r="E1830" s="124">
        <v>6.5246590000000007</v>
      </c>
      <c r="F1830" s="124">
        <v>3.0333549999999998</v>
      </c>
      <c r="G1830" s="124">
        <v>9.558014</v>
      </c>
    </row>
    <row r="1831" spans="2:7" x14ac:dyDescent="0.5">
      <c r="B1831" s="122">
        <v>2020</v>
      </c>
      <c r="C1831" s="126" t="s">
        <v>78</v>
      </c>
      <c r="D1831" s="126" t="s">
        <v>79</v>
      </c>
      <c r="E1831" s="124">
        <v>1.1525000000000001E-2</v>
      </c>
      <c r="F1831" s="124">
        <v>7.5663999999999995E-2</v>
      </c>
      <c r="G1831" s="124">
        <v>8.7188999999999989E-2</v>
      </c>
    </row>
    <row r="1832" spans="2:7" x14ac:dyDescent="0.5">
      <c r="B1832" s="122">
        <v>2020</v>
      </c>
      <c r="C1832" s="126" t="s">
        <v>78</v>
      </c>
      <c r="D1832" s="126" t="s">
        <v>80</v>
      </c>
      <c r="E1832" s="124">
        <v>0.32130599999999998</v>
      </c>
      <c r="F1832" s="124">
        <v>1.873381</v>
      </c>
      <c r="G1832" s="124">
        <v>2.1946870000000001</v>
      </c>
    </row>
    <row r="1833" spans="2:7" x14ac:dyDescent="0.5">
      <c r="B1833" s="122">
        <v>2020</v>
      </c>
      <c r="C1833" s="126" t="s">
        <v>78</v>
      </c>
      <c r="D1833" s="126" t="s">
        <v>81</v>
      </c>
      <c r="E1833" s="124">
        <v>6.2891000000000002E-2</v>
      </c>
      <c r="F1833" s="124">
        <v>0.86994300000000002</v>
      </c>
      <c r="G1833" s="124">
        <v>0.93283400000000005</v>
      </c>
    </row>
    <row r="1834" spans="2:7" x14ac:dyDescent="0.5">
      <c r="B1834" s="122">
        <v>2020</v>
      </c>
      <c r="C1834" s="126" t="s">
        <v>78</v>
      </c>
      <c r="D1834" s="126" t="s">
        <v>82</v>
      </c>
      <c r="E1834" s="124">
        <v>0.92638399999999999</v>
      </c>
      <c r="F1834" s="124">
        <v>0.90346499999999996</v>
      </c>
      <c r="G1834" s="124">
        <v>1.8298490000000001</v>
      </c>
    </row>
    <row r="1835" spans="2:7" x14ac:dyDescent="0.5">
      <c r="B1835" s="122">
        <v>2020</v>
      </c>
      <c r="C1835" s="126" t="s">
        <v>78</v>
      </c>
      <c r="D1835" s="126" t="s">
        <v>83</v>
      </c>
      <c r="E1835" s="124">
        <v>0.81091000000000002</v>
      </c>
      <c r="F1835" s="124">
        <v>1.3715059999999999</v>
      </c>
      <c r="G1835" s="124">
        <v>2.1824159999999999</v>
      </c>
    </row>
    <row r="1836" spans="2:7" x14ac:dyDescent="0.5">
      <c r="B1836" s="122">
        <v>2020</v>
      </c>
      <c r="C1836" s="126" t="s">
        <v>78</v>
      </c>
      <c r="D1836" s="126" t="s">
        <v>84</v>
      </c>
      <c r="E1836" s="124">
        <v>1.5427489999999999</v>
      </c>
      <c r="F1836" s="124">
        <v>1.6203590000000001</v>
      </c>
      <c r="G1836" s="124">
        <v>3.1631079999999998</v>
      </c>
    </row>
    <row r="1837" spans="2:7" x14ac:dyDescent="0.5">
      <c r="B1837" s="122">
        <v>2020</v>
      </c>
      <c r="C1837" s="126" t="s">
        <v>78</v>
      </c>
      <c r="D1837" s="126" t="s">
        <v>85</v>
      </c>
      <c r="E1837" s="124">
        <v>0.43573200000000001</v>
      </c>
      <c r="F1837" s="124">
        <v>0.55202899999999999</v>
      </c>
      <c r="G1837" s="124">
        <v>0.987761</v>
      </c>
    </row>
    <row r="1838" spans="2:7" x14ac:dyDescent="0.5">
      <c r="B1838" s="122">
        <v>2020</v>
      </c>
      <c r="C1838" s="126" t="s">
        <v>78</v>
      </c>
      <c r="D1838" s="126" t="s">
        <v>86</v>
      </c>
      <c r="E1838" s="124">
        <v>0.292819</v>
      </c>
      <c r="F1838" s="124">
        <v>1.950318</v>
      </c>
      <c r="G1838" s="124">
        <v>2.2431369999999999</v>
      </c>
    </row>
    <row r="1839" spans="2:7" x14ac:dyDescent="0.5">
      <c r="B1839" s="122">
        <v>2020</v>
      </c>
      <c r="C1839" s="126" t="s">
        <v>78</v>
      </c>
      <c r="D1839" s="126" t="s">
        <v>87</v>
      </c>
      <c r="E1839" s="124">
        <v>3.4004E-2</v>
      </c>
      <c r="F1839" s="124">
        <v>3.8490000000000003E-2</v>
      </c>
      <c r="G1839" s="124">
        <v>7.2494000000000003E-2</v>
      </c>
    </row>
    <row r="1840" spans="2:7" x14ac:dyDescent="0.5">
      <c r="B1840" s="122">
        <v>2020</v>
      </c>
      <c r="C1840" s="126" t="s">
        <v>78</v>
      </c>
      <c r="D1840" s="126" t="s">
        <v>88</v>
      </c>
      <c r="E1840" s="124">
        <v>8.2393999999999995E-2</v>
      </c>
      <c r="F1840" s="124">
        <v>0.82345800000000002</v>
      </c>
      <c r="G1840" s="124">
        <v>0.90585199999999999</v>
      </c>
    </row>
    <row r="1841" spans="2:7" x14ac:dyDescent="0.5">
      <c r="B1841" s="122">
        <v>2020</v>
      </c>
      <c r="C1841" s="126" t="s">
        <v>78</v>
      </c>
      <c r="D1841" s="126" t="s">
        <v>89</v>
      </c>
      <c r="E1841" s="124">
        <v>5.9690000000000003E-3</v>
      </c>
      <c r="F1841" s="124">
        <v>-5.5000000000000003E-4</v>
      </c>
      <c r="G1841" s="124">
        <v>5.4190000000000002E-3</v>
      </c>
    </row>
    <row r="1842" spans="2:7" x14ac:dyDescent="0.5">
      <c r="B1842" s="122">
        <v>2020</v>
      </c>
      <c r="C1842" s="126" t="s">
        <v>78</v>
      </c>
      <c r="D1842" s="126" t="s">
        <v>90</v>
      </c>
      <c r="E1842" s="124">
        <v>0.51022299999999998</v>
      </c>
      <c r="F1842" s="124">
        <v>0.717885</v>
      </c>
      <c r="G1842" s="124">
        <v>1.228108</v>
      </c>
    </row>
    <row r="1843" spans="2:7" x14ac:dyDescent="0.5">
      <c r="B1843" s="122">
        <v>2020</v>
      </c>
      <c r="C1843" s="126" t="s">
        <v>78</v>
      </c>
      <c r="D1843" s="126" t="s">
        <v>91</v>
      </c>
      <c r="E1843" s="124">
        <v>0</v>
      </c>
      <c r="F1843" s="124">
        <v>3.5709999999999999E-2</v>
      </c>
      <c r="G1843" s="124">
        <v>3.5709999999999999E-2</v>
      </c>
    </row>
    <row r="1844" spans="2:7" x14ac:dyDescent="0.5">
      <c r="B1844" s="122">
        <v>2020</v>
      </c>
      <c r="C1844" s="126" t="s">
        <v>78</v>
      </c>
      <c r="D1844" s="126" t="s">
        <v>92</v>
      </c>
      <c r="E1844" s="124">
        <v>3.2360000000000002E-3</v>
      </c>
      <c r="F1844" s="124">
        <v>0.14807400000000001</v>
      </c>
      <c r="G1844" s="124">
        <v>0.15131</v>
      </c>
    </row>
    <row r="1845" spans="2:7" x14ac:dyDescent="0.5">
      <c r="B1845" s="122">
        <v>2020</v>
      </c>
      <c r="C1845" s="126" t="s">
        <v>93</v>
      </c>
      <c r="D1845" s="126" t="s">
        <v>94</v>
      </c>
      <c r="E1845" s="124">
        <v>3.3700000000000002E-3</v>
      </c>
      <c r="F1845" s="124">
        <v>2.7439999999999999E-3</v>
      </c>
      <c r="G1845" s="124">
        <v>6.1139999999999996E-3</v>
      </c>
    </row>
    <row r="1846" spans="2:7" x14ac:dyDescent="0.5">
      <c r="B1846" s="122">
        <v>2020</v>
      </c>
      <c r="C1846" s="126" t="s">
        <v>93</v>
      </c>
      <c r="D1846" s="126" t="s">
        <v>95</v>
      </c>
      <c r="E1846" s="124">
        <v>3.7781000000000002E-2</v>
      </c>
      <c r="F1846" s="124">
        <v>0.11396000000000001</v>
      </c>
      <c r="G1846" s="124">
        <v>0.15174099999999999</v>
      </c>
    </row>
    <row r="1847" spans="2:7" x14ac:dyDescent="0.5">
      <c r="B1847" s="122">
        <v>2020</v>
      </c>
      <c r="C1847" s="126" t="s">
        <v>93</v>
      </c>
      <c r="D1847" s="126" t="s">
        <v>96</v>
      </c>
      <c r="E1847" s="124">
        <v>3.6000000000000001E-5</v>
      </c>
      <c r="F1847" s="124">
        <v>3.3100000000000002E-4</v>
      </c>
      <c r="G1847" s="124">
        <v>3.6699999999999998E-4</v>
      </c>
    </row>
    <row r="1848" spans="2:7" x14ac:dyDescent="0.5">
      <c r="B1848" s="122">
        <v>2020</v>
      </c>
      <c r="C1848" s="126" t="s">
        <v>93</v>
      </c>
      <c r="D1848" s="126" t="s">
        <v>97</v>
      </c>
      <c r="E1848" s="124">
        <v>7.2506000000000001E-2</v>
      </c>
      <c r="F1848" s="124">
        <v>6.1283999999999998E-2</v>
      </c>
      <c r="G1848" s="124">
        <v>0.13378999999999999</v>
      </c>
    </row>
    <row r="1849" spans="2:7" x14ac:dyDescent="0.5">
      <c r="B1849" s="122">
        <v>2020</v>
      </c>
      <c r="C1849" s="126" t="s">
        <v>93</v>
      </c>
      <c r="D1849" s="126" t="s">
        <v>98</v>
      </c>
      <c r="E1849" s="124">
        <v>1.4645999999999999E-2</v>
      </c>
      <c r="F1849" s="124">
        <v>1.619E-2</v>
      </c>
      <c r="G1849" s="124">
        <v>3.0835999999999999E-2</v>
      </c>
    </row>
    <row r="1850" spans="2:7" x14ac:dyDescent="0.5">
      <c r="B1850" s="122">
        <v>2020</v>
      </c>
      <c r="C1850" s="126" t="s">
        <v>93</v>
      </c>
      <c r="D1850" s="126" t="s">
        <v>99</v>
      </c>
      <c r="E1850" s="124">
        <v>1.1016E-2</v>
      </c>
      <c r="F1850" s="124">
        <v>4.7938000000000001E-2</v>
      </c>
      <c r="G1850" s="124">
        <v>5.8953999999999999E-2</v>
      </c>
    </row>
    <row r="1851" spans="2:7" x14ac:dyDescent="0.5">
      <c r="B1851" s="122">
        <v>2020</v>
      </c>
      <c r="C1851" s="126" t="s">
        <v>93</v>
      </c>
      <c r="D1851" s="126" t="s">
        <v>100</v>
      </c>
      <c r="E1851" s="124">
        <v>0.252861</v>
      </c>
      <c r="F1851" s="124">
        <v>0.249473</v>
      </c>
      <c r="G1851" s="124">
        <v>0.50233400000000006</v>
      </c>
    </row>
    <row r="1852" spans="2:7" x14ac:dyDescent="0.5">
      <c r="B1852" s="122">
        <v>2020</v>
      </c>
      <c r="C1852" s="126" t="s">
        <v>93</v>
      </c>
      <c r="D1852" s="126" t="s">
        <v>101</v>
      </c>
      <c r="E1852" s="124">
        <v>7.6000000000000004E-5</v>
      </c>
      <c r="F1852" s="124">
        <v>3.8000000000000002E-4</v>
      </c>
      <c r="G1852" s="124">
        <v>4.5600000000000003E-4</v>
      </c>
    </row>
    <row r="1853" spans="2:7" x14ac:dyDescent="0.5">
      <c r="B1853" s="122">
        <v>2020</v>
      </c>
      <c r="C1853" s="126" t="s">
        <v>93</v>
      </c>
      <c r="D1853" s="126" t="s">
        <v>103</v>
      </c>
      <c r="E1853" s="124">
        <v>0.19159300000000001</v>
      </c>
      <c r="F1853" s="124">
        <v>0.23985600000000001</v>
      </c>
      <c r="G1853" s="124">
        <v>0.43144900000000003</v>
      </c>
    </row>
    <row r="1854" spans="2:7" x14ac:dyDescent="0.5">
      <c r="B1854" s="122">
        <v>2020</v>
      </c>
      <c r="C1854" s="126" t="s">
        <v>93</v>
      </c>
      <c r="D1854" s="126" t="s">
        <v>104</v>
      </c>
      <c r="E1854" s="124">
        <v>5.4313E-2</v>
      </c>
      <c r="F1854" s="124">
        <v>7.9915E-2</v>
      </c>
      <c r="G1854" s="124">
        <v>0.13422799999999999</v>
      </c>
    </row>
    <row r="1855" spans="2:7" x14ac:dyDescent="0.5">
      <c r="B1855" s="122">
        <v>2020</v>
      </c>
      <c r="C1855" s="126" t="s">
        <v>93</v>
      </c>
      <c r="D1855" s="126" t="s">
        <v>105</v>
      </c>
      <c r="E1855" s="124">
        <v>4.3145999999999997E-2</v>
      </c>
      <c r="F1855" s="124">
        <v>3.9177999999999998E-2</v>
      </c>
      <c r="G1855" s="124">
        <v>8.2323999999999994E-2</v>
      </c>
    </row>
    <row r="1856" spans="2:7" x14ac:dyDescent="0.5">
      <c r="B1856" s="122">
        <v>2020</v>
      </c>
      <c r="C1856" s="126" t="s">
        <v>93</v>
      </c>
      <c r="D1856" s="126" t="s">
        <v>106</v>
      </c>
      <c r="E1856" s="124">
        <v>1.9999999999999999E-6</v>
      </c>
      <c r="F1856" s="124">
        <v>9.9999999999999995E-7</v>
      </c>
      <c r="G1856" s="124">
        <v>3.0000000000000001E-6</v>
      </c>
    </row>
    <row r="1857" spans="2:7" x14ac:dyDescent="0.5">
      <c r="B1857" s="122">
        <v>2020</v>
      </c>
      <c r="C1857" s="126" t="s">
        <v>93</v>
      </c>
      <c r="D1857" s="126" t="s">
        <v>107</v>
      </c>
      <c r="E1857" s="124">
        <v>8.52E-4</v>
      </c>
      <c r="F1857" s="124">
        <v>6.3369999999999998E-3</v>
      </c>
      <c r="G1857" s="124">
        <v>7.1890000000000001E-3</v>
      </c>
    </row>
    <row r="1858" spans="2:7" x14ac:dyDescent="0.5">
      <c r="B1858" s="122">
        <v>2020</v>
      </c>
      <c r="C1858" s="126" t="s">
        <v>93</v>
      </c>
      <c r="D1858" s="126" t="s">
        <v>108</v>
      </c>
      <c r="E1858" s="124">
        <v>0.24481700000000001</v>
      </c>
      <c r="F1858" s="124">
        <v>0.24576500000000001</v>
      </c>
      <c r="G1858" s="124">
        <v>0.49058200000000002</v>
      </c>
    </row>
    <row r="1859" spans="2:7" x14ac:dyDescent="0.5">
      <c r="B1859" s="122">
        <v>2020</v>
      </c>
      <c r="C1859" s="126" t="s">
        <v>93</v>
      </c>
      <c r="D1859" s="126" t="s">
        <v>109</v>
      </c>
      <c r="E1859" s="124">
        <v>0.14308799999999999</v>
      </c>
      <c r="F1859" s="124">
        <v>9.9873000000000003E-2</v>
      </c>
      <c r="G1859" s="124">
        <v>0.24296100000000001</v>
      </c>
    </row>
    <row r="1860" spans="2:7" x14ac:dyDescent="0.5">
      <c r="B1860" s="122">
        <v>2020</v>
      </c>
      <c r="C1860" s="126" t="s">
        <v>93</v>
      </c>
      <c r="D1860" s="126" t="s">
        <v>110</v>
      </c>
      <c r="E1860" s="124">
        <v>7.6800999999999994E-2</v>
      </c>
      <c r="F1860" s="124">
        <v>5.4011000000000003E-2</v>
      </c>
      <c r="G1860" s="124">
        <v>0.13081200000000001</v>
      </c>
    </row>
    <row r="1861" spans="2:7" x14ac:dyDescent="0.5">
      <c r="B1861" s="122">
        <v>2020</v>
      </c>
      <c r="C1861" s="126" t="s">
        <v>93</v>
      </c>
      <c r="D1861" s="126" t="s">
        <v>111</v>
      </c>
      <c r="E1861" s="124">
        <v>0.492205</v>
      </c>
      <c r="F1861" s="124">
        <v>1.237932</v>
      </c>
      <c r="G1861" s="124">
        <v>1.730137</v>
      </c>
    </row>
    <row r="1862" spans="2:7" x14ac:dyDescent="0.5">
      <c r="B1862" s="122">
        <v>2020</v>
      </c>
      <c r="C1862" s="126" t="s">
        <v>93</v>
      </c>
      <c r="D1862" s="126" t="s">
        <v>112</v>
      </c>
      <c r="E1862" s="124">
        <v>9.9999999999999995E-7</v>
      </c>
      <c r="F1862" s="124">
        <v>0</v>
      </c>
      <c r="G1862" s="124">
        <v>9.9999999999999995E-7</v>
      </c>
    </row>
    <row r="1863" spans="2:7" x14ac:dyDescent="0.5">
      <c r="B1863" s="122">
        <v>2020</v>
      </c>
      <c r="C1863" s="126" t="s">
        <v>93</v>
      </c>
      <c r="D1863" s="126" t="s">
        <v>113</v>
      </c>
      <c r="E1863" s="124">
        <v>2.3E-5</v>
      </c>
      <c r="F1863" s="124">
        <v>1.3200000000000001E-4</v>
      </c>
      <c r="G1863" s="124">
        <v>1.55E-4</v>
      </c>
    </row>
    <row r="1864" spans="2:7" x14ac:dyDescent="0.5">
      <c r="B1864" s="122">
        <v>2020</v>
      </c>
      <c r="C1864" s="126" t="s">
        <v>93</v>
      </c>
      <c r="D1864" s="126" t="s">
        <v>114</v>
      </c>
      <c r="E1864" s="124">
        <v>1.841E-3</v>
      </c>
      <c r="F1864" s="124">
        <v>7.7010000000000004E-3</v>
      </c>
      <c r="G1864" s="124">
        <v>9.5420000000000001E-3</v>
      </c>
    </row>
    <row r="1865" spans="2:7" x14ac:dyDescent="0.5">
      <c r="B1865" s="122">
        <v>2020</v>
      </c>
      <c r="C1865" s="126" t="s">
        <v>93</v>
      </c>
      <c r="D1865" s="126" t="s">
        <v>115</v>
      </c>
      <c r="E1865" s="124">
        <v>5.8299999999999997E-4</v>
      </c>
      <c r="F1865" s="124">
        <v>6.1450000000000003E-3</v>
      </c>
      <c r="G1865" s="124">
        <v>6.7279999999999996E-3</v>
      </c>
    </row>
    <row r="1866" spans="2:7" x14ac:dyDescent="0.5">
      <c r="B1866" s="122">
        <v>2020</v>
      </c>
      <c r="C1866" s="126" t="s">
        <v>93</v>
      </c>
      <c r="D1866" s="126" t="s">
        <v>116</v>
      </c>
      <c r="E1866" s="124">
        <v>0.132267</v>
      </c>
      <c r="F1866" s="124">
        <v>0.172597</v>
      </c>
      <c r="G1866" s="124">
        <v>0.30486400000000002</v>
      </c>
    </row>
    <row r="1867" spans="2:7" x14ac:dyDescent="0.5">
      <c r="B1867" s="122">
        <v>2020</v>
      </c>
      <c r="C1867" s="126" t="s">
        <v>93</v>
      </c>
      <c r="D1867" s="126" t="s">
        <v>117</v>
      </c>
      <c r="E1867" s="124">
        <v>1.703E-2</v>
      </c>
      <c r="F1867" s="124">
        <v>0.29722399999999999</v>
      </c>
      <c r="G1867" s="124">
        <v>0.31425399999999998</v>
      </c>
    </row>
    <row r="1868" spans="2:7" x14ac:dyDescent="0.5">
      <c r="B1868" s="122">
        <v>2020</v>
      </c>
      <c r="C1868" s="126" t="s">
        <v>93</v>
      </c>
      <c r="D1868" s="126" t="s">
        <v>118</v>
      </c>
      <c r="E1868" s="124">
        <v>4.2862999999999998E-2</v>
      </c>
      <c r="F1868" s="124">
        <v>4.4320999999999999E-2</v>
      </c>
      <c r="G1868" s="124">
        <v>8.7183999999999998E-2</v>
      </c>
    </row>
    <row r="1869" spans="2:7" x14ac:dyDescent="0.5">
      <c r="B1869" s="122">
        <v>2020</v>
      </c>
      <c r="C1869" s="126" t="s">
        <v>93</v>
      </c>
      <c r="D1869" s="126" t="s">
        <v>119</v>
      </c>
      <c r="E1869" s="124">
        <v>5.0100000000000003E-4</v>
      </c>
      <c r="F1869" s="124">
        <v>8.2030000000000002E-3</v>
      </c>
      <c r="G1869" s="124">
        <v>8.7039999999999999E-3</v>
      </c>
    </row>
    <row r="1870" spans="2:7" x14ac:dyDescent="0.5">
      <c r="B1870" s="122">
        <v>2020</v>
      </c>
      <c r="C1870" s="126" t="s">
        <v>93</v>
      </c>
      <c r="D1870" s="126" t="s">
        <v>120</v>
      </c>
      <c r="E1870" s="124">
        <v>0.161306</v>
      </c>
      <c r="F1870" s="124">
        <v>0.20069899999999999</v>
      </c>
      <c r="G1870" s="124">
        <v>0.36200500000000002</v>
      </c>
    </row>
    <row r="1871" spans="2:7" x14ac:dyDescent="0.5">
      <c r="B1871" s="122">
        <v>2020</v>
      </c>
      <c r="C1871" s="126" t="s">
        <v>93</v>
      </c>
      <c r="D1871" s="126" t="s">
        <v>121</v>
      </c>
      <c r="E1871" s="124">
        <v>1.1495E-2</v>
      </c>
      <c r="F1871" s="124">
        <v>6.1970000000000003E-3</v>
      </c>
      <c r="G1871" s="124">
        <v>1.7691999999999999E-2</v>
      </c>
    </row>
    <row r="1872" spans="2:7" x14ac:dyDescent="0.5">
      <c r="B1872" s="122">
        <v>2020</v>
      </c>
      <c r="C1872" s="126" t="s">
        <v>93</v>
      </c>
      <c r="D1872" s="126" t="s">
        <v>122</v>
      </c>
      <c r="E1872" s="124">
        <v>0.28317199999999998</v>
      </c>
      <c r="F1872" s="124">
        <v>0.31539400000000001</v>
      </c>
      <c r="G1872" s="124">
        <v>0.59856599999999993</v>
      </c>
    </row>
    <row r="1873" spans="2:7" x14ac:dyDescent="0.5">
      <c r="B1873" s="122">
        <v>2020</v>
      </c>
      <c r="C1873" s="126" t="s">
        <v>93</v>
      </c>
      <c r="D1873" s="126" t="s">
        <v>123</v>
      </c>
      <c r="E1873" s="124">
        <v>5.2110000000000004E-3</v>
      </c>
      <c r="F1873" s="124">
        <v>6.1850000000000004E-3</v>
      </c>
      <c r="G1873" s="124">
        <v>1.1396E-2</v>
      </c>
    </row>
    <row r="1874" spans="2:7" x14ac:dyDescent="0.5">
      <c r="B1874" s="122">
        <v>2020</v>
      </c>
      <c r="C1874" s="126" t="s">
        <v>93</v>
      </c>
      <c r="D1874" s="126" t="s">
        <v>124</v>
      </c>
      <c r="E1874" s="124">
        <v>5.6041000000000001E-2</v>
      </c>
      <c r="F1874" s="124">
        <v>5.3803999999999998E-2</v>
      </c>
      <c r="G1874" s="124">
        <v>0.109845</v>
      </c>
    </row>
    <row r="1875" spans="2:7" x14ac:dyDescent="0.5">
      <c r="B1875" s="122">
        <v>2020</v>
      </c>
      <c r="C1875" s="126" t="s">
        <v>93</v>
      </c>
      <c r="D1875" s="126" t="s">
        <v>125</v>
      </c>
      <c r="E1875" s="124">
        <v>1.7E-5</v>
      </c>
      <c r="F1875" s="124">
        <v>5.0000000000000004E-6</v>
      </c>
      <c r="G1875" s="124">
        <v>2.1999999999999999E-5</v>
      </c>
    </row>
    <row r="1876" spans="2:7" x14ac:dyDescent="0.5">
      <c r="B1876" s="122">
        <v>2020</v>
      </c>
      <c r="C1876" s="126" t="s">
        <v>93</v>
      </c>
      <c r="D1876" s="126" t="s">
        <v>126</v>
      </c>
      <c r="E1876" s="124">
        <v>0</v>
      </c>
      <c r="F1876" s="124">
        <v>9.9999999999999995E-7</v>
      </c>
      <c r="G1876" s="124">
        <v>9.9999999999999995E-7</v>
      </c>
    </row>
    <row r="1877" spans="2:7" x14ac:dyDescent="0.5">
      <c r="B1877" s="122">
        <v>2020</v>
      </c>
      <c r="C1877" s="126" t="s">
        <v>93</v>
      </c>
      <c r="D1877" s="126" t="s">
        <v>127</v>
      </c>
      <c r="E1877" s="124">
        <v>6.7681000000000005E-2</v>
      </c>
      <c r="F1877" s="124">
        <v>7.8741000000000005E-2</v>
      </c>
      <c r="G1877" s="124">
        <v>0.146422</v>
      </c>
    </row>
    <row r="1878" spans="2:7" x14ac:dyDescent="0.5">
      <c r="B1878" s="122">
        <v>2020</v>
      </c>
      <c r="C1878" s="126" t="s">
        <v>93</v>
      </c>
      <c r="D1878" s="126" t="s">
        <v>128</v>
      </c>
      <c r="E1878" s="124">
        <v>9.6599999999999995E-4</v>
      </c>
      <c r="F1878" s="124">
        <v>8.3309999999999999E-3</v>
      </c>
      <c r="G1878" s="124">
        <v>9.2969999999999997E-3</v>
      </c>
    </row>
    <row r="1879" spans="2:7" x14ac:dyDescent="0.5">
      <c r="B1879" s="122">
        <v>2020</v>
      </c>
      <c r="C1879" s="126" t="s">
        <v>93</v>
      </c>
      <c r="D1879" s="126" t="s">
        <v>129</v>
      </c>
      <c r="E1879" s="124">
        <v>1.2128E-2</v>
      </c>
      <c r="F1879" s="124">
        <v>1.0588E-2</v>
      </c>
      <c r="G1879" s="124">
        <v>2.2716E-2</v>
      </c>
    </row>
    <row r="1880" spans="2:7" x14ac:dyDescent="0.5">
      <c r="B1880" s="122">
        <v>2020</v>
      </c>
      <c r="C1880" s="126" t="s">
        <v>93</v>
      </c>
      <c r="D1880" s="126" t="s">
        <v>130</v>
      </c>
      <c r="E1880" s="124">
        <v>2.6999999999999999E-5</v>
      </c>
      <c r="F1880" s="124">
        <v>1.2E-5</v>
      </c>
      <c r="G1880" s="124">
        <v>3.8999999999999999E-5</v>
      </c>
    </row>
    <row r="1881" spans="2:7" x14ac:dyDescent="0.5">
      <c r="B1881" s="122">
        <v>2020</v>
      </c>
      <c r="C1881" s="126" t="s">
        <v>93</v>
      </c>
      <c r="D1881" s="126" t="s">
        <v>131</v>
      </c>
      <c r="E1881" s="124">
        <v>8.7662000000000004E-2</v>
      </c>
      <c r="F1881" s="124">
        <v>8.1957000000000002E-2</v>
      </c>
      <c r="G1881" s="124">
        <v>0.16961899999999999</v>
      </c>
    </row>
    <row r="1882" spans="2:7" x14ac:dyDescent="0.5">
      <c r="B1882" s="122">
        <v>2020</v>
      </c>
      <c r="C1882" s="126" t="s">
        <v>93</v>
      </c>
      <c r="D1882" s="126" t="s">
        <v>132</v>
      </c>
      <c r="E1882" s="124">
        <v>6.1467000000000001E-2</v>
      </c>
      <c r="F1882" s="124">
        <v>6.7036999999999999E-2</v>
      </c>
      <c r="G1882" s="124">
        <v>0.12850400000000001</v>
      </c>
    </row>
    <row r="1883" spans="2:7" x14ac:dyDescent="0.5">
      <c r="B1883" s="122">
        <v>2020</v>
      </c>
      <c r="C1883" s="126" t="s">
        <v>93</v>
      </c>
      <c r="D1883" s="126" t="s">
        <v>133</v>
      </c>
      <c r="E1883" s="124">
        <v>0.34139599999999998</v>
      </c>
      <c r="F1883" s="124">
        <v>0.38779200000000003</v>
      </c>
      <c r="G1883" s="124">
        <v>0.72918799999999995</v>
      </c>
    </row>
    <row r="1884" spans="2:7" x14ac:dyDescent="0.5">
      <c r="B1884" s="122">
        <v>2021</v>
      </c>
      <c r="C1884" s="126" t="s">
        <v>69</v>
      </c>
      <c r="D1884" s="126" t="s">
        <v>70</v>
      </c>
      <c r="E1884" s="124">
        <v>0.76181500000000002</v>
      </c>
      <c r="F1884" s="124">
        <v>2.3169909999999998</v>
      </c>
      <c r="G1884" s="124">
        <v>3.0788060000000002</v>
      </c>
    </row>
    <row r="1885" spans="2:7" x14ac:dyDescent="0.5">
      <c r="B1885" s="122">
        <v>2021</v>
      </c>
      <c r="C1885" s="126" t="s">
        <v>69</v>
      </c>
      <c r="D1885" s="126" t="s">
        <v>404</v>
      </c>
      <c r="E1885" s="124">
        <v>0.267841</v>
      </c>
      <c r="F1885" s="124">
        <v>2.0216159999999999</v>
      </c>
      <c r="G1885" s="124">
        <v>2.2894570000000001</v>
      </c>
    </row>
    <row r="1886" spans="2:7" x14ac:dyDescent="0.5">
      <c r="B1886" s="122">
        <v>2021</v>
      </c>
      <c r="C1886" s="126" t="s">
        <v>69</v>
      </c>
      <c r="D1886" s="126" t="s">
        <v>71</v>
      </c>
      <c r="E1886" s="124">
        <v>0.17610000000000001</v>
      </c>
      <c r="F1886" s="124">
        <v>1.2874669999999999</v>
      </c>
      <c r="G1886" s="124">
        <v>1.4635670000000001</v>
      </c>
    </row>
    <row r="1887" spans="2:7" x14ac:dyDescent="0.5">
      <c r="B1887" s="122">
        <v>2021</v>
      </c>
      <c r="C1887" s="126" t="s">
        <v>69</v>
      </c>
      <c r="D1887" s="126" t="s">
        <v>72</v>
      </c>
      <c r="E1887" s="124">
        <v>5.0213619999999999</v>
      </c>
      <c r="F1887" s="124">
        <v>1.7314609999999999</v>
      </c>
      <c r="G1887" s="124">
        <v>6.7528229999999994</v>
      </c>
    </row>
    <row r="1888" spans="2:7" x14ac:dyDescent="0.5">
      <c r="B1888" s="122">
        <v>2021</v>
      </c>
      <c r="C1888" s="126" t="s">
        <v>69</v>
      </c>
      <c r="D1888" s="126" t="s">
        <v>73</v>
      </c>
      <c r="E1888" s="124">
        <v>4.2386970000000002</v>
      </c>
      <c r="F1888" s="124">
        <v>6.3688650000000004</v>
      </c>
      <c r="G1888" s="124">
        <v>10.607562</v>
      </c>
    </row>
    <row r="1889" spans="2:7" x14ac:dyDescent="0.5">
      <c r="B1889" s="122">
        <v>2021</v>
      </c>
      <c r="C1889" s="126" t="s">
        <v>69</v>
      </c>
      <c r="D1889" s="126" t="s">
        <v>74</v>
      </c>
      <c r="E1889" s="124">
        <v>0.48868000000000011</v>
      </c>
      <c r="F1889" s="124">
        <v>0.58197600000000005</v>
      </c>
      <c r="G1889" s="124">
        <v>1.0706560000000001</v>
      </c>
    </row>
    <row r="1890" spans="2:7" x14ac:dyDescent="0.5">
      <c r="B1890" s="122">
        <v>2021</v>
      </c>
      <c r="C1890" s="126" t="s">
        <v>69</v>
      </c>
      <c r="D1890" s="126" t="s">
        <v>75</v>
      </c>
      <c r="E1890" s="124">
        <v>0.16291700000000001</v>
      </c>
      <c r="F1890" s="124">
        <v>0.17314299999999999</v>
      </c>
      <c r="G1890" s="124">
        <v>0.33606000000000003</v>
      </c>
    </row>
    <row r="1891" spans="2:7" x14ac:dyDescent="0.5">
      <c r="B1891" s="122">
        <v>2021</v>
      </c>
      <c r="C1891" s="126" t="s">
        <v>69</v>
      </c>
      <c r="D1891" s="126" t="s">
        <v>76</v>
      </c>
      <c r="E1891" s="124">
        <v>1.2387889999999999</v>
      </c>
      <c r="F1891" s="124">
        <v>2.0977410000000001</v>
      </c>
      <c r="G1891" s="124">
        <v>3.3365300000000002</v>
      </c>
    </row>
    <row r="1892" spans="2:7" x14ac:dyDescent="0.5">
      <c r="B1892" s="122">
        <v>2021</v>
      </c>
      <c r="C1892" s="126" t="s">
        <v>69</v>
      </c>
      <c r="D1892" s="126" t="s">
        <v>77</v>
      </c>
      <c r="E1892" s="124">
        <v>6.3539519999999996</v>
      </c>
      <c r="F1892" s="124">
        <v>3.8575560000000002</v>
      </c>
      <c r="G1892" s="124">
        <v>10.211508</v>
      </c>
    </row>
    <row r="1893" spans="2:7" x14ac:dyDescent="0.5">
      <c r="B1893" s="122">
        <v>2021</v>
      </c>
      <c r="C1893" s="126" t="s">
        <v>78</v>
      </c>
      <c r="D1893" s="126" t="s">
        <v>79</v>
      </c>
      <c r="E1893" s="124">
        <v>1.1146E-2</v>
      </c>
      <c r="F1893" s="124">
        <v>8.0679000000000001E-2</v>
      </c>
      <c r="G1893" s="124">
        <v>9.1825000000000004E-2</v>
      </c>
    </row>
    <row r="1894" spans="2:7" x14ac:dyDescent="0.5">
      <c r="B1894" s="122">
        <v>2021</v>
      </c>
      <c r="C1894" s="126" t="s">
        <v>78</v>
      </c>
      <c r="D1894" s="126" t="s">
        <v>80</v>
      </c>
      <c r="E1894" s="124">
        <v>0.32711299999999999</v>
      </c>
      <c r="F1894" s="124">
        <v>1.468739</v>
      </c>
      <c r="G1894" s="124">
        <v>1.795852</v>
      </c>
    </row>
    <row r="1895" spans="2:7" x14ac:dyDescent="0.5">
      <c r="B1895" s="122">
        <v>2021</v>
      </c>
      <c r="C1895" s="126" t="s">
        <v>78</v>
      </c>
      <c r="D1895" s="126" t="s">
        <v>81</v>
      </c>
      <c r="E1895" s="124">
        <v>6.5118999999999996E-2</v>
      </c>
      <c r="F1895" s="124">
        <v>0.80867900000000004</v>
      </c>
      <c r="G1895" s="124">
        <v>0.87379800000000007</v>
      </c>
    </row>
    <row r="1896" spans="2:7" x14ac:dyDescent="0.5">
      <c r="B1896" s="122">
        <v>2021</v>
      </c>
      <c r="C1896" s="126" t="s">
        <v>78</v>
      </c>
      <c r="D1896" s="126" t="s">
        <v>82</v>
      </c>
      <c r="E1896" s="124">
        <v>0.87975899999999996</v>
      </c>
      <c r="F1896" s="124">
        <v>1.0247660000000001</v>
      </c>
      <c r="G1896" s="124">
        <v>1.904525</v>
      </c>
    </row>
    <row r="1897" spans="2:7" x14ac:dyDescent="0.5">
      <c r="B1897" s="122">
        <v>2021</v>
      </c>
      <c r="C1897" s="126" t="s">
        <v>78</v>
      </c>
      <c r="D1897" s="126" t="s">
        <v>83</v>
      </c>
      <c r="E1897" s="124">
        <v>0.78061100000000005</v>
      </c>
      <c r="F1897" s="124">
        <v>1.751401</v>
      </c>
      <c r="G1897" s="124">
        <v>2.5320119999999999</v>
      </c>
    </row>
    <row r="1898" spans="2:7" x14ac:dyDescent="0.5">
      <c r="B1898" s="122">
        <v>2021</v>
      </c>
      <c r="C1898" s="126" t="s">
        <v>78</v>
      </c>
      <c r="D1898" s="126" t="s">
        <v>84</v>
      </c>
      <c r="E1898" s="124">
        <v>1.584581</v>
      </c>
      <c r="F1898" s="124">
        <v>1.97671</v>
      </c>
      <c r="G1898" s="124">
        <v>3.5612910000000002</v>
      </c>
    </row>
    <row r="1899" spans="2:7" x14ac:dyDescent="0.5">
      <c r="B1899" s="122">
        <v>2021</v>
      </c>
      <c r="C1899" s="126" t="s">
        <v>78</v>
      </c>
      <c r="D1899" s="126" t="s">
        <v>85</v>
      </c>
      <c r="E1899" s="124">
        <v>0.40557599999999999</v>
      </c>
      <c r="F1899" s="124">
        <v>0.59684700000000002</v>
      </c>
      <c r="G1899" s="124">
        <v>1.0024230000000001</v>
      </c>
    </row>
    <row r="1900" spans="2:7" x14ac:dyDescent="0.5">
      <c r="B1900" s="122">
        <v>2021</v>
      </c>
      <c r="C1900" s="126" t="s">
        <v>78</v>
      </c>
      <c r="D1900" s="126" t="s">
        <v>86</v>
      </c>
      <c r="E1900" s="124">
        <v>0.29082599999999997</v>
      </c>
      <c r="F1900" s="124">
        <v>2.177324</v>
      </c>
      <c r="G1900" s="124">
        <v>2.4681500000000001</v>
      </c>
    </row>
    <row r="1901" spans="2:7" x14ac:dyDescent="0.5">
      <c r="B1901" s="122">
        <v>2021</v>
      </c>
      <c r="C1901" s="126" t="s">
        <v>78</v>
      </c>
      <c r="D1901" s="126" t="s">
        <v>87</v>
      </c>
      <c r="E1901" s="124">
        <v>3.2577000000000002E-2</v>
      </c>
      <c r="F1901" s="124">
        <v>4.0476999999999999E-2</v>
      </c>
      <c r="G1901" s="124">
        <v>7.3054000000000008E-2</v>
      </c>
    </row>
    <row r="1902" spans="2:7" x14ac:dyDescent="0.5">
      <c r="B1902" s="122">
        <v>2021</v>
      </c>
      <c r="C1902" s="126" t="s">
        <v>78</v>
      </c>
      <c r="D1902" s="126" t="s">
        <v>88</v>
      </c>
      <c r="E1902" s="124">
        <v>9.2853000000000005E-2</v>
      </c>
      <c r="F1902" s="124">
        <v>2.0374699999999999</v>
      </c>
      <c r="G1902" s="124">
        <v>2.1303230000000002</v>
      </c>
    </row>
    <row r="1903" spans="2:7" x14ac:dyDescent="0.5">
      <c r="B1903" s="122">
        <v>2021</v>
      </c>
      <c r="C1903" s="126" t="s">
        <v>78</v>
      </c>
      <c r="D1903" s="126" t="s">
        <v>89</v>
      </c>
      <c r="E1903" s="124">
        <v>-1.8185E-2</v>
      </c>
      <c r="F1903" s="124">
        <v>-7.1040000000000001E-3</v>
      </c>
      <c r="G1903" s="124">
        <v>-2.5288999999999999E-2</v>
      </c>
    </row>
    <row r="1904" spans="2:7" x14ac:dyDescent="0.5">
      <c r="B1904" s="122">
        <v>2021</v>
      </c>
      <c r="C1904" s="126" t="s">
        <v>78</v>
      </c>
      <c r="D1904" s="126" t="s">
        <v>90</v>
      </c>
      <c r="E1904" s="124">
        <v>0.26600299999999999</v>
      </c>
      <c r="F1904" s="124">
        <v>0.75287899999999996</v>
      </c>
      <c r="G1904" s="124">
        <v>1.0188820000000001</v>
      </c>
    </row>
    <row r="1905" spans="2:7" x14ac:dyDescent="0.5">
      <c r="B1905" s="122">
        <v>2021</v>
      </c>
      <c r="C1905" s="126" t="s">
        <v>78</v>
      </c>
      <c r="D1905" s="126" t="s">
        <v>91</v>
      </c>
      <c r="E1905" s="124">
        <v>0</v>
      </c>
      <c r="F1905" s="124">
        <v>1.3925999999999999E-2</v>
      </c>
      <c r="G1905" s="124">
        <v>1.3925999999999999E-2</v>
      </c>
    </row>
    <row r="1906" spans="2:7" x14ac:dyDescent="0.5">
      <c r="B1906" s="122">
        <v>2021</v>
      </c>
      <c r="C1906" s="126" t="s">
        <v>78</v>
      </c>
      <c r="D1906" s="126" t="s">
        <v>92</v>
      </c>
      <c r="E1906" s="124">
        <v>3.0609999999999999E-3</v>
      </c>
      <c r="F1906" s="124">
        <v>0.13258</v>
      </c>
      <c r="G1906" s="124">
        <v>0.13564100000000001</v>
      </c>
    </row>
    <row r="1907" spans="2:7" x14ac:dyDescent="0.5">
      <c r="B1907" s="122">
        <v>2021</v>
      </c>
      <c r="C1907" s="126" t="s">
        <v>93</v>
      </c>
      <c r="D1907" s="126" t="s">
        <v>94</v>
      </c>
      <c r="E1907" s="124">
        <v>3.3579999999999999E-3</v>
      </c>
      <c r="F1907" s="124">
        <v>3.7889999999999998E-3</v>
      </c>
      <c r="G1907" s="124">
        <v>7.1469999999999997E-3</v>
      </c>
    </row>
    <row r="1908" spans="2:7" x14ac:dyDescent="0.5">
      <c r="B1908" s="122">
        <v>2021</v>
      </c>
      <c r="C1908" s="126" t="s">
        <v>93</v>
      </c>
      <c r="D1908" s="126" t="s">
        <v>95</v>
      </c>
      <c r="E1908" s="124">
        <v>4.0079999999999998E-2</v>
      </c>
      <c r="F1908" s="124">
        <v>0.14254600000000001</v>
      </c>
      <c r="G1908" s="124">
        <v>0.18262600000000001</v>
      </c>
    </row>
    <row r="1909" spans="2:7" x14ac:dyDescent="0.5">
      <c r="B1909" s="122">
        <v>2021</v>
      </c>
      <c r="C1909" s="126" t="s">
        <v>93</v>
      </c>
      <c r="D1909" s="126" t="s">
        <v>96</v>
      </c>
      <c r="E1909" s="124">
        <v>2.5999999999999998E-5</v>
      </c>
      <c r="F1909" s="124">
        <v>2.92E-4</v>
      </c>
      <c r="G1909" s="124">
        <v>3.1799999999999998E-4</v>
      </c>
    </row>
    <row r="1910" spans="2:7" x14ac:dyDescent="0.5">
      <c r="B1910" s="122">
        <v>2021</v>
      </c>
      <c r="C1910" s="126" t="s">
        <v>93</v>
      </c>
      <c r="D1910" s="126" t="s">
        <v>97</v>
      </c>
      <c r="E1910" s="124">
        <v>6.8634000000000001E-2</v>
      </c>
      <c r="F1910" s="124">
        <v>6.9026000000000004E-2</v>
      </c>
      <c r="G1910" s="124">
        <v>0.13766</v>
      </c>
    </row>
    <row r="1911" spans="2:7" x14ac:dyDescent="0.5">
      <c r="B1911" s="122">
        <v>2021</v>
      </c>
      <c r="C1911" s="126" t="s">
        <v>93</v>
      </c>
      <c r="D1911" s="126" t="s">
        <v>98</v>
      </c>
      <c r="E1911" s="124">
        <v>1.2925000000000001E-2</v>
      </c>
      <c r="F1911" s="124">
        <v>2.2993E-2</v>
      </c>
      <c r="G1911" s="124">
        <v>3.5917999999999999E-2</v>
      </c>
    </row>
    <row r="1912" spans="2:7" x14ac:dyDescent="0.5">
      <c r="B1912" s="122">
        <v>2021</v>
      </c>
      <c r="C1912" s="126" t="s">
        <v>93</v>
      </c>
      <c r="D1912" s="126" t="s">
        <v>99</v>
      </c>
      <c r="E1912" s="124">
        <v>1.0781000000000001E-2</v>
      </c>
      <c r="F1912" s="124">
        <v>5.8917999999999998E-2</v>
      </c>
      <c r="G1912" s="124">
        <v>6.9698999999999997E-2</v>
      </c>
    </row>
    <row r="1913" spans="2:7" x14ac:dyDescent="0.5">
      <c r="B1913" s="122">
        <v>2021</v>
      </c>
      <c r="C1913" s="126" t="s">
        <v>93</v>
      </c>
      <c r="D1913" s="126" t="s">
        <v>100</v>
      </c>
      <c r="E1913" s="124">
        <v>0.24305499999999999</v>
      </c>
      <c r="F1913" s="124">
        <v>0.26727000000000001</v>
      </c>
      <c r="G1913" s="124">
        <v>0.51032500000000003</v>
      </c>
    </row>
    <row r="1914" spans="2:7" x14ac:dyDescent="0.5">
      <c r="B1914" s="122">
        <v>2021</v>
      </c>
      <c r="C1914" s="126" t="s">
        <v>93</v>
      </c>
      <c r="D1914" s="126" t="s">
        <v>101</v>
      </c>
      <c r="E1914" s="124">
        <v>7.4999999999999993E-5</v>
      </c>
      <c r="F1914" s="124">
        <v>3.7399999999999998E-4</v>
      </c>
      <c r="G1914" s="124">
        <v>4.4900000000000002E-4</v>
      </c>
    </row>
    <row r="1915" spans="2:7" x14ac:dyDescent="0.5">
      <c r="B1915" s="122">
        <v>2021</v>
      </c>
      <c r="C1915" s="126" t="s">
        <v>93</v>
      </c>
      <c r="D1915" s="126" t="s">
        <v>103</v>
      </c>
      <c r="E1915" s="124">
        <v>0.177896</v>
      </c>
      <c r="F1915" s="124">
        <v>0.233649</v>
      </c>
      <c r="G1915" s="124">
        <v>0.41154499999999999</v>
      </c>
    </row>
    <row r="1916" spans="2:7" x14ac:dyDescent="0.5">
      <c r="B1916" s="122">
        <v>2021</v>
      </c>
      <c r="C1916" s="126" t="s">
        <v>93</v>
      </c>
      <c r="D1916" s="126" t="s">
        <v>104</v>
      </c>
      <c r="E1916" s="124">
        <v>5.0443000000000002E-2</v>
      </c>
      <c r="F1916" s="124">
        <v>8.2212999999999994E-2</v>
      </c>
      <c r="G1916" s="124">
        <v>0.132656</v>
      </c>
    </row>
    <row r="1917" spans="2:7" x14ac:dyDescent="0.5">
      <c r="B1917" s="122">
        <v>2021</v>
      </c>
      <c r="C1917" s="126" t="s">
        <v>93</v>
      </c>
      <c r="D1917" s="126" t="s">
        <v>105</v>
      </c>
      <c r="E1917" s="124">
        <v>4.0731999999999997E-2</v>
      </c>
      <c r="F1917" s="124">
        <v>3.9663999999999998E-2</v>
      </c>
      <c r="G1917" s="124">
        <v>8.0395999999999995E-2</v>
      </c>
    </row>
    <row r="1918" spans="2:7" x14ac:dyDescent="0.5">
      <c r="B1918" s="122">
        <v>2021</v>
      </c>
      <c r="C1918" s="126" t="s">
        <v>93</v>
      </c>
      <c r="D1918" s="126" t="s">
        <v>106</v>
      </c>
      <c r="E1918" s="124">
        <v>9.9999999999999995E-7</v>
      </c>
      <c r="F1918" s="124">
        <v>0</v>
      </c>
      <c r="G1918" s="124">
        <v>9.9999999999999995E-7</v>
      </c>
    </row>
    <row r="1919" spans="2:7" x14ac:dyDescent="0.5">
      <c r="B1919" s="122">
        <v>2021</v>
      </c>
      <c r="C1919" s="126" t="s">
        <v>93</v>
      </c>
      <c r="D1919" s="126" t="s">
        <v>107</v>
      </c>
      <c r="E1919" s="124">
        <v>7.8700000000000005E-4</v>
      </c>
      <c r="F1919" s="124">
        <v>6.4180000000000001E-3</v>
      </c>
      <c r="G1919" s="124">
        <v>7.2049999999999996E-3</v>
      </c>
    </row>
    <row r="1920" spans="2:7" x14ac:dyDescent="0.5">
      <c r="B1920" s="122">
        <v>2021</v>
      </c>
      <c r="C1920" s="126" t="s">
        <v>93</v>
      </c>
      <c r="D1920" s="126" t="s">
        <v>108</v>
      </c>
      <c r="E1920" s="124">
        <v>0.223023</v>
      </c>
      <c r="F1920" s="124">
        <v>0.34127999999999997</v>
      </c>
      <c r="G1920" s="124">
        <v>0.564303</v>
      </c>
    </row>
    <row r="1921" spans="2:7" x14ac:dyDescent="0.5">
      <c r="B1921" s="122">
        <v>2021</v>
      </c>
      <c r="C1921" s="126" t="s">
        <v>93</v>
      </c>
      <c r="D1921" s="126" t="s">
        <v>109</v>
      </c>
      <c r="E1921" s="124">
        <v>0.139345</v>
      </c>
      <c r="F1921" s="124">
        <v>0.109809</v>
      </c>
      <c r="G1921" s="124">
        <v>0.24915399999999999</v>
      </c>
    </row>
    <row r="1922" spans="2:7" x14ac:dyDescent="0.5">
      <c r="B1922" s="122">
        <v>2021</v>
      </c>
      <c r="C1922" s="126" t="s">
        <v>93</v>
      </c>
      <c r="D1922" s="126" t="s">
        <v>110</v>
      </c>
      <c r="E1922" s="124">
        <v>7.6353000000000004E-2</v>
      </c>
      <c r="F1922" s="124">
        <v>6.1046999999999997E-2</v>
      </c>
      <c r="G1922" s="124">
        <v>0.13739999999999999</v>
      </c>
    </row>
    <row r="1923" spans="2:7" x14ac:dyDescent="0.5">
      <c r="B1923" s="122">
        <v>2021</v>
      </c>
      <c r="C1923" s="126" t="s">
        <v>93</v>
      </c>
      <c r="D1923" s="126" t="s">
        <v>111</v>
      </c>
      <c r="E1923" s="124">
        <v>0.47851900000000003</v>
      </c>
      <c r="F1923" s="124">
        <v>1.4338839999999999</v>
      </c>
      <c r="G1923" s="124">
        <v>1.9124030000000001</v>
      </c>
    </row>
    <row r="1924" spans="2:7" x14ac:dyDescent="0.5">
      <c r="B1924" s="122">
        <v>2021</v>
      </c>
      <c r="C1924" s="126" t="s">
        <v>93</v>
      </c>
      <c r="D1924" s="126" t="s">
        <v>112</v>
      </c>
      <c r="E1924" s="124">
        <v>9.9999999999999995E-7</v>
      </c>
      <c r="F1924" s="124">
        <v>0</v>
      </c>
      <c r="G1924" s="124">
        <v>9.9999999999999995E-7</v>
      </c>
    </row>
    <row r="1925" spans="2:7" x14ac:dyDescent="0.5">
      <c r="B1925" s="122">
        <v>2021</v>
      </c>
      <c r="C1925" s="126" t="s">
        <v>93</v>
      </c>
      <c r="D1925" s="126" t="s">
        <v>113</v>
      </c>
      <c r="E1925" s="124">
        <v>2.0999999999999999E-5</v>
      </c>
      <c r="F1925" s="124">
        <v>7.7999999999999999E-5</v>
      </c>
      <c r="G1925" s="124">
        <v>9.8999999999999994E-5</v>
      </c>
    </row>
    <row r="1926" spans="2:7" x14ac:dyDescent="0.5">
      <c r="B1926" s="122">
        <v>2021</v>
      </c>
      <c r="C1926" s="126" t="s">
        <v>93</v>
      </c>
      <c r="D1926" s="126" t="s">
        <v>114</v>
      </c>
      <c r="E1926" s="124">
        <v>1.941E-3</v>
      </c>
      <c r="F1926" s="124">
        <v>7.306E-3</v>
      </c>
      <c r="G1926" s="124">
        <v>9.247E-3</v>
      </c>
    </row>
    <row r="1927" spans="2:7" x14ac:dyDescent="0.5">
      <c r="B1927" s="122">
        <v>2021</v>
      </c>
      <c r="C1927" s="126" t="s">
        <v>93</v>
      </c>
      <c r="D1927" s="126" t="s">
        <v>115</v>
      </c>
      <c r="E1927" s="124">
        <v>5.6899999999999995E-4</v>
      </c>
      <c r="F1927" s="124">
        <v>1.1441E-2</v>
      </c>
      <c r="G1927" s="124">
        <v>1.201E-2</v>
      </c>
    </row>
    <row r="1928" spans="2:7" x14ac:dyDescent="0.5">
      <c r="B1928" s="122">
        <v>2021</v>
      </c>
      <c r="C1928" s="126" t="s">
        <v>93</v>
      </c>
      <c r="D1928" s="126" t="s">
        <v>116</v>
      </c>
      <c r="E1928" s="124">
        <v>0.17067599999999999</v>
      </c>
      <c r="F1928" s="124">
        <v>0.36263200000000001</v>
      </c>
      <c r="G1928" s="124">
        <v>0.533308</v>
      </c>
    </row>
    <row r="1929" spans="2:7" x14ac:dyDescent="0.5">
      <c r="B1929" s="122">
        <v>2021</v>
      </c>
      <c r="C1929" s="126" t="s">
        <v>93</v>
      </c>
      <c r="D1929" s="126" t="s">
        <v>117</v>
      </c>
      <c r="E1929" s="124">
        <v>1.3617000000000001E-2</v>
      </c>
      <c r="F1929" s="124">
        <v>0.39488699999999999</v>
      </c>
      <c r="G1929" s="124">
        <v>0.40850399999999998</v>
      </c>
    </row>
    <row r="1930" spans="2:7" x14ac:dyDescent="0.5">
      <c r="B1930" s="122">
        <v>2021</v>
      </c>
      <c r="C1930" s="126" t="s">
        <v>93</v>
      </c>
      <c r="D1930" s="126" t="s">
        <v>118</v>
      </c>
      <c r="E1930" s="124">
        <v>3.8747999999999998E-2</v>
      </c>
      <c r="F1930" s="124">
        <v>6.3492999999999994E-2</v>
      </c>
      <c r="G1930" s="124">
        <v>0.102241</v>
      </c>
    </row>
    <row r="1931" spans="2:7" x14ac:dyDescent="0.5">
      <c r="B1931" s="122">
        <v>2021</v>
      </c>
      <c r="C1931" s="126" t="s">
        <v>93</v>
      </c>
      <c r="D1931" s="126" t="s">
        <v>119</v>
      </c>
      <c r="E1931" s="124">
        <v>5.1599999999999997E-4</v>
      </c>
      <c r="F1931" s="124">
        <v>7.3140000000000002E-3</v>
      </c>
      <c r="G1931" s="124">
        <v>7.8300000000000002E-3</v>
      </c>
    </row>
    <row r="1932" spans="2:7" x14ac:dyDescent="0.5">
      <c r="B1932" s="122">
        <v>2021</v>
      </c>
      <c r="C1932" s="126" t="s">
        <v>93</v>
      </c>
      <c r="D1932" s="126" t="s">
        <v>120</v>
      </c>
      <c r="E1932" s="124">
        <v>0.14679800000000001</v>
      </c>
      <c r="F1932" s="124">
        <v>0.19364300000000001</v>
      </c>
      <c r="G1932" s="124">
        <v>0.34044099999999999</v>
      </c>
    </row>
    <row r="1933" spans="2:7" x14ac:dyDescent="0.5">
      <c r="B1933" s="122">
        <v>2021</v>
      </c>
      <c r="C1933" s="126" t="s">
        <v>93</v>
      </c>
      <c r="D1933" s="126" t="s">
        <v>121</v>
      </c>
      <c r="E1933" s="124">
        <v>1.0362E-2</v>
      </c>
      <c r="F1933" s="124">
        <v>5.751E-3</v>
      </c>
      <c r="G1933" s="124">
        <v>1.6112999999999999E-2</v>
      </c>
    </row>
    <row r="1934" spans="2:7" x14ac:dyDescent="0.5">
      <c r="B1934" s="122">
        <v>2021</v>
      </c>
      <c r="C1934" s="126" t="s">
        <v>93</v>
      </c>
      <c r="D1934" s="126" t="s">
        <v>122</v>
      </c>
      <c r="E1934" s="124">
        <v>0.26933400000000002</v>
      </c>
      <c r="F1934" s="124">
        <v>0.35334199999999999</v>
      </c>
      <c r="G1934" s="124">
        <v>0.62267600000000001</v>
      </c>
    </row>
    <row r="1935" spans="2:7" x14ac:dyDescent="0.5">
      <c r="B1935" s="122">
        <v>2021</v>
      </c>
      <c r="C1935" s="126" t="s">
        <v>93</v>
      </c>
      <c r="D1935" s="126" t="s">
        <v>123</v>
      </c>
      <c r="E1935" s="124">
        <v>4.7029999999999997E-3</v>
      </c>
      <c r="F1935" s="124">
        <v>6.182E-3</v>
      </c>
      <c r="G1935" s="124">
        <v>1.0885000000000001E-2</v>
      </c>
    </row>
    <row r="1936" spans="2:7" x14ac:dyDescent="0.5">
      <c r="B1936" s="122">
        <v>2021</v>
      </c>
      <c r="C1936" s="126" t="s">
        <v>93</v>
      </c>
      <c r="D1936" s="126" t="s">
        <v>124</v>
      </c>
      <c r="E1936" s="124">
        <v>4.9625000000000002E-2</v>
      </c>
      <c r="F1936" s="124">
        <v>8.251E-2</v>
      </c>
      <c r="G1936" s="124">
        <v>0.132135</v>
      </c>
    </row>
    <row r="1937" spans="2:7" x14ac:dyDescent="0.5">
      <c r="B1937" s="122">
        <v>2021</v>
      </c>
      <c r="C1937" s="126" t="s">
        <v>93</v>
      </c>
      <c r="D1937" s="126" t="s">
        <v>125</v>
      </c>
      <c r="E1937" s="124">
        <v>1.5999999999999999E-5</v>
      </c>
      <c r="F1937" s="124">
        <v>5.0000000000000004E-6</v>
      </c>
      <c r="G1937" s="124">
        <v>2.0999999999999999E-5</v>
      </c>
    </row>
    <row r="1938" spans="2:7" x14ac:dyDescent="0.5">
      <c r="B1938" s="122">
        <v>2021</v>
      </c>
      <c r="C1938" s="126" t="s">
        <v>93</v>
      </c>
      <c r="D1938" s="126" t="s">
        <v>126</v>
      </c>
      <c r="E1938" s="124">
        <v>0</v>
      </c>
      <c r="F1938" s="124">
        <v>0</v>
      </c>
      <c r="G1938" s="124">
        <v>0</v>
      </c>
    </row>
    <row r="1939" spans="2:7" x14ac:dyDescent="0.5">
      <c r="B1939" s="122">
        <v>2021</v>
      </c>
      <c r="C1939" s="126" t="s">
        <v>93</v>
      </c>
      <c r="D1939" s="126" t="s">
        <v>127</v>
      </c>
      <c r="E1939" s="124">
        <v>6.6839999999999997E-2</v>
      </c>
      <c r="F1939" s="124">
        <v>0.123388</v>
      </c>
      <c r="G1939" s="124">
        <v>0.19022800000000001</v>
      </c>
    </row>
    <row r="1940" spans="2:7" x14ac:dyDescent="0.5">
      <c r="B1940" s="122">
        <v>2021</v>
      </c>
      <c r="C1940" s="126" t="s">
        <v>93</v>
      </c>
      <c r="D1940" s="126" t="s">
        <v>128</v>
      </c>
      <c r="E1940" s="124">
        <v>6.3699999999999998E-4</v>
      </c>
      <c r="F1940" s="124">
        <v>8.8760000000000002E-3</v>
      </c>
      <c r="G1940" s="124">
        <v>9.5130000000000006E-3</v>
      </c>
    </row>
    <row r="1941" spans="2:7" x14ac:dyDescent="0.5">
      <c r="B1941" s="122">
        <v>2021</v>
      </c>
      <c r="C1941" s="126" t="s">
        <v>93</v>
      </c>
      <c r="D1941" s="126" t="s">
        <v>129</v>
      </c>
      <c r="E1941" s="124">
        <v>1.2119E-2</v>
      </c>
      <c r="F1941" s="124">
        <v>1.8238000000000001E-2</v>
      </c>
      <c r="G1941" s="124">
        <v>3.0356999999999999E-2</v>
      </c>
    </row>
    <row r="1942" spans="2:7" x14ac:dyDescent="0.5">
      <c r="B1942" s="122">
        <v>2021</v>
      </c>
      <c r="C1942" s="126" t="s">
        <v>93</v>
      </c>
      <c r="D1942" s="126" t="s">
        <v>130</v>
      </c>
      <c r="E1942" s="124">
        <v>2.1999999999999999E-5</v>
      </c>
      <c r="F1942" s="124">
        <v>1.0000000000000001E-5</v>
      </c>
      <c r="G1942" s="124">
        <v>3.1999999999999999E-5</v>
      </c>
    </row>
    <row r="1943" spans="2:7" x14ac:dyDescent="0.5">
      <c r="B1943" s="122">
        <v>2021</v>
      </c>
      <c r="C1943" s="126" t="s">
        <v>93</v>
      </c>
      <c r="D1943" s="126" t="s">
        <v>131</v>
      </c>
      <c r="E1943" s="124">
        <v>8.4967000000000001E-2</v>
      </c>
      <c r="F1943" s="124">
        <v>8.8359999999999994E-2</v>
      </c>
      <c r="G1943" s="124">
        <v>0.17332700000000001</v>
      </c>
    </row>
    <row r="1944" spans="2:7" x14ac:dyDescent="0.5">
      <c r="B1944" s="122">
        <v>2021</v>
      </c>
      <c r="C1944" s="126" t="s">
        <v>93</v>
      </c>
      <c r="D1944" s="126" t="s">
        <v>132</v>
      </c>
      <c r="E1944" s="124">
        <v>6.2861E-2</v>
      </c>
      <c r="F1944" s="124">
        <v>7.2596999999999995E-2</v>
      </c>
      <c r="G1944" s="124">
        <v>0.135458</v>
      </c>
    </row>
    <row r="1945" spans="2:7" x14ac:dyDescent="0.5">
      <c r="B1945" s="122">
        <v>2021</v>
      </c>
      <c r="C1945" s="126" t="s">
        <v>93</v>
      </c>
      <c r="D1945" s="126" t="s">
        <v>133</v>
      </c>
      <c r="E1945" s="124">
        <v>0.30350700000000003</v>
      </c>
      <c r="F1945" s="124">
        <v>0.45251400000000003</v>
      </c>
      <c r="G1945" s="124">
        <v>0.75602100000000005</v>
      </c>
    </row>
    <row r="1946" spans="2:7" x14ac:dyDescent="0.5">
      <c r="B1946" s="122">
        <v>2022</v>
      </c>
      <c r="C1946" s="126" t="s">
        <v>69</v>
      </c>
      <c r="D1946" s="126" t="s">
        <v>70</v>
      </c>
      <c r="E1946" s="124">
        <v>0.59382800000000002</v>
      </c>
      <c r="F1946" s="124">
        <v>1.99909</v>
      </c>
      <c r="G1946" s="124">
        <v>2.5929180000000001</v>
      </c>
    </row>
    <row r="1947" spans="2:7" x14ac:dyDescent="0.5">
      <c r="B1947" s="122">
        <v>2022</v>
      </c>
      <c r="C1947" s="126" t="s">
        <v>69</v>
      </c>
      <c r="D1947" s="126" t="s">
        <v>404</v>
      </c>
      <c r="E1947" s="124">
        <v>0.23680000000000001</v>
      </c>
      <c r="F1947" s="124">
        <v>2.0217960000000001</v>
      </c>
      <c r="G1947" s="124">
        <v>2.2585959999999998</v>
      </c>
    </row>
    <row r="1948" spans="2:7" x14ac:dyDescent="0.5">
      <c r="B1948" s="122">
        <v>2022</v>
      </c>
      <c r="C1948" s="126" t="s">
        <v>69</v>
      </c>
      <c r="D1948" s="126" t="s">
        <v>71</v>
      </c>
      <c r="E1948" s="124">
        <v>0.128358</v>
      </c>
      <c r="F1948" s="124">
        <v>1.051525</v>
      </c>
      <c r="G1948" s="124">
        <v>1.179883</v>
      </c>
    </row>
    <row r="1949" spans="2:7" x14ac:dyDescent="0.5">
      <c r="B1949" s="122">
        <v>2022</v>
      </c>
      <c r="C1949" s="126" t="s">
        <v>69</v>
      </c>
      <c r="D1949" s="126" t="s">
        <v>72</v>
      </c>
      <c r="E1949" s="124">
        <v>4.1920520000000003</v>
      </c>
      <c r="F1949" s="124">
        <v>1.82213</v>
      </c>
      <c r="G1949" s="124">
        <v>6.0141819999999999</v>
      </c>
    </row>
    <row r="1950" spans="2:7" x14ac:dyDescent="0.5">
      <c r="B1950" s="122">
        <v>2022</v>
      </c>
      <c r="C1950" s="126" t="s">
        <v>69</v>
      </c>
      <c r="D1950" s="126" t="s">
        <v>73</v>
      </c>
      <c r="E1950" s="124">
        <v>4.009887</v>
      </c>
      <c r="F1950" s="124">
        <v>6.254194</v>
      </c>
      <c r="G1950" s="124">
        <v>10.264080999999999</v>
      </c>
    </row>
    <row r="1951" spans="2:7" x14ac:dyDescent="0.5">
      <c r="B1951" s="122">
        <v>2022</v>
      </c>
      <c r="C1951" s="126" t="s">
        <v>69</v>
      </c>
      <c r="D1951" s="126" t="s">
        <v>74</v>
      </c>
      <c r="E1951" s="124">
        <v>0.48117199999999999</v>
      </c>
      <c r="F1951" s="124">
        <v>0.67349999999999999</v>
      </c>
      <c r="G1951" s="124">
        <v>1.1546719999999999</v>
      </c>
    </row>
    <row r="1952" spans="2:7" x14ac:dyDescent="0.5">
      <c r="B1952" s="122">
        <v>2022</v>
      </c>
      <c r="C1952" s="126" t="s">
        <v>69</v>
      </c>
      <c r="D1952" s="126" t="s">
        <v>75</v>
      </c>
      <c r="E1952" s="124">
        <v>0.15257499999999999</v>
      </c>
      <c r="F1952" s="124">
        <v>0.178314</v>
      </c>
      <c r="G1952" s="124">
        <v>0.33088899999999999</v>
      </c>
    </row>
    <row r="1953" spans="2:7" x14ac:dyDescent="0.5">
      <c r="B1953" s="122">
        <v>2022</v>
      </c>
      <c r="C1953" s="126" t="s">
        <v>69</v>
      </c>
      <c r="D1953" s="126" t="s">
        <v>76</v>
      </c>
      <c r="E1953" s="124">
        <v>1.1026530000000001</v>
      </c>
      <c r="F1953" s="124">
        <v>1.983995</v>
      </c>
      <c r="G1953" s="124">
        <v>3.0866479999999998</v>
      </c>
    </row>
    <row r="1954" spans="2:7" x14ac:dyDescent="0.5">
      <c r="B1954" s="122">
        <v>2022</v>
      </c>
      <c r="C1954" s="126" t="s">
        <v>69</v>
      </c>
      <c r="D1954" s="126" t="s">
        <v>77</v>
      </c>
      <c r="E1954" s="124">
        <v>6.1740919999999999</v>
      </c>
      <c r="F1954" s="124">
        <v>3.3481529999999999</v>
      </c>
      <c r="G1954" s="124">
        <v>9.5222449999999998</v>
      </c>
    </row>
    <row r="1955" spans="2:7" x14ac:dyDescent="0.5">
      <c r="B1955" s="122">
        <v>2022</v>
      </c>
      <c r="C1955" s="126" t="s">
        <v>78</v>
      </c>
      <c r="D1955" s="126" t="s">
        <v>79</v>
      </c>
      <c r="E1955" s="124">
        <v>1.2952999999999999E-2</v>
      </c>
      <c r="F1955" s="124">
        <v>9.4617000000000007E-2</v>
      </c>
      <c r="G1955" s="124">
        <v>0.10757</v>
      </c>
    </row>
    <row r="1956" spans="2:7" x14ac:dyDescent="0.5">
      <c r="B1956" s="122">
        <v>2022</v>
      </c>
      <c r="C1956" s="126" t="s">
        <v>78</v>
      </c>
      <c r="D1956" s="126" t="s">
        <v>80</v>
      </c>
      <c r="E1956" s="124">
        <v>0.43387199999999998</v>
      </c>
      <c r="F1956" s="124">
        <v>2.920579</v>
      </c>
      <c r="G1956" s="124">
        <v>3.3544510000000001</v>
      </c>
    </row>
    <row r="1957" spans="2:7" x14ac:dyDescent="0.5">
      <c r="B1957" s="122">
        <v>2022</v>
      </c>
      <c r="C1957" s="126" t="s">
        <v>78</v>
      </c>
      <c r="D1957" s="126" t="s">
        <v>81</v>
      </c>
      <c r="E1957" s="124">
        <v>5.3192999999999997E-2</v>
      </c>
      <c r="F1957" s="124">
        <v>0.76646000000000003</v>
      </c>
      <c r="G1957" s="124">
        <v>0.81965300000000008</v>
      </c>
    </row>
    <row r="1958" spans="2:7" x14ac:dyDescent="0.5">
      <c r="B1958" s="122">
        <v>2022</v>
      </c>
      <c r="C1958" s="126" t="s">
        <v>78</v>
      </c>
      <c r="D1958" s="126" t="s">
        <v>82</v>
      </c>
      <c r="E1958" s="124">
        <v>0.99416499999999997</v>
      </c>
      <c r="F1958" s="124">
        <v>1.232345</v>
      </c>
      <c r="G1958" s="124">
        <v>2.2265100000000002</v>
      </c>
    </row>
    <row r="1959" spans="2:7" x14ac:dyDescent="0.5">
      <c r="B1959" s="122">
        <v>2022</v>
      </c>
      <c r="C1959" s="126" t="s">
        <v>78</v>
      </c>
      <c r="D1959" s="126" t="s">
        <v>83</v>
      </c>
      <c r="E1959" s="124">
        <v>0.76251100000000005</v>
      </c>
      <c r="F1959" s="124">
        <v>1.617945</v>
      </c>
      <c r="G1959" s="124">
        <v>2.3804560000000001</v>
      </c>
    </row>
    <row r="1960" spans="2:7" x14ac:dyDescent="0.5">
      <c r="B1960" s="122">
        <v>2022</v>
      </c>
      <c r="C1960" s="126" t="s">
        <v>78</v>
      </c>
      <c r="D1960" s="126" t="s">
        <v>84</v>
      </c>
      <c r="E1960" s="124">
        <v>1.5304409999999999</v>
      </c>
      <c r="F1960" s="124">
        <v>2.04583</v>
      </c>
      <c r="G1960" s="124">
        <v>3.5762710000000002</v>
      </c>
    </row>
    <row r="1961" spans="2:7" x14ac:dyDescent="0.5">
      <c r="B1961" s="122">
        <v>2022</v>
      </c>
      <c r="C1961" s="126" t="s">
        <v>78</v>
      </c>
      <c r="D1961" s="126" t="s">
        <v>85</v>
      </c>
      <c r="E1961" s="124">
        <v>0.37315399999999999</v>
      </c>
      <c r="F1961" s="124">
        <v>0.68332800000000005</v>
      </c>
      <c r="G1961" s="124">
        <v>1.0564819999999999</v>
      </c>
    </row>
    <row r="1962" spans="2:7" x14ac:dyDescent="0.5">
      <c r="B1962" s="122">
        <v>2022</v>
      </c>
      <c r="C1962" s="126" t="s">
        <v>78</v>
      </c>
      <c r="D1962" s="126" t="s">
        <v>86</v>
      </c>
      <c r="E1962" s="124">
        <v>0.27448899999999998</v>
      </c>
      <c r="F1962" s="124">
        <v>2.17916</v>
      </c>
      <c r="G1962" s="124">
        <v>2.453649</v>
      </c>
    </row>
    <row r="1963" spans="2:7" x14ac:dyDescent="0.5">
      <c r="B1963" s="122">
        <v>2022</v>
      </c>
      <c r="C1963" s="126" t="s">
        <v>78</v>
      </c>
      <c r="D1963" s="126" t="s">
        <v>87</v>
      </c>
      <c r="E1963" s="124">
        <v>2.9426999999999998E-2</v>
      </c>
      <c r="F1963" s="124">
        <v>5.2142000000000001E-2</v>
      </c>
      <c r="G1963" s="124">
        <v>8.1569000000000003E-2</v>
      </c>
    </row>
    <row r="1964" spans="2:7" x14ac:dyDescent="0.5">
      <c r="B1964" s="122">
        <v>2022</v>
      </c>
      <c r="C1964" s="126" t="s">
        <v>78</v>
      </c>
      <c r="D1964" s="126" t="s">
        <v>88</v>
      </c>
      <c r="E1964" s="124">
        <v>8.0670000000000006E-2</v>
      </c>
      <c r="F1964" s="124">
        <v>1.076829</v>
      </c>
      <c r="G1964" s="124">
        <v>1.1574990000000001</v>
      </c>
    </row>
    <row r="1965" spans="2:7" x14ac:dyDescent="0.5">
      <c r="B1965" s="122">
        <v>2022</v>
      </c>
      <c r="C1965" s="126" t="s">
        <v>78</v>
      </c>
      <c r="D1965" s="126" t="s">
        <v>89</v>
      </c>
      <c r="E1965" s="124">
        <v>-1.03E-2</v>
      </c>
      <c r="F1965" s="124">
        <v>-4.6550000000000003E-3</v>
      </c>
      <c r="G1965" s="124">
        <v>-1.4955E-2</v>
      </c>
    </row>
    <row r="1966" spans="2:7" x14ac:dyDescent="0.5">
      <c r="B1966" s="122">
        <v>2022</v>
      </c>
      <c r="C1966" s="126" t="s">
        <v>78</v>
      </c>
      <c r="D1966" s="126" t="s">
        <v>90</v>
      </c>
      <c r="E1966" s="124">
        <v>0.268459</v>
      </c>
      <c r="F1966" s="124">
        <v>1.9978689999999999</v>
      </c>
      <c r="G1966" s="124">
        <v>2.2663280000000001</v>
      </c>
    </row>
    <row r="1967" spans="2:7" x14ac:dyDescent="0.5">
      <c r="B1967" s="122">
        <v>2022</v>
      </c>
      <c r="C1967" s="126" t="s">
        <v>78</v>
      </c>
      <c r="D1967" s="126" t="s">
        <v>91</v>
      </c>
      <c r="E1967" s="124">
        <v>0</v>
      </c>
      <c r="F1967" s="124">
        <v>7.9450000000000007E-3</v>
      </c>
      <c r="G1967" s="124">
        <v>7.9450000000000007E-3</v>
      </c>
    </row>
    <row r="1968" spans="2:7" x14ac:dyDescent="0.5">
      <c r="B1968" s="122">
        <v>2022</v>
      </c>
      <c r="C1968" s="126" t="s">
        <v>78</v>
      </c>
      <c r="D1968" s="126" t="s">
        <v>92</v>
      </c>
      <c r="E1968" s="124">
        <v>3.4259999999999998E-3</v>
      </c>
      <c r="F1968" s="124">
        <v>0.22919900000000001</v>
      </c>
      <c r="G1968" s="124">
        <v>0.232625</v>
      </c>
    </row>
    <row r="1969" spans="2:7" x14ac:dyDescent="0.5">
      <c r="B1969" s="122">
        <v>2022</v>
      </c>
      <c r="C1969" s="126" t="s">
        <v>93</v>
      </c>
      <c r="D1969" s="126" t="s">
        <v>94</v>
      </c>
      <c r="E1969" s="124">
        <v>3.6449999999999998E-3</v>
      </c>
      <c r="F1969" s="124">
        <v>3.7269999999999998E-3</v>
      </c>
      <c r="G1969" s="124">
        <v>7.3720000000000001E-3</v>
      </c>
    </row>
    <row r="1970" spans="2:7" x14ac:dyDescent="0.5">
      <c r="B1970" s="122">
        <v>2022</v>
      </c>
      <c r="C1970" s="126" t="s">
        <v>93</v>
      </c>
      <c r="D1970" s="126" t="s">
        <v>95</v>
      </c>
      <c r="E1970" s="124">
        <v>3.5906E-2</v>
      </c>
      <c r="F1970" s="124">
        <v>0.113561</v>
      </c>
      <c r="G1970" s="124">
        <v>0.14946699999999999</v>
      </c>
    </row>
    <row r="1971" spans="2:7" x14ac:dyDescent="0.5">
      <c r="B1971" s="122">
        <v>2022</v>
      </c>
      <c r="C1971" s="126" t="s">
        <v>93</v>
      </c>
      <c r="D1971" s="126" t="s">
        <v>96</v>
      </c>
      <c r="E1971" s="124">
        <v>4.6999999999999997E-5</v>
      </c>
      <c r="F1971" s="124">
        <v>5.3799999999999996E-4</v>
      </c>
      <c r="G1971" s="124">
        <v>5.8499999999999991E-4</v>
      </c>
    </row>
    <row r="1972" spans="2:7" x14ac:dyDescent="0.5">
      <c r="B1972" s="122">
        <v>2022</v>
      </c>
      <c r="C1972" s="126" t="s">
        <v>93</v>
      </c>
      <c r="D1972" s="126" t="s">
        <v>97</v>
      </c>
      <c r="E1972" s="124">
        <v>6.0152999999999998E-2</v>
      </c>
      <c r="F1972" s="124">
        <v>7.1125999999999995E-2</v>
      </c>
      <c r="G1972" s="124">
        <v>0.13127900000000001</v>
      </c>
    </row>
    <row r="1973" spans="2:7" x14ac:dyDescent="0.5">
      <c r="B1973" s="122">
        <v>2022</v>
      </c>
      <c r="C1973" s="126" t="s">
        <v>93</v>
      </c>
      <c r="D1973" s="126" t="s">
        <v>98</v>
      </c>
      <c r="E1973" s="124">
        <v>1.2267999999999999E-2</v>
      </c>
      <c r="F1973" s="124">
        <v>1.6753000000000001E-2</v>
      </c>
      <c r="G1973" s="124">
        <v>2.9021000000000002E-2</v>
      </c>
    </row>
    <row r="1974" spans="2:7" x14ac:dyDescent="0.5">
      <c r="B1974" s="122">
        <v>2022</v>
      </c>
      <c r="C1974" s="126" t="s">
        <v>93</v>
      </c>
      <c r="D1974" s="126" t="s">
        <v>99</v>
      </c>
      <c r="E1974" s="124">
        <v>8.8859999999999998E-3</v>
      </c>
      <c r="F1974" s="124">
        <v>5.3924E-2</v>
      </c>
      <c r="G1974" s="124">
        <v>6.2810000000000005E-2</v>
      </c>
    </row>
    <row r="1975" spans="2:7" x14ac:dyDescent="0.5">
      <c r="B1975" s="122">
        <v>2022</v>
      </c>
      <c r="C1975" s="126" t="s">
        <v>93</v>
      </c>
      <c r="D1975" s="126" t="s">
        <v>100</v>
      </c>
      <c r="E1975" s="124">
        <v>0.21881</v>
      </c>
      <c r="F1975" s="124">
        <v>0.26518999999999998</v>
      </c>
      <c r="G1975" s="124">
        <v>0.48399999999999999</v>
      </c>
    </row>
    <row r="1976" spans="2:7" x14ac:dyDescent="0.5">
      <c r="B1976" s="122">
        <v>2022</v>
      </c>
      <c r="C1976" s="126" t="s">
        <v>93</v>
      </c>
      <c r="D1976" s="126" t="s">
        <v>101</v>
      </c>
      <c r="E1976" s="124">
        <v>7.6000000000000004E-5</v>
      </c>
      <c r="F1976" s="124">
        <v>4.0900000000000002E-4</v>
      </c>
      <c r="G1976" s="124">
        <v>4.8500000000000003E-4</v>
      </c>
    </row>
    <row r="1977" spans="2:7" x14ac:dyDescent="0.5">
      <c r="B1977" s="122">
        <v>2022</v>
      </c>
      <c r="C1977" s="126" t="s">
        <v>93</v>
      </c>
      <c r="D1977" s="126" t="s">
        <v>103</v>
      </c>
      <c r="E1977" s="124">
        <v>0.16980600000000001</v>
      </c>
      <c r="F1977" s="124">
        <v>0.26866899999999999</v>
      </c>
      <c r="G1977" s="124">
        <v>0.438475</v>
      </c>
    </row>
    <row r="1978" spans="2:7" x14ac:dyDescent="0.5">
      <c r="B1978" s="122">
        <v>2022</v>
      </c>
      <c r="C1978" s="126" t="s">
        <v>93</v>
      </c>
      <c r="D1978" s="126" t="s">
        <v>104</v>
      </c>
      <c r="E1978" s="124">
        <v>4.5658999999999998E-2</v>
      </c>
      <c r="F1978" s="124">
        <v>8.9268E-2</v>
      </c>
      <c r="G1978" s="124">
        <v>0.13492699999999999</v>
      </c>
    </row>
    <row r="1979" spans="2:7" x14ac:dyDescent="0.5">
      <c r="B1979" s="122">
        <v>2022</v>
      </c>
      <c r="C1979" s="126" t="s">
        <v>93</v>
      </c>
      <c r="D1979" s="126" t="s">
        <v>105</v>
      </c>
      <c r="E1979" s="124">
        <v>3.4991000000000001E-2</v>
      </c>
      <c r="F1979" s="124">
        <v>3.5108E-2</v>
      </c>
      <c r="G1979" s="124">
        <v>7.0098999999999995E-2</v>
      </c>
    </row>
    <row r="1980" spans="2:7" x14ac:dyDescent="0.5">
      <c r="B1980" s="122">
        <v>2022</v>
      </c>
      <c r="C1980" s="126" t="s">
        <v>93</v>
      </c>
      <c r="D1980" s="126" t="s">
        <v>106</v>
      </c>
      <c r="E1980" s="124">
        <v>9.9999999999999995E-7</v>
      </c>
      <c r="F1980" s="124">
        <v>0</v>
      </c>
      <c r="G1980" s="124">
        <v>9.9999999999999995E-7</v>
      </c>
    </row>
    <row r="1981" spans="2:7" x14ac:dyDescent="0.5">
      <c r="B1981" s="122">
        <v>2022</v>
      </c>
      <c r="C1981" s="126" t="s">
        <v>93</v>
      </c>
      <c r="D1981" s="126" t="s">
        <v>107</v>
      </c>
      <c r="E1981" s="124">
        <v>7.0899999999999999E-4</v>
      </c>
      <c r="F1981" s="124">
        <v>6.1000000000000004E-3</v>
      </c>
      <c r="G1981" s="124">
        <v>6.8090000000000008E-3</v>
      </c>
    </row>
    <row r="1982" spans="2:7" x14ac:dyDescent="0.5">
      <c r="B1982" s="122">
        <v>2022</v>
      </c>
      <c r="C1982" s="126" t="s">
        <v>93</v>
      </c>
      <c r="D1982" s="126" t="s">
        <v>108</v>
      </c>
      <c r="E1982" s="124">
        <v>0.20954500000000001</v>
      </c>
      <c r="F1982" s="124">
        <v>0.26512599999999997</v>
      </c>
      <c r="G1982" s="124">
        <v>0.47467100000000001</v>
      </c>
    </row>
    <row r="1983" spans="2:7" x14ac:dyDescent="0.5">
      <c r="B1983" s="122">
        <v>2022</v>
      </c>
      <c r="C1983" s="126" t="s">
        <v>93</v>
      </c>
      <c r="D1983" s="126" t="s">
        <v>109</v>
      </c>
      <c r="E1983" s="124">
        <v>0.118704</v>
      </c>
      <c r="F1983" s="124">
        <v>0.10566</v>
      </c>
      <c r="G1983" s="124">
        <v>0.22436400000000001</v>
      </c>
    </row>
    <row r="1984" spans="2:7" x14ac:dyDescent="0.5">
      <c r="B1984" s="122">
        <v>2022</v>
      </c>
      <c r="C1984" s="126" t="s">
        <v>93</v>
      </c>
      <c r="D1984" s="126" t="s">
        <v>110</v>
      </c>
      <c r="E1984" s="124">
        <v>6.5059000000000006E-2</v>
      </c>
      <c r="F1984" s="124">
        <v>5.8464000000000002E-2</v>
      </c>
      <c r="G1984" s="124">
        <v>0.12352299999999999</v>
      </c>
    </row>
    <row r="1985" spans="2:7" x14ac:dyDescent="0.5">
      <c r="B1985" s="122">
        <v>2022</v>
      </c>
      <c r="C1985" s="126" t="s">
        <v>93</v>
      </c>
      <c r="D1985" s="126" t="s">
        <v>111</v>
      </c>
      <c r="E1985" s="124">
        <v>0.444938</v>
      </c>
      <c r="F1985" s="124">
        <v>1.183216</v>
      </c>
      <c r="G1985" s="124">
        <v>1.6281540000000001</v>
      </c>
    </row>
    <row r="1986" spans="2:7" x14ac:dyDescent="0.5">
      <c r="B1986" s="122">
        <v>2022</v>
      </c>
      <c r="C1986" s="126" t="s">
        <v>93</v>
      </c>
      <c r="D1986" s="126" t="s">
        <v>112</v>
      </c>
      <c r="E1986" s="124">
        <v>9.9999999999999995E-7</v>
      </c>
      <c r="F1986" s="124">
        <v>0</v>
      </c>
      <c r="G1986" s="124">
        <v>9.9999999999999995E-7</v>
      </c>
    </row>
    <row r="1987" spans="2:7" x14ac:dyDescent="0.5">
      <c r="B1987" s="122">
        <v>2022</v>
      </c>
      <c r="C1987" s="126" t="s">
        <v>93</v>
      </c>
      <c r="D1987" s="126" t="s">
        <v>113</v>
      </c>
      <c r="E1987" s="124">
        <v>1.8E-5</v>
      </c>
      <c r="F1987" s="124">
        <v>8.2999999999999998E-5</v>
      </c>
      <c r="G1987" s="124">
        <v>1.01E-4</v>
      </c>
    </row>
    <row r="1988" spans="2:7" x14ac:dyDescent="0.5">
      <c r="B1988" s="122">
        <v>2022</v>
      </c>
      <c r="C1988" s="126" t="s">
        <v>93</v>
      </c>
      <c r="D1988" s="126" t="s">
        <v>114</v>
      </c>
      <c r="E1988" s="124">
        <v>2.3449999999999999E-3</v>
      </c>
      <c r="F1988" s="124">
        <v>6.4089999999999998E-3</v>
      </c>
      <c r="G1988" s="124">
        <v>8.7539999999999996E-3</v>
      </c>
    </row>
    <row r="1989" spans="2:7" x14ac:dyDescent="0.5">
      <c r="B1989" s="122">
        <v>2022</v>
      </c>
      <c r="C1989" s="126" t="s">
        <v>93</v>
      </c>
      <c r="D1989" s="126" t="s">
        <v>115</v>
      </c>
      <c r="E1989" s="124">
        <v>4.3399999999999998E-4</v>
      </c>
      <c r="F1989" s="124">
        <v>4.9579999999999997E-3</v>
      </c>
      <c r="G1989" s="124">
        <v>5.3920000000000001E-3</v>
      </c>
    </row>
    <row r="1990" spans="2:7" x14ac:dyDescent="0.5">
      <c r="B1990" s="122">
        <v>2022</v>
      </c>
      <c r="C1990" s="126" t="s">
        <v>93</v>
      </c>
      <c r="D1990" s="126" t="s">
        <v>116</v>
      </c>
      <c r="E1990" s="124">
        <v>0.123113</v>
      </c>
      <c r="F1990" s="124">
        <v>0.20428399999999999</v>
      </c>
      <c r="G1990" s="124">
        <v>0.32739699999999999</v>
      </c>
    </row>
    <row r="1991" spans="2:7" x14ac:dyDescent="0.5">
      <c r="B1991" s="122">
        <v>2022</v>
      </c>
      <c r="C1991" s="126" t="s">
        <v>93</v>
      </c>
      <c r="D1991" s="126" t="s">
        <v>117</v>
      </c>
      <c r="E1991" s="124">
        <v>1.3651999999999999E-2</v>
      </c>
      <c r="F1991" s="124">
        <v>0.32941100000000001</v>
      </c>
      <c r="G1991" s="124">
        <v>0.34306300000000001</v>
      </c>
    </row>
    <row r="1992" spans="2:7" x14ac:dyDescent="0.5">
      <c r="B1992" s="122">
        <v>2022</v>
      </c>
      <c r="C1992" s="126" t="s">
        <v>93</v>
      </c>
      <c r="D1992" s="126" t="s">
        <v>118</v>
      </c>
      <c r="E1992" s="124">
        <v>3.8970999999999999E-2</v>
      </c>
      <c r="F1992" s="124">
        <v>5.0442000000000001E-2</v>
      </c>
      <c r="G1992" s="124">
        <v>8.9412999999999992E-2</v>
      </c>
    </row>
    <row r="1993" spans="2:7" x14ac:dyDescent="0.5">
      <c r="B1993" s="122">
        <v>2022</v>
      </c>
      <c r="C1993" s="126" t="s">
        <v>93</v>
      </c>
      <c r="D1993" s="126" t="s">
        <v>119</v>
      </c>
      <c r="E1993" s="124">
        <v>4.2700000000000002E-4</v>
      </c>
      <c r="F1993" s="124">
        <v>7.6949999999999996E-3</v>
      </c>
      <c r="G1993" s="124">
        <v>8.121999999999999E-3</v>
      </c>
    </row>
    <row r="1994" spans="2:7" x14ac:dyDescent="0.5">
      <c r="B1994" s="122">
        <v>2022</v>
      </c>
      <c r="C1994" s="126" t="s">
        <v>93</v>
      </c>
      <c r="D1994" s="126" t="s">
        <v>120</v>
      </c>
      <c r="E1994" s="124">
        <v>0.12614700000000001</v>
      </c>
      <c r="F1994" s="124">
        <v>0.19836400000000001</v>
      </c>
      <c r="G1994" s="124">
        <v>0.32451099999999999</v>
      </c>
    </row>
    <row r="1995" spans="2:7" x14ac:dyDescent="0.5">
      <c r="B1995" s="122">
        <v>2022</v>
      </c>
      <c r="C1995" s="126" t="s">
        <v>93</v>
      </c>
      <c r="D1995" s="126" t="s">
        <v>121</v>
      </c>
      <c r="E1995" s="124">
        <v>8.6709999999999999E-3</v>
      </c>
      <c r="F1995" s="124">
        <v>4.718E-3</v>
      </c>
      <c r="G1995" s="124">
        <v>1.3389E-2</v>
      </c>
    </row>
    <row r="1996" spans="2:7" x14ac:dyDescent="0.5">
      <c r="B1996" s="122">
        <v>2022</v>
      </c>
      <c r="C1996" s="126" t="s">
        <v>93</v>
      </c>
      <c r="D1996" s="126" t="s">
        <v>122</v>
      </c>
      <c r="E1996" s="124">
        <v>0.241586</v>
      </c>
      <c r="F1996" s="124">
        <v>0.32646999999999998</v>
      </c>
      <c r="G1996" s="124">
        <v>0.56805600000000001</v>
      </c>
    </row>
    <row r="1997" spans="2:7" x14ac:dyDescent="0.5">
      <c r="B1997" s="122">
        <v>2022</v>
      </c>
      <c r="C1997" s="126" t="s">
        <v>93</v>
      </c>
      <c r="D1997" s="126" t="s">
        <v>123</v>
      </c>
      <c r="E1997" s="124">
        <v>4.3600000000000002E-3</v>
      </c>
      <c r="F1997" s="124">
        <v>6.0029999999999997E-3</v>
      </c>
      <c r="G1997" s="124">
        <v>1.0363000000000001E-2</v>
      </c>
    </row>
    <row r="1998" spans="2:7" x14ac:dyDescent="0.5">
      <c r="B1998" s="122">
        <v>2022</v>
      </c>
      <c r="C1998" s="126" t="s">
        <v>93</v>
      </c>
      <c r="D1998" s="126" t="s">
        <v>124</v>
      </c>
      <c r="E1998" s="124">
        <v>4.6781999999999997E-2</v>
      </c>
      <c r="F1998" s="124">
        <v>5.7391999999999999E-2</v>
      </c>
      <c r="G1998" s="124">
        <v>0.104174</v>
      </c>
    </row>
    <row r="1999" spans="2:7" x14ac:dyDescent="0.5">
      <c r="B1999" s="122">
        <v>2022</v>
      </c>
      <c r="C1999" s="126" t="s">
        <v>93</v>
      </c>
      <c r="D1999" s="126" t="s">
        <v>125</v>
      </c>
      <c r="E1999" s="124">
        <v>1.5E-5</v>
      </c>
      <c r="F1999" s="124">
        <v>6.0000000000000002E-6</v>
      </c>
      <c r="G1999" s="124">
        <v>2.0999999999999999E-5</v>
      </c>
    </row>
    <row r="2000" spans="2:7" x14ac:dyDescent="0.5">
      <c r="B2000" s="122">
        <v>2022</v>
      </c>
      <c r="C2000" s="126" t="s">
        <v>93</v>
      </c>
      <c r="D2000" s="126" t="s">
        <v>126</v>
      </c>
      <c r="E2000" s="124">
        <v>0</v>
      </c>
      <c r="F2000" s="124">
        <v>0</v>
      </c>
      <c r="G2000" s="124">
        <v>0</v>
      </c>
    </row>
    <row r="2001" spans="2:7" x14ac:dyDescent="0.5">
      <c r="B2001" s="122">
        <v>2022</v>
      </c>
      <c r="C2001" s="126" t="s">
        <v>93</v>
      </c>
      <c r="D2001" s="126" t="s">
        <v>127</v>
      </c>
      <c r="E2001" s="124">
        <v>6.0721999999999998E-2</v>
      </c>
      <c r="F2001" s="124">
        <v>8.5579000000000002E-2</v>
      </c>
      <c r="G2001" s="124">
        <v>0.14630099999999999</v>
      </c>
    </row>
    <row r="2002" spans="2:7" x14ac:dyDescent="0.5">
      <c r="B2002" s="122">
        <v>2022</v>
      </c>
      <c r="C2002" s="126" t="s">
        <v>93</v>
      </c>
      <c r="D2002" s="126" t="s">
        <v>128</v>
      </c>
      <c r="E2002" s="124">
        <v>6.8199999999999999E-4</v>
      </c>
      <c r="F2002" s="124">
        <v>7.9229999999999995E-3</v>
      </c>
      <c r="G2002" s="124">
        <v>8.6049999999999998E-3</v>
      </c>
    </row>
    <row r="2003" spans="2:7" x14ac:dyDescent="0.5">
      <c r="B2003" s="122">
        <v>2022</v>
      </c>
      <c r="C2003" s="126" t="s">
        <v>93</v>
      </c>
      <c r="D2003" s="126" t="s">
        <v>129</v>
      </c>
      <c r="E2003" s="124">
        <v>1.1572000000000001E-2</v>
      </c>
      <c r="F2003" s="124">
        <v>1.3240999999999999E-2</v>
      </c>
      <c r="G2003" s="124">
        <v>2.4813000000000002E-2</v>
      </c>
    </row>
    <row r="2004" spans="2:7" x14ac:dyDescent="0.5">
      <c r="B2004" s="122">
        <v>2022</v>
      </c>
      <c r="C2004" s="126" t="s">
        <v>93</v>
      </c>
      <c r="D2004" s="126" t="s">
        <v>130</v>
      </c>
      <c r="E2004" s="124">
        <v>3.1999999999999999E-5</v>
      </c>
      <c r="F2004" s="124">
        <v>2.9E-5</v>
      </c>
      <c r="G2004" s="124">
        <v>6.0999999999999999E-5</v>
      </c>
    </row>
    <row r="2005" spans="2:7" x14ac:dyDescent="0.5">
      <c r="B2005" s="122">
        <v>2022</v>
      </c>
      <c r="C2005" s="126" t="s">
        <v>93</v>
      </c>
      <c r="D2005" s="126" t="s">
        <v>131</v>
      </c>
      <c r="E2005" s="124">
        <v>7.4787000000000006E-2</v>
      </c>
      <c r="F2005" s="124">
        <v>8.2948999999999995E-2</v>
      </c>
      <c r="G2005" s="124">
        <v>0.15773599999999999</v>
      </c>
    </row>
    <row r="2006" spans="2:7" x14ac:dyDescent="0.5">
      <c r="B2006" s="122">
        <v>2022</v>
      </c>
      <c r="C2006" s="126" t="s">
        <v>93</v>
      </c>
      <c r="D2006" s="126" t="s">
        <v>132</v>
      </c>
      <c r="E2006" s="124">
        <v>5.0698E-2</v>
      </c>
      <c r="F2006" s="124">
        <v>6.5765000000000004E-2</v>
      </c>
      <c r="G2006" s="124">
        <v>0.116463</v>
      </c>
    </row>
    <row r="2007" spans="2:7" x14ac:dyDescent="0.5">
      <c r="B2007" s="122">
        <v>2022</v>
      </c>
      <c r="C2007" s="126" t="s">
        <v>93</v>
      </c>
      <c r="D2007" s="126" t="s">
        <v>133</v>
      </c>
      <c r="E2007" s="124">
        <v>0.23568500000000001</v>
      </c>
      <c r="F2007" s="124">
        <v>0.35815000000000002</v>
      </c>
      <c r="G2007" s="124">
        <v>0.593835</v>
      </c>
    </row>
    <row r="2008" spans="2:7" x14ac:dyDescent="0.5">
      <c r="B2008" s="122">
        <v>2023</v>
      </c>
      <c r="C2008" s="126" t="s">
        <v>69</v>
      </c>
      <c r="D2008" s="126" t="s">
        <v>70</v>
      </c>
      <c r="E2008" s="124">
        <v>0.52280199999999999</v>
      </c>
      <c r="F2008" s="124">
        <v>1.873345</v>
      </c>
      <c r="G2008" s="124">
        <v>2.396147</v>
      </c>
    </row>
    <row r="2009" spans="2:7" x14ac:dyDescent="0.5">
      <c r="B2009" s="122">
        <v>2023</v>
      </c>
      <c r="C2009" s="126" t="s">
        <v>69</v>
      </c>
      <c r="D2009" s="126" t="s">
        <v>404</v>
      </c>
      <c r="E2009" s="124">
        <v>0.18148800000000001</v>
      </c>
      <c r="F2009" s="124">
        <v>1.7347699999999999</v>
      </c>
      <c r="G2009" s="124">
        <v>1.916258</v>
      </c>
    </row>
    <row r="2010" spans="2:7" x14ac:dyDescent="0.5">
      <c r="B2010" s="122">
        <v>2023</v>
      </c>
      <c r="C2010" s="126" t="s">
        <v>69</v>
      </c>
      <c r="D2010" s="126" t="s">
        <v>71</v>
      </c>
      <c r="E2010" s="124">
        <v>0.120131</v>
      </c>
      <c r="F2010" s="124">
        <v>0.9225540000000001</v>
      </c>
      <c r="G2010" s="124">
        <v>1.0426850000000001</v>
      </c>
    </row>
    <row r="2011" spans="2:7" x14ac:dyDescent="0.5">
      <c r="B2011" s="122">
        <v>2023</v>
      </c>
      <c r="C2011" s="126" t="s">
        <v>69</v>
      </c>
      <c r="D2011" s="126" t="s">
        <v>72</v>
      </c>
      <c r="E2011" s="124">
        <v>3.3771870000000002</v>
      </c>
      <c r="F2011" s="124">
        <v>2.0475660000000002</v>
      </c>
      <c r="G2011" s="124">
        <v>5.4247529999999999</v>
      </c>
    </row>
    <row r="2012" spans="2:7" x14ac:dyDescent="0.5">
      <c r="B2012" s="122">
        <v>2023</v>
      </c>
      <c r="C2012" s="126" t="s">
        <v>69</v>
      </c>
      <c r="D2012" s="126" t="s">
        <v>73</v>
      </c>
      <c r="E2012" s="124">
        <v>3.7318579999999999</v>
      </c>
      <c r="F2012" s="124">
        <v>6.0971469999999997</v>
      </c>
      <c r="G2012" s="124">
        <v>9.8290049999999987</v>
      </c>
    </row>
    <row r="2013" spans="2:7" x14ac:dyDescent="0.5">
      <c r="B2013" s="122">
        <v>2023</v>
      </c>
      <c r="C2013" s="126" t="s">
        <v>69</v>
      </c>
      <c r="D2013" s="126" t="s">
        <v>74</v>
      </c>
      <c r="E2013" s="124">
        <v>0.44782499999999997</v>
      </c>
      <c r="F2013" s="124">
        <v>0.66966999999999999</v>
      </c>
      <c r="G2013" s="124">
        <v>1.1174949999999999</v>
      </c>
    </row>
    <row r="2014" spans="2:7" x14ac:dyDescent="0.5">
      <c r="B2014" s="122">
        <v>2023</v>
      </c>
      <c r="C2014" s="126" t="s">
        <v>69</v>
      </c>
      <c r="D2014" s="126" t="s">
        <v>75</v>
      </c>
      <c r="E2014" s="124">
        <v>0.13820499999999999</v>
      </c>
      <c r="F2014" s="124">
        <v>0.18090700000000001</v>
      </c>
      <c r="G2014" s="124">
        <v>0.31911200000000001</v>
      </c>
    </row>
    <row r="2015" spans="2:7" x14ac:dyDescent="0.5">
      <c r="B2015" s="122">
        <v>2023</v>
      </c>
      <c r="C2015" s="126" t="s">
        <v>69</v>
      </c>
      <c r="D2015" s="126" t="s">
        <v>76</v>
      </c>
      <c r="E2015" s="124">
        <v>0.96311400000000003</v>
      </c>
      <c r="F2015" s="124">
        <v>1.930714</v>
      </c>
      <c r="G2015" s="124">
        <v>2.8938280000000001</v>
      </c>
    </row>
    <row r="2016" spans="2:7" x14ac:dyDescent="0.5">
      <c r="B2016" s="122">
        <v>2023</v>
      </c>
      <c r="C2016" s="126" t="s">
        <v>69</v>
      </c>
      <c r="D2016" s="126" t="s">
        <v>77</v>
      </c>
      <c r="E2016" s="124">
        <v>6.0279920000000002</v>
      </c>
      <c r="F2016" s="124">
        <v>3.717012</v>
      </c>
      <c r="G2016" s="124">
        <v>9.7450039999999998</v>
      </c>
    </row>
    <row r="2017" spans="2:7" x14ac:dyDescent="0.5">
      <c r="B2017" s="122">
        <v>2023</v>
      </c>
      <c r="C2017" s="126" t="s">
        <v>78</v>
      </c>
      <c r="D2017" s="126" t="s">
        <v>79</v>
      </c>
      <c r="E2017" s="124">
        <v>1.0775E-2</v>
      </c>
      <c r="F2017" s="124">
        <v>8.4235000000000004E-2</v>
      </c>
      <c r="G2017" s="124">
        <v>9.5010000000000011E-2</v>
      </c>
    </row>
    <row r="2018" spans="2:7" x14ac:dyDescent="0.5">
      <c r="B2018" s="122">
        <v>2023</v>
      </c>
      <c r="C2018" s="126" t="s">
        <v>78</v>
      </c>
      <c r="D2018" s="126" t="s">
        <v>80</v>
      </c>
      <c r="E2018" s="124">
        <v>0.39157999999999998</v>
      </c>
      <c r="F2018" s="124">
        <v>2.728424</v>
      </c>
      <c r="G2018" s="124">
        <v>3.1200040000000002</v>
      </c>
    </row>
    <row r="2019" spans="2:7" x14ac:dyDescent="0.5">
      <c r="B2019" s="122">
        <v>2023</v>
      </c>
      <c r="C2019" s="126" t="s">
        <v>78</v>
      </c>
      <c r="D2019" s="126" t="s">
        <v>81</v>
      </c>
      <c r="E2019" s="124">
        <v>4.9313999999999997E-2</v>
      </c>
      <c r="F2019" s="124">
        <v>0.72788399999999998</v>
      </c>
      <c r="G2019" s="124">
        <v>0.77719799999999994</v>
      </c>
    </row>
    <row r="2020" spans="2:7" x14ac:dyDescent="0.5">
      <c r="B2020" s="122">
        <v>2023</v>
      </c>
      <c r="C2020" s="126" t="s">
        <v>78</v>
      </c>
      <c r="D2020" s="126" t="s">
        <v>82</v>
      </c>
      <c r="E2020" s="124">
        <v>0.93025000000000002</v>
      </c>
      <c r="F2020" s="124">
        <v>1.2391129999999999</v>
      </c>
      <c r="G2020" s="124">
        <v>2.1693630000000002</v>
      </c>
    </row>
    <row r="2021" spans="2:7" x14ac:dyDescent="0.5">
      <c r="B2021" s="122">
        <v>2023</v>
      </c>
      <c r="C2021" s="126" t="s">
        <v>78</v>
      </c>
      <c r="D2021" s="126" t="s">
        <v>83</v>
      </c>
      <c r="E2021" s="124">
        <v>0.72853599999999996</v>
      </c>
      <c r="F2021" s="124">
        <v>1.7704219999999999</v>
      </c>
      <c r="G2021" s="124">
        <v>2.498958</v>
      </c>
    </row>
    <row r="2022" spans="2:7" x14ac:dyDescent="0.5">
      <c r="B2022" s="122">
        <v>2023</v>
      </c>
      <c r="C2022" s="126" t="s">
        <v>78</v>
      </c>
      <c r="D2022" s="126" t="s">
        <v>84</v>
      </c>
      <c r="E2022" s="124">
        <v>1.269031</v>
      </c>
      <c r="F2022" s="124">
        <v>1.829261</v>
      </c>
      <c r="G2022" s="124">
        <v>3.0982919999999998</v>
      </c>
    </row>
    <row r="2023" spans="2:7" x14ac:dyDescent="0.5">
      <c r="B2023" s="122">
        <v>2023</v>
      </c>
      <c r="C2023" s="126" t="s">
        <v>78</v>
      </c>
      <c r="D2023" s="126" t="s">
        <v>85</v>
      </c>
      <c r="E2023" s="124">
        <v>0.311359</v>
      </c>
      <c r="F2023" s="124">
        <v>0.63642399999999999</v>
      </c>
      <c r="G2023" s="124">
        <v>0.94778300000000004</v>
      </c>
    </row>
    <row r="2024" spans="2:7" x14ac:dyDescent="0.5">
      <c r="B2024" s="122">
        <v>2023</v>
      </c>
      <c r="C2024" s="126" t="s">
        <v>78</v>
      </c>
      <c r="D2024" s="126" t="s">
        <v>86</v>
      </c>
      <c r="E2024" s="124">
        <v>0.23805799999999999</v>
      </c>
      <c r="F2024" s="124">
        <v>2.1289850000000001</v>
      </c>
      <c r="G2024" s="124">
        <v>2.3670429999999998</v>
      </c>
    </row>
    <row r="2025" spans="2:7" x14ac:dyDescent="0.5">
      <c r="B2025" s="122">
        <v>2023</v>
      </c>
      <c r="C2025" s="126" t="s">
        <v>78</v>
      </c>
      <c r="D2025" s="126" t="s">
        <v>87</v>
      </c>
      <c r="E2025" s="124">
        <v>2.4199999999999999E-2</v>
      </c>
      <c r="F2025" s="124">
        <v>4.7379999999999999E-2</v>
      </c>
      <c r="G2025" s="124">
        <v>7.1580000000000005E-2</v>
      </c>
    </row>
    <row r="2026" spans="2:7" x14ac:dyDescent="0.5">
      <c r="B2026" s="122">
        <v>2023</v>
      </c>
      <c r="C2026" s="126" t="s">
        <v>78</v>
      </c>
      <c r="D2026" s="126" t="s">
        <v>88</v>
      </c>
      <c r="E2026" s="124">
        <v>8.0468999999999999E-2</v>
      </c>
      <c r="F2026" s="124">
        <v>1.0392600000000001</v>
      </c>
      <c r="G2026" s="124">
        <v>1.119729</v>
      </c>
    </row>
    <row r="2027" spans="2:7" x14ac:dyDescent="0.5">
      <c r="B2027" s="122">
        <v>2023</v>
      </c>
      <c r="C2027" s="126" t="s">
        <v>78</v>
      </c>
      <c r="D2027" s="126" t="s">
        <v>89</v>
      </c>
      <c r="E2027" s="124">
        <v>-1.1143E-2</v>
      </c>
      <c r="F2027" s="124">
        <v>-4.2129999999999997E-3</v>
      </c>
      <c r="G2027" s="124">
        <v>-1.5356E-2</v>
      </c>
    </row>
    <row r="2028" spans="2:7" x14ac:dyDescent="0.5">
      <c r="B2028" s="122">
        <v>2023</v>
      </c>
      <c r="C2028" s="126" t="s">
        <v>78</v>
      </c>
      <c r="D2028" s="126" t="s">
        <v>90</v>
      </c>
      <c r="E2028" s="124">
        <v>-0.57489000000000001</v>
      </c>
      <c r="F2028" s="124">
        <v>-8.8277999999999995E-2</v>
      </c>
      <c r="G2028" s="124">
        <v>-0.66316799999999998</v>
      </c>
    </row>
    <row r="2029" spans="2:7" x14ac:dyDescent="0.5">
      <c r="B2029" s="122">
        <v>2023</v>
      </c>
      <c r="C2029" s="126" t="s">
        <v>78</v>
      </c>
      <c r="D2029" s="126" t="s">
        <v>91</v>
      </c>
      <c r="E2029" s="124">
        <v>0</v>
      </c>
      <c r="F2029" s="124">
        <v>1.3846000000000001E-2</v>
      </c>
      <c r="G2029" s="124">
        <v>1.3846000000000001E-2</v>
      </c>
    </row>
    <row r="2030" spans="2:7" x14ac:dyDescent="0.5">
      <c r="B2030" s="122">
        <v>2023</v>
      </c>
      <c r="C2030" s="126" t="s">
        <v>78</v>
      </c>
      <c r="D2030" s="126" t="s">
        <v>92</v>
      </c>
      <c r="E2030" s="124">
        <v>3.1819999999999999E-3</v>
      </c>
      <c r="F2030" s="124">
        <v>0.21776200000000001</v>
      </c>
      <c r="G2030" s="124">
        <v>0.220944</v>
      </c>
    </row>
    <row r="2031" spans="2:7" x14ac:dyDescent="0.5">
      <c r="B2031" s="122">
        <v>2023</v>
      </c>
      <c r="C2031" s="126" t="s">
        <v>93</v>
      </c>
      <c r="D2031" s="126" t="s">
        <v>94</v>
      </c>
      <c r="E2031" s="124">
        <v>3.5270000000000002E-3</v>
      </c>
      <c r="F2031" s="124">
        <v>3.9420000000000002E-3</v>
      </c>
      <c r="G2031" s="124">
        <v>7.4689999999999999E-3</v>
      </c>
    </row>
    <row r="2032" spans="2:7" x14ac:dyDescent="0.5">
      <c r="B2032" s="122">
        <v>2023</v>
      </c>
      <c r="C2032" s="126" t="s">
        <v>93</v>
      </c>
      <c r="D2032" s="126" t="s">
        <v>95</v>
      </c>
      <c r="E2032" s="124">
        <v>3.1203999999999999E-2</v>
      </c>
      <c r="F2032" s="124">
        <v>0.102841</v>
      </c>
      <c r="G2032" s="124">
        <v>0.134045</v>
      </c>
    </row>
    <row r="2033" spans="2:7" x14ac:dyDescent="0.5">
      <c r="B2033" s="122">
        <v>2023</v>
      </c>
      <c r="C2033" s="126" t="s">
        <v>93</v>
      </c>
      <c r="D2033" s="126" t="s">
        <v>96</v>
      </c>
      <c r="E2033" s="124">
        <v>4.6999999999999997E-5</v>
      </c>
      <c r="F2033" s="124">
        <v>5.7799999999999995E-4</v>
      </c>
      <c r="G2033" s="124">
        <v>6.249999999999999E-4</v>
      </c>
    </row>
    <row r="2034" spans="2:7" x14ac:dyDescent="0.5">
      <c r="B2034" s="122">
        <v>2023</v>
      </c>
      <c r="C2034" s="126" t="s">
        <v>93</v>
      </c>
      <c r="D2034" s="126" t="s">
        <v>97</v>
      </c>
      <c r="E2034" s="124">
        <v>5.0599999999999999E-2</v>
      </c>
      <c r="F2034" s="124">
        <v>6.8064E-2</v>
      </c>
      <c r="G2034" s="124">
        <v>0.11866400000000001</v>
      </c>
    </row>
    <row r="2035" spans="2:7" x14ac:dyDescent="0.5">
      <c r="B2035" s="122">
        <v>2023</v>
      </c>
      <c r="C2035" s="126" t="s">
        <v>93</v>
      </c>
      <c r="D2035" s="126" t="s">
        <v>98</v>
      </c>
      <c r="E2035" s="124">
        <v>1.0867999999999999E-2</v>
      </c>
      <c r="F2035" s="124">
        <v>1.6369999999999999E-2</v>
      </c>
      <c r="G2035" s="124">
        <v>2.7237999999999998E-2</v>
      </c>
    </row>
    <row r="2036" spans="2:7" x14ac:dyDescent="0.5">
      <c r="B2036" s="122">
        <v>2023</v>
      </c>
      <c r="C2036" s="126" t="s">
        <v>93</v>
      </c>
      <c r="D2036" s="126" t="s">
        <v>99</v>
      </c>
      <c r="E2036" s="124">
        <v>8.8529999999999998E-3</v>
      </c>
      <c r="F2036" s="124">
        <v>5.3069999999999999E-2</v>
      </c>
      <c r="G2036" s="124">
        <v>6.1922999999999999E-2</v>
      </c>
    </row>
    <row r="2037" spans="2:7" x14ac:dyDescent="0.5">
      <c r="B2037" s="122">
        <v>2023</v>
      </c>
      <c r="C2037" s="126" t="s">
        <v>93</v>
      </c>
      <c r="D2037" s="126" t="s">
        <v>100</v>
      </c>
      <c r="E2037" s="124">
        <v>0.208511</v>
      </c>
      <c r="F2037" s="124">
        <v>0.28087299999999998</v>
      </c>
      <c r="G2037" s="124">
        <v>0.48938399999999999</v>
      </c>
    </row>
    <row r="2038" spans="2:7" x14ac:dyDescent="0.5">
      <c r="B2038" s="122">
        <v>2023</v>
      </c>
      <c r="C2038" s="126" t="s">
        <v>93</v>
      </c>
      <c r="D2038" s="126" t="s">
        <v>101</v>
      </c>
      <c r="E2038" s="124">
        <v>1.01E-4</v>
      </c>
      <c r="F2038" s="124">
        <v>5.6999999999999998E-4</v>
      </c>
      <c r="G2038" s="124">
        <v>6.7099999999999994E-4</v>
      </c>
    </row>
    <row r="2039" spans="2:7" x14ac:dyDescent="0.5">
      <c r="B2039" s="122">
        <v>2023</v>
      </c>
      <c r="C2039" s="126" t="s">
        <v>93</v>
      </c>
      <c r="D2039" s="126" t="s">
        <v>103</v>
      </c>
      <c r="E2039" s="124">
        <v>0.19502900000000001</v>
      </c>
      <c r="F2039" s="124">
        <v>0.26403700000000002</v>
      </c>
      <c r="G2039" s="124">
        <v>0.45906599999999997</v>
      </c>
    </row>
    <row r="2040" spans="2:7" x14ac:dyDescent="0.5">
      <c r="B2040" s="122">
        <v>2023</v>
      </c>
      <c r="C2040" s="126" t="s">
        <v>93</v>
      </c>
      <c r="D2040" s="126" t="s">
        <v>104</v>
      </c>
      <c r="E2040" s="124">
        <v>4.1631000000000001E-2</v>
      </c>
      <c r="F2040" s="124">
        <v>8.6615999999999999E-2</v>
      </c>
      <c r="G2040" s="124">
        <v>0.128247</v>
      </c>
    </row>
    <row r="2041" spans="2:7" x14ac:dyDescent="0.5">
      <c r="B2041" s="122">
        <v>2023</v>
      </c>
      <c r="C2041" s="126" t="s">
        <v>93</v>
      </c>
      <c r="D2041" s="126" t="s">
        <v>105</v>
      </c>
      <c r="E2041" s="124">
        <v>3.2240999999999999E-2</v>
      </c>
      <c r="F2041" s="124">
        <v>3.5936999999999997E-2</v>
      </c>
      <c r="G2041" s="124">
        <v>6.8177999999999989E-2</v>
      </c>
    </row>
    <row r="2042" spans="2:7" x14ac:dyDescent="0.5">
      <c r="B2042" s="122">
        <v>2023</v>
      </c>
      <c r="C2042" s="126" t="s">
        <v>93</v>
      </c>
      <c r="D2042" s="126" t="s">
        <v>106</v>
      </c>
      <c r="E2042" s="124">
        <v>9.9999999999999995E-7</v>
      </c>
      <c r="F2042" s="124">
        <v>0</v>
      </c>
      <c r="G2042" s="124">
        <v>9.9999999999999995E-7</v>
      </c>
    </row>
    <row r="2043" spans="2:7" x14ac:dyDescent="0.5">
      <c r="B2043" s="122">
        <v>2023</v>
      </c>
      <c r="C2043" s="126" t="s">
        <v>93</v>
      </c>
      <c r="D2043" s="126" t="s">
        <v>107</v>
      </c>
      <c r="E2043" s="124">
        <v>6.7400000000000001E-4</v>
      </c>
      <c r="F2043" s="124">
        <v>6.1919999999999996E-3</v>
      </c>
      <c r="G2043" s="124">
        <v>6.8659999999999997E-3</v>
      </c>
    </row>
    <row r="2044" spans="2:7" x14ac:dyDescent="0.5">
      <c r="B2044" s="122">
        <v>2023</v>
      </c>
      <c r="C2044" s="126" t="s">
        <v>93</v>
      </c>
      <c r="D2044" s="126" t="s">
        <v>108</v>
      </c>
      <c r="E2044" s="124">
        <v>0.19441600000000001</v>
      </c>
      <c r="F2044" s="124">
        <v>0.26482800000000001</v>
      </c>
      <c r="G2044" s="124">
        <v>0.45924399999999999</v>
      </c>
    </row>
    <row r="2045" spans="2:7" x14ac:dyDescent="0.5">
      <c r="B2045" s="122">
        <v>2023</v>
      </c>
      <c r="C2045" s="126" t="s">
        <v>93</v>
      </c>
      <c r="D2045" s="126" t="s">
        <v>109</v>
      </c>
      <c r="E2045" s="124">
        <v>0.106138</v>
      </c>
      <c r="F2045" s="124">
        <v>0.11534800000000001</v>
      </c>
      <c r="G2045" s="124">
        <v>0.22148599999999999</v>
      </c>
    </row>
    <row r="2046" spans="2:7" x14ac:dyDescent="0.5">
      <c r="B2046" s="122">
        <v>2023</v>
      </c>
      <c r="C2046" s="126" t="s">
        <v>93</v>
      </c>
      <c r="D2046" s="126" t="s">
        <v>110</v>
      </c>
      <c r="E2046" s="124">
        <v>5.8255000000000001E-2</v>
      </c>
      <c r="F2046" s="124">
        <v>6.3416E-2</v>
      </c>
      <c r="G2046" s="124">
        <v>0.121671</v>
      </c>
    </row>
    <row r="2047" spans="2:7" x14ac:dyDescent="0.5">
      <c r="B2047" s="122">
        <v>2023</v>
      </c>
      <c r="C2047" s="126" t="s">
        <v>93</v>
      </c>
      <c r="D2047" s="126" t="s">
        <v>111</v>
      </c>
      <c r="E2047" s="124">
        <v>0.40993499999999999</v>
      </c>
      <c r="F2047" s="124">
        <v>1.1103190000000001</v>
      </c>
      <c r="G2047" s="124">
        <v>1.520254</v>
      </c>
    </row>
    <row r="2048" spans="2:7" x14ac:dyDescent="0.5">
      <c r="B2048" s="122">
        <v>2023</v>
      </c>
      <c r="C2048" s="126" t="s">
        <v>93</v>
      </c>
      <c r="D2048" s="126" t="s">
        <v>112</v>
      </c>
      <c r="E2048" s="124">
        <v>9.9999999999999995E-7</v>
      </c>
      <c r="F2048" s="124">
        <v>0</v>
      </c>
      <c r="G2048" s="124">
        <v>9.9999999999999995E-7</v>
      </c>
    </row>
    <row r="2049" spans="2:7" x14ac:dyDescent="0.5">
      <c r="B2049" s="122">
        <v>2023</v>
      </c>
      <c r="C2049" s="126" t="s">
        <v>93</v>
      </c>
      <c r="D2049" s="126" t="s">
        <v>113</v>
      </c>
      <c r="E2049" s="124">
        <v>1.9000000000000001E-5</v>
      </c>
      <c r="F2049" s="124">
        <v>7.2999999999999999E-5</v>
      </c>
      <c r="G2049" s="124">
        <v>9.2E-5</v>
      </c>
    </row>
    <row r="2050" spans="2:7" x14ac:dyDescent="0.5">
      <c r="B2050" s="122">
        <v>2023</v>
      </c>
      <c r="C2050" s="126" t="s">
        <v>93</v>
      </c>
      <c r="D2050" s="126" t="s">
        <v>114</v>
      </c>
      <c r="E2050" s="124">
        <v>2.2330000000000002E-3</v>
      </c>
      <c r="F2050" s="124">
        <v>6.1879999999999999E-3</v>
      </c>
      <c r="G2050" s="124">
        <v>8.4209999999999997E-3</v>
      </c>
    </row>
    <row r="2051" spans="2:7" x14ac:dyDescent="0.5">
      <c r="B2051" s="122">
        <v>2023</v>
      </c>
      <c r="C2051" s="126" t="s">
        <v>93</v>
      </c>
      <c r="D2051" s="126" t="s">
        <v>115</v>
      </c>
      <c r="E2051" s="124">
        <v>3.57E-4</v>
      </c>
      <c r="F2051" s="124">
        <v>4.385E-3</v>
      </c>
      <c r="G2051" s="124">
        <v>4.7419999999999997E-3</v>
      </c>
    </row>
    <row r="2052" spans="2:7" x14ac:dyDescent="0.5">
      <c r="B2052" s="122">
        <v>2023</v>
      </c>
      <c r="C2052" s="126" t="s">
        <v>93</v>
      </c>
      <c r="D2052" s="126" t="s">
        <v>116</v>
      </c>
      <c r="E2052" s="124">
        <v>0.120147</v>
      </c>
      <c r="F2052" s="124">
        <v>0.201936</v>
      </c>
      <c r="G2052" s="124">
        <v>0.32208300000000001</v>
      </c>
    </row>
    <row r="2053" spans="2:7" x14ac:dyDescent="0.5">
      <c r="B2053" s="122">
        <v>2023</v>
      </c>
      <c r="C2053" s="126" t="s">
        <v>93</v>
      </c>
      <c r="D2053" s="126" t="s">
        <v>117</v>
      </c>
      <c r="E2053" s="124">
        <v>1.2768E-2</v>
      </c>
      <c r="F2053" s="124">
        <v>0.32037300000000002</v>
      </c>
      <c r="G2053" s="124">
        <v>0.33314100000000002</v>
      </c>
    </row>
    <row r="2054" spans="2:7" x14ac:dyDescent="0.5">
      <c r="B2054" s="122">
        <v>2023</v>
      </c>
      <c r="C2054" s="126" t="s">
        <v>93</v>
      </c>
      <c r="D2054" s="126" t="s">
        <v>118</v>
      </c>
      <c r="E2054" s="124">
        <v>3.4896000000000003E-2</v>
      </c>
      <c r="F2054" s="124">
        <v>4.9668999999999998E-2</v>
      </c>
      <c r="G2054" s="124">
        <v>8.4565000000000001E-2</v>
      </c>
    </row>
    <row r="2055" spans="2:7" x14ac:dyDescent="0.5">
      <c r="B2055" s="122">
        <v>2023</v>
      </c>
      <c r="C2055" s="126" t="s">
        <v>93</v>
      </c>
      <c r="D2055" s="126" t="s">
        <v>119</v>
      </c>
      <c r="E2055" s="124">
        <v>4.1899999999999999E-4</v>
      </c>
      <c r="F2055" s="124">
        <v>7.4089999999999998E-3</v>
      </c>
      <c r="G2055" s="124">
        <v>7.8279999999999999E-3</v>
      </c>
    </row>
    <row r="2056" spans="2:7" x14ac:dyDescent="0.5">
      <c r="B2056" s="122">
        <v>2023</v>
      </c>
      <c r="C2056" s="126" t="s">
        <v>93</v>
      </c>
      <c r="D2056" s="126" t="s">
        <v>120</v>
      </c>
      <c r="E2056" s="124">
        <v>0.144145</v>
      </c>
      <c r="F2056" s="124">
        <v>0.19487299999999999</v>
      </c>
      <c r="G2056" s="124">
        <v>0.33901799999999999</v>
      </c>
    </row>
    <row r="2057" spans="2:7" x14ac:dyDescent="0.5">
      <c r="B2057" s="122">
        <v>2023</v>
      </c>
      <c r="C2057" s="126" t="s">
        <v>93</v>
      </c>
      <c r="D2057" s="126" t="s">
        <v>121</v>
      </c>
      <c r="E2057" s="124">
        <v>7.8239999999999994E-3</v>
      </c>
      <c r="F2057" s="124">
        <v>4.7320000000000001E-3</v>
      </c>
      <c r="G2057" s="124">
        <v>1.2555999999999999E-2</v>
      </c>
    </row>
    <row r="2058" spans="2:7" x14ac:dyDescent="0.5">
      <c r="B2058" s="122">
        <v>2023</v>
      </c>
      <c r="C2058" s="126" t="s">
        <v>93</v>
      </c>
      <c r="D2058" s="126" t="s">
        <v>122</v>
      </c>
      <c r="E2058" s="124">
        <v>0.23425199999999999</v>
      </c>
      <c r="F2058" s="124">
        <v>0.341754</v>
      </c>
      <c r="G2058" s="124">
        <v>0.57600600000000002</v>
      </c>
    </row>
    <row r="2059" spans="2:7" x14ac:dyDescent="0.5">
      <c r="B2059" s="122">
        <v>2023</v>
      </c>
      <c r="C2059" s="126" t="s">
        <v>93</v>
      </c>
      <c r="D2059" s="126" t="s">
        <v>123</v>
      </c>
      <c r="E2059" s="124">
        <v>4.2420000000000001E-3</v>
      </c>
      <c r="F2059" s="124">
        <v>6.5779999999999996E-3</v>
      </c>
      <c r="G2059" s="124">
        <v>1.082E-2</v>
      </c>
    </row>
    <row r="2060" spans="2:7" x14ac:dyDescent="0.5">
      <c r="B2060" s="122">
        <v>2023</v>
      </c>
      <c r="C2060" s="126" t="s">
        <v>93</v>
      </c>
      <c r="D2060" s="126" t="s">
        <v>124</v>
      </c>
      <c r="E2060" s="124">
        <v>4.1824E-2</v>
      </c>
      <c r="F2060" s="124">
        <v>5.5974000000000003E-2</v>
      </c>
      <c r="G2060" s="124">
        <v>9.7797999999999996E-2</v>
      </c>
    </row>
    <row r="2061" spans="2:7" x14ac:dyDescent="0.5">
      <c r="B2061" s="122">
        <v>2023</v>
      </c>
      <c r="C2061" s="126" t="s">
        <v>93</v>
      </c>
      <c r="D2061" s="126" t="s">
        <v>125</v>
      </c>
      <c r="E2061" s="124">
        <v>1.1E-5</v>
      </c>
      <c r="F2061" s="124">
        <v>3.9999999999999998E-6</v>
      </c>
      <c r="G2061" s="124">
        <v>1.5E-5</v>
      </c>
    </row>
    <row r="2062" spans="2:7" x14ac:dyDescent="0.5">
      <c r="B2062" s="122">
        <v>2023</v>
      </c>
      <c r="C2062" s="126" t="s">
        <v>93</v>
      </c>
      <c r="D2062" s="126" t="s">
        <v>126</v>
      </c>
      <c r="E2062" s="124">
        <v>0</v>
      </c>
      <c r="F2062" s="124">
        <v>0</v>
      </c>
      <c r="G2062" s="124">
        <v>0</v>
      </c>
    </row>
    <row r="2063" spans="2:7" x14ac:dyDescent="0.5">
      <c r="B2063" s="122">
        <v>2023</v>
      </c>
      <c r="C2063" s="126" t="s">
        <v>93</v>
      </c>
      <c r="D2063" s="126" t="s">
        <v>127</v>
      </c>
      <c r="E2063" s="124">
        <v>5.4559999999999997E-2</v>
      </c>
      <c r="F2063" s="124">
        <v>8.3738999999999994E-2</v>
      </c>
      <c r="G2063" s="124">
        <v>0.13829900000000001</v>
      </c>
    </row>
    <row r="2064" spans="2:7" x14ac:dyDescent="0.5">
      <c r="B2064" s="122">
        <v>2023</v>
      </c>
      <c r="C2064" s="126" t="s">
        <v>93</v>
      </c>
      <c r="D2064" s="126" t="s">
        <v>128</v>
      </c>
      <c r="E2064" s="124">
        <v>5.8799999999999998E-4</v>
      </c>
      <c r="F2064" s="124">
        <v>7.9939999999999994E-3</v>
      </c>
      <c r="G2064" s="124">
        <v>8.5819999999999994E-3</v>
      </c>
    </row>
    <row r="2065" spans="2:7" x14ac:dyDescent="0.5">
      <c r="B2065" s="122">
        <v>2023</v>
      </c>
      <c r="C2065" s="126" t="s">
        <v>93</v>
      </c>
      <c r="D2065" s="126" t="s">
        <v>129</v>
      </c>
      <c r="E2065" s="124">
        <v>1.0435E-2</v>
      </c>
      <c r="F2065" s="124">
        <v>1.3252999999999999E-2</v>
      </c>
      <c r="G2065" s="124">
        <v>2.3688000000000001E-2</v>
      </c>
    </row>
    <row r="2066" spans="2:7" x14ac:dyDescent="0.5">
      <c r="B2066" s="122">
        <v>2023</v>
      </c>
      <c r="C2066" s="126" t="s">
        <v>93</v>
      </c>
      <c r="D2066" s="126" t="s">
        <v>130</v>
      </c>
      <c r="E2066" s="124">
        <v>3.1000000000000001E-5</v>
      </c>
      <c r="F2066" s="124">
        <v>3.4999999999999997E-5</v>
      </c>
      <c r="G2066" s="124">
        <v>6.6000000000000005E-5</v>
      </c>
    </row>
    <row r="2067" spans="2:7" x14ac:dyDescent="0.5">
      <c r="B2067" s="122">
        <v>2023</v>
      </c>
      <c r="C2067" s="126" t="s">
        <v>93</v>
      </c>
      <c r="D2067" s="126" t="s">
        <v>131</v>
      </c>
      <c r="E2067" s="124">
        <v>6.8434999999999996E-2</v>
      </c>
      <c r="F2067" s="124">
        <v>8.2379999999999995E-2</v>
      </c>
      <c r="G2067" s="124">
        <v>0.150815</v>
      </c>
    </row>
    <row r="2068" spans="2:7" x14ac:dyDescent="0.5">
      <c r="B2068" s="122">
        <v>2023</v>
      </c>
      <c r="C2068" s="126" t="s">
        <v>93</v>
      </c>
      <c r="D2068" s="126" t="s">
        <v>132</v>
      </c>
      <c r="E2068" s="124">
        <v>4.5321E-2</v>
      </c>
      <c r="F2068" s="124">
        <v>6.6516000000000006E-2</v>
      </c>
      <c r="G2068" s="124">
        <v>0.11183700000000001</v>
      </c>
    </row>
    <row r="2069" spans="2:7" x14ac:dyDescent="0.5">
      <c r="B2069" s="122">
        <v>2023</v>
      </c>
      <c r="C2069" s="126" t="s">
        <v>93</v>
      </c>
      <c r="D2069" s="126" t="s">
        <v>133</v>
      </c>
      <c r="E2069" s="124">
        <v>0.20894499999999999</v>
      </c>
      <c r="F2069" s="124">
        <v>0.343254</v>
      </c>
      <c r="G2069" s="124">
        <v>0.552199</v>
      </c>
    </row>
    <row r="2070" spans="2:7" x14ac:dyDescent="0.5">
      <c r="B2070" s="122">
        <v>2024</v>
      </c>
      <c r="C2070" s="126" t="s">
        <v>69</v>
      </c>
      <c r="D2070" s="126" t="s">
        <v>70</v>
      </c>
      <c r="E2070" s="124">
        <v>0.50219100000000005</v>
      </c>
      <c r="F2070" s="124">
        <v>1.9733000000000001</v>
      </c>
      <c r="G2070" s="124">
        <v>2.4754909999999999</v>
      </c>
    </row>
    <row r="2071" spans="2:7" x14ac:dyDescent="0.5">
      <c r="B2071" s="122">
        <v>2024</v>
      </c>
      <c r="C2071" s="126" t="s">
        <v>69</v>
      </c>
      <c r="D2071" s="126" t="s">
        <v>404</v>
      </c>
      <c r="E2071" s="124">
        <v>0.16144600000000001</v>
      </c>
      <c r="F2071" s="124">
        <v>1.7675449999999999</v>
      </c>
      <c r="G2071" s="124">
        <v>1.9289909999999999</v>
      </c>
    </row>
    <row r="2072" spans="2:7" x14ac:dyDescent="0.5">
      <c r="B2072" s="122">
        <v>2024</v>
      </c>
      <c r="C2072" s="126" t="s">
        <v>69</v>
      </c>
      <c r="D2072" s="126" t="s">
        <v>71</v>
      </c>
      <c r="E2072" s="124">
        <v>0.115256</v>
      </c>
      <c r="F2072" s="124">
        <v>0.96885499999999991</v>
      </c>
      <c r="G2072" s="124">
        <v>1.084111</v>
      </c>
    </row>
    <row r="2073" spans="2:7" x14ac:dyDescent="0.5">
      <c r="B2073" s="122">
        <v>2024</v>
      </c>
      <c r="C2073" s="126" t="s">
        <v>69</v>
      </c>
      <c r="D2073" s="126" t="s">
        <v>72</v>
      </c>
      <c r="E2073" s="124">
        <v>2.995609</v>
      </c>
      <c r="F2073" s="124">
        <v>2.4442789999999999</v>
      </c>
      <c r="G2073" s="124">
        <v>5.4398880000000007</v>
      </c>
    </row>
    <row r="2074" spans="2:7" x14ac:dyDescent="0.5">
      <c r="B2074" s="122">
        <v>2024</v>
      </c>
      <c r="C2074" s="126" t="s">
        <v>69</v>
      </c>
      <c r="D2074" s="126" t="s">
        <v>73</v>
      </c>
      <c r="E2074" s="124">
        <v>3.5267119999999998</v>
      </c>
      <c r="F2074" s="124">
        <v>6.306165</v>
      </c>
      <c r="G2074" s="124">
        <v>9.8328769999999999</v>
      </c>
    </row>
    <row r="2075" spans="2:7" x14ac:dyDescent="0.5">
      <c r="B2075" s="122">
        <v>2024</v>
      </c>
      <c r="C2075" s="126" t="s">
        <v>69</v>
      </c>
      <c r="D2075" s="126" t="s">
        <v>74</v>
      </c>
      <c r="E2075" s="124">
        <v>0.454378</v>
      </c>
      <c r="F2075" s="124">
        <v>0.709233</v>
      </c>
      <c r="G2075" s="124">
        <v>1.163611</v>
      </c>
    </row>
    <row r="2076" spans="2:7" x14ac:dyDescent="0.5">
      <c r="B2076" s="122">
        <v>2024</v>
      </c>
      <c r="C2076" s="126" t="s">
        <v>69</v>
      </c>
      <c r="D2076" s="126" t="s">
        <v>75</v>
      </c>
      <c r="E2076" s="124">
        <v>0.13503100000000001</v>
      </c>
      <c r="F2076" s="124">
        <v>0.19620000000000001</v>
      </c>
      <c r="G2076" s="124">
        <v>0.331231</v>
      </c>
    </row>
    <row r="2077" spans="2:7" x14ac:dyDescent="0.5">
      <c r="B2077" s="122">
        <v>2024</v>
      </c>
      <c r="C2077" s="126" t="s">
        <v>69</v>
      </c>
      <c r="D2077" s="126" t="s">
        <v>76</v>
      </c>
      <c r="E2077" s="124">
        <v>0.94800099999999998</v>
      </c>
      <c r="F2077" s="124">
        <v>2.0885349999999998</v>
      </c>
      <c r="G2077" s="124">
        <v>3.0365359999999999</v>
      </c>
    </row>
    <row r="2078" spans="2:7" x14ac:dyDescent="0.5">
      <c r="B2078" s="122">
        <v>2024</v>
      </c>
      <c r="C2078" s="126" t="s">
        <v>69</v>
      </c>
      <c r="D2078" s="126" t="s">
        <v>77</v>
      </c>
      <c r="E2078" s="124">
        <v>5.7071339999999999</v>
      </c>
      <c r="F2078" s="124">
        <v>3.7625099999999998</v>
      </c>
      <c r="G2078" s="124">
        <v>9.4696440000000006</v>
      </c>
    </row>
    <row r="2079" spans="2:7" x14ac:dyDescent="0.5">
      <c r="B2079" s="122">
        <v>2024</v>
      </c>
      <c r="C2079" s="126" t="s">
        <v>78</v>
      </c>
      <c r="D2079" s="126" t="s">
        <v>79</v>
      </c>
      <c r="E2079" s="124">
        <v>9.639E-3</v>
      </c>
      <c r="F2079" s="124">
        <v>8.6763000000000007E-2</v>
      </c>
      <c r="G2079" s="124">
        <v>9.6402000000000002E-2</v>
      </c>
    </row>
    <row r="2080" spans="2:7" x14ac:dyDescent="0.5">
      <c r="B2080" s="122">
        <v>2024</v>
      </c>
      <c r="C2080" s="126" t="s">
        <v>78</v>
      </c>
      <c r="D2080" s="126" t="s">
        <v>80</v>
      </c>
      <c r="E2080" s="124">
        <v>0.38183800000000001</v>
      </c>
      <c r="F2080" s="124">
        <v>2.8443109999999998</v>
      </c>
      <c r="G2080" s="124">
        <v>3.2261489999999999</v>
      </c>
    </row>
    <row r="2081" spans="2:7" x14ac:dyDescent="0.5">
      <c r="B2081" s="122">
        <v>2024</v>
      </c>
      <c r="C2081" s="126" t="s">
        <v>78</v>
      </c>
      <c r="D2081" s="126" t="s">
        <v>81</v>
      </c>
      <c r="E2081" s="124">
        <v>4.6856000000000002E-2</v>
      </c>
      <c r="F2081" s="124">
        <v>0.76369900000000002</v>
      </c>
      <c r="G2081" s="124">
        <v>0.81055500000000003</v>
      </c>
    </row>
    <row r="2082" spans="2:7" x14ac:dyDescent="0.5">
      <c r="B2082" s="122">
        <v>2024</v>
      </c>
      <c r="C2082" s="126" t="s">
        <v>78</v>
      </c>
      <c r="D2082" s="126" t="s">
        <v>82</v>
      </c>
      <c r="E2082" s="124">
        <v>0.94639799999999996</v>
      </c>
      <c r="F2082" s="124">
        <v>1.386029</v>
      </c>
      <c r="G2082" s="124">
        <v>2.332427</v>
      </c>
    </row>
    <row r="2083" spans="2:7" x14ac:dyDescent="0.5">
      <c r="B2083" s="122">
        <v>2024</v>
      </c>
      <c r="C2083" s="126" t="s">
        <v>78</v>
      </c>
      <c r="D2083" s="126" t="s">
        <v>83</v>
      </c>
      <c r="E2083" s="124">
        <v>0.72996099999999997</v>
      </c>
      <c r="F2083" s="124">
        <v>2.026062</v>
      </c>
      <c r="G2083" s="124">
        <v>2.7560229999999999</v>
      </c>
    </row>
    <row r="2084" spans="2:7" x14ac:dyDescent="0.5">
      <c r="B2084" s="122">
        <v>2024</v>
      </c>
      <c r="C2084" s="126" t="s">
        <v>78</v>
      </c>
      <c r="D2084" s="126" t="s">
        <v>84</v>
      </c>
      <c r="E2084" s="124">
        <v>1.0989089999999999</v>
      </c>
      <c r="F2084" s="124">
        <v>1.749242</v>
      </c>
      <c r="G2084" s="124">
        <v>2.8481510000000001</v>
      </c>
    </row>
    <row r="2085" spans="2:7" x14ac:dyDescent="0.5">
      <c r="B2085" s="122">
        <v>2024</v>
      </c>
      <c r="C2085" s="126" t="s">
        <v>78</v>
      </c>
      <c r="D2085" s="126" t="s">
        <v>85</v>
      </c>
      <c r="E2085" s="124">
        <v>0.29489599999999999</v>
      </c>
      <c r="F2085" s="124">
        <v>0.64863899999999997</v>
      </c>
      <c r="G2085" s="124">
        <v>0.94353500000000001</v>
      </c>
    </row>
    <row r="2086" spans="2:7" x14ac:dyDescent="0.5">
      <c r="B2086" s="122">
        <v>2024</v>
      </c>
      <c r="C2086" s="126" t="s">
        <v>78</v>
      </c>
      <c r="D2086" s="126" t="s">
        <v>86</v>
      </c>
      <c r="E2086" s="124">
        <v>0.20832700000000001</v>
      </c>
      <c r="F2086" s="124">
        <v>2.1919970000000002</v>
      </c>
      <c r="G2086" s="124">
        <v>2.4003239999999999</v>
      </c>
    </row>
    <row r="2087" spans="2:7" x14ac:dyDescent="0.5">
      <c r="B2087" s="122">
        <v>2024</v>
      </c>
      <c r="C2087" s="126" t="s">
        <v>78</v>
      </c>
      <c r="D2087" s="126" t="s">
        <v>87</v>
      </c>
      <c r="E2087" s="124">
        <v>2.2074E-2</v>
      </c>
      <c r="F2087" s="124">
        <v>4.7884999999999997E-2</v>
      </c>
      <c r="G2087" s="124">
        <v>6.9958999999999993E-2</v>
      </c>
    </row>
    <row r="2088" spans="2:7" x14ac:dyDescent="0.5">
      <c r="B2088" s="122">
        <v>2024</v>
      </c>
      <c r="C2088" s="126" t="s">
        <v>78</v>
      </c>
      <c r="D2088" s="126" t="s">
        <v>88</v>
      </c>
      <c r="E2088" s="124">
        <v>0.10262</v>
      </c>
      <c r="F2088" s="124">
        <v>1.4197029999999999</v>
      </c>
      <c r="G2088" s="124">
        <v>1.5223230000000001</v>
      </c>
    </row>
    <row r="2089" spans="2:7" x14ac:dyDescent="0.5">
      <c r="B2089" s="122">
        <v>2024</v>
      </c>
      <c r="C2089" s="126" t="s">
        <v>78</v>
      </c>
      <c r="D2089" s="126" t="s">
        <v>89</v>
      </c>
      <c r="E2089" s="124">
        <v>-1.6128E-2</v>
      </c>
      <c r="F2089" s="124">
        <v>-5.9930000000000001E-3</v>
      </c>
      <c r="G2089" s="124">
        <v>-2.2120999999999998E-2</v>
      </c>
    </row>
    <row r="2090" spans="2:7" x14ac:dyDescent="0.5">
      <c r="B2090" s="122">
        <v>2024</v>
      </c>
      <c r="C2090" s="126" t="s">
        <v>78</v>
      </c>
      <c r="D2090" s="126" t="s">
        <v>90</v>
      </c>
      <c r="E2090" s="124">
        <v>-0.54898499999999995</v>
      </c>
      <c r="F2090" s="124">
        <v>-0.33089800000000003</v>
      </c>
      <c r="G2090" s="124">
        <v>-0.87988299999999997</v>
      </c>
    </row>
    <row r="2091" spans="2:7" x14ac:dyDescent="0.5">
      <c r="B2091" s="122">
        <v>2024</v>
      </c>
      <c r="C2091" s="126" t="s">
        <v>78</v>
      </c>
      <c r="D2091" s="126" t="s">
        <v>91</v>
      </c>
      <c r="E2091" s="124">
        <v>0</v>
      </c>
      <c r="F2091" s="124">
        <v>1.7025999999999999E-2</v>
      </c>
      <c r="G2091" s="124">
        <v>1.7025999999999999E-2</v>
      </c>
    </row>
    <row r="2092" spans="2:7" x14ac:dyDescent="0.5">
      <c r="B2092" s="122">
        <v>2024</v>
      </c>
      <c r="C2092" s="126" t="s">
        <v>78</v>
      </c>
      <c r="D2092" s="126" t="s">
        <v>92</v>
      </c>
      <c r="E2092" s="124">
        <v>2.9979999999999998E-3</v>
      </c>
      <c r="F2092" s="124">
        <v>0.22995699999999999</v>
      </c>
      <c r="G2092" s="124">
        <v>0.232955</v>
      </c>
    </row>
    <row r="2093" spans="2:7" x14ac:dyDescent="0.5">
      <c r="B2093" s="122">
        <v>2024</v>
      </c>
      <c r="C2093" s="126" t="s">
        <v>93</v>
      </c>
      <c r="D2093" s="126" t="s">
        <v>94</v>
      </c>
      <c r="E2093" s="124">
        <v>3.4269999999999999E-3</v>
      </c>
      <c r="F2093" s="124">
        <v>4.2319999999999997E-3</v>
      </c>
      <c r="G2093" s="124">
        <v>7.6589999999999991E-3</v>
      </c>
    </row>
    <row r="2094" spans="2:7" x14ac:dyDescent="0.5">
      <c r="B2094" s="122">
        <v>2024</v>
      </c>
      <c r="C2094" s="126" t="s">
        <v>93</v>
      </c>
      <c r="D2094" s="126" t="s">
        <v>95</v>
      </c>
      <c r="E2094" s="124">
        <v>3.0068999999999999E-2</v>
      </c>
      <c r="F2094" s="124">
        <v>0.10957699999999999</v>
      </c>
      <c r="G2094" s="124">
        <v>0.13964599999999999</v>
      </c>
    </row>
    <row r="2095" spans="2:7" x14ac:dyDescent="0.5">
      <c r="B2095" s="122">
        <v>2024</v>
      </c>
      <c r="C2095" s="126" t="s">
        <v>93</v>
      </c>
      <c r="D2095" s="126" t="s">
        <v>96</v>
      </c>
      <c r="E2095" s="124">
        <v>4.1999999999999998E-5</v>
      </c>
      <c r="F2095" s="124">
        <v>6.1200000000000002E-4</v>
      </c>
      <c r="G2095" s="124">
        <v>6.5400000000000007E-4</v>
      </c>
    </row>
    <row r="2096" spans="2:7" x14ac:dyDescent="0.5">
      <c r="B2096" s="122">
        <v>2024</v>
      </c>
      <c r="C2096" s="126" t="s">
        <v>93</v>
      </c>
      <c r="D2096" s="126" t="s">
        <v>97</v>
      </c>
      <c r="E2096" s="124">
        <v>4.7527E-2</v>
      </c>
      <c r="F2096" s="124">
        <v>7.2680999999999996E-2</v>
      </c>
      <c r="G2096" s="124">
        <v>0.120208</v>
      </c>
    </row>
    <row r="2097" spans="2:7" x14ac:dyDescent="0.5">
      <c r="B2097" s="122">
        <v>2024</v>
      </c>
      <c r="C2097" s="126" t="s">
        <v>93</v>
      </c>
      <c r="D2097" s="126" t="s">
        <v>98</v>
      </c>
      <c r="E2097" s="124">
        <v>1.0421E-2</v>
      </c>
      <c r="F2097" s="124">
        <v>1.728E-2</v>
      </c>
      <c r="G2097" s="124">
        <v>2.7701E-2</v>
      </c>
    </row>
    <row r="2098" spans="2:7" x14ac:dyDescent="0.5">
      <c r="B2098" s="122">
        <v>2024</v>
      </c>
      <c r="C2098" s="126" t="s">
        <v>93</v>
      </c>
      <c r="D2098" s="126" t="s">
        <v>99</v>
      </c>
      <c r="E2098" s="124">
        <v>8.4569999999999992E-3</v>
      </c>
      <c r="F2098" s="124">
        <v>5.3559000000000002E-2</v>
      </c>
      <c r="G2098" s="124">
        <v>6.2016000000000002E-2</v>
      </c>
    </row>
    <row r="2099" spans="2:7" x14ac:dyDescent="0.5">
      <c r="B2099" s="122">
        <v>2024</v>
      </c>
      <c r="C2099" s="126" t="s">
        <v>93</v>
      </c>
      <c r="D2099" s="126" t="s">
        <v>100</v>
      </c>
      <c r="E2099" s="124">
        <v>0.20411899999999999</v>
      </c>
      <c r="F2099" s="124">
        <v>0.30717699999999998</v>
      </c>
      <c r="G2099" s="124">
        <v>0.51129599999999997</v>
      </c>
    </row>
    <row r="2100" spans="2:7" x14ac:dyDescent="0.5">
      <c r="B2100" s="122">
        <v>2024</v>
      </c>
      <c r="C2100" s="126" t="s">
        <v>93</v>
      </c>
      <c r="D2100" s="126" t="s">
        <v>101</v>
      </c>
      <c r="E2100" s="124">
        <v>9.1000000000000003E-5</v>
      </c>
      <c r="F2100" s="124">
        <v>6.0800000000000003E-4</v>
      </c>
      <c r="G2100" s="124">
        <v>6.9900000000000008E-4</v>
      </c>
    </row>
    <row r="2101" spans="2:7" x14ac:dyDescent="0.5">
      <c r="B2101" s="122">
        <v>2024</v>
      </c>
      <c r="C2101" s="126" t="s">
        <v>93</v>
      </c>
      <c r="D2101" s="126" t="s">
        <v>103</v>
      </c>
      <c r="E2101" s="124">
        <v>0.20427000000000001</v>
      </c>
      <c r="F2101" s="124">
        <v>0.28817199999999998</v>
      </c>
      <c r="G2101" s="124">
        <v>0.49244199999999999</v>
      </c>
    </row>
    <row r="2102" spans="2:7" x14ac:dyDescent="0.5">
      <c r="B2102" s="122">
        <v>2024</v>
      </c>
      <c r="C2102" s="126" t="s">
        <v>93</v>
      </c>
      <c r="D2102" s="126" t="s">
        <v>104</v>
      </c>
      <c r="E2102" s="124">
        <v>4.0510999999999998E-2</v>
      </c>
      <c r="F2102" s="124">
        <v>9.0037000000000006E-2</v>
      </c>
      <c r="G2102" s="124">
        <v>0.130548</v>
      </c>
    </row>
    <row r="2103" spans="2:7" x14ac:dyDescent="0.5">
      <c r="B2103" s="122">
        <v>2024</v>
      </c>
      <c r="C2103" s="126" t="s">
        <v>93</v>
      </c>
      <c r="D2103" s="126" t="s">
        <v>105</v>
      </c>
      <c r="E2103" s="124">
        <v>3.2544999999999998E-2</v>
      </c>
      <c r="F2103" s="124">
        <v>4.0723000000000002E-2</v>
      </c>
      <c r="G2103" s="124">
        <v>7.3268E-2</v>
      </c>
    </row>
    <row r="2104" spans="2:7" x14ac:dyDescent="0.5">
      <c r="B2104" s="122">
        <v>2024</v>
      </c>
      <c r="C2104" s="126" t="s">
        <v>93</v>
      </c>
      <c r="D2104" s="126" t="s">
        <v>106</v>
      </c>
      <c r="E2104" s="124">
        <v>9.9999999999999995E-7</v>
      </c>
      <c r="F2104" s="124">
        <v>0</v>
      </c>
      <c r="G2104" s="124">
        <v>9.9999999999999995E-7</v>
      </c>
    </row>
    <row r="2105" spans="2:7" x14ac:dyDescent="0.5">
      <c r="B2105" s="122">
        <v>2024</v>
      </c>
      <c r="C2105" s="126" t="s">
        <v>93</v>
      </c>
      <c r="D2105" s="126" t="s">
        <v>107</v>
      </c>
      <c r="E2105" s="124">
        <v>6.0499999999999996E-4</v>
      </c>
      <c r="F2105" s="124">
        <v>6.2249999999999996E-3</v>
      </c>
      <c r="G2105" s="124">
        <v>6.8299999999999993E-3</v>
      </c>
    </row>
    <row r="2106" spans="2:7" x14ac:dyDescent="0.5">
      <c r="B2106" s="122">
        <v>2024</v>
      </c>
      <c r="C2106" s="126" t="s">
        <v>93</v>
      </c>
      <c r="D2106" s="126" t="s">
        <v>108</v>
      </c>
      <c r="E2106" s="124">
        <v>0.193576</v>
      </c>
      <c r="F2106" s="124">
        <v>0.290244</v>
      </c>
      <c r="G2106" s="124">
        <v>0.48381999999999997</v>
      </c>
    </row>
    <row r="2107" spans="2:7" x14ac:dyDescent="0.5">
      <c r="B2107" s="122">
        <v>2024</v>
      </c>
      <c r="C2107" s="126" t="s">
        <v>93</v>
      </c>
      <c r="D2107" s="126" t="s">
        <v>109</v>
      </c>
      <c r="E2107" s="124">
        <v>0.101951</v>
      </c>
      <c r="F2107" s="124">
        <v>0.12816</v>
      </c>
      <c r="G2107" s="124">
        <v>0.23011100000000001</v>
      </c>
    </row>
    <row r="2108" spans="2:7" x14ac:dyDescent="0.5">
      <c r="B2108" s="122">
        <v>2024</v>
      </c>
      <c r="C2108" s="126" t="s">
        <v>93</v>
      </c>
      <c r="D2108" s="126" t="s">
        <v>110</v>
      </c>
      <c r="E2108" s="124">
        <v>5.6008000000000002E-2</v>
      </c>
      <c r="F2108" s="124">
        <v>7.0348999999999995E-2</v>
      </c>
      <c r="G2108" s="124">
        <v>0.126357</v>
      </c>
    </row>
    <row r="2109" spans="2:7" x14ac:dyDescent="0.5">
      <c r="B2109" s="122">
        <v>2024</v>
      </c>
      <c r="C2109" s="126" t="s">
        <v>93</v>
      </c>
      <c r="D2109" s="126" t="s">
        <v>111</v>
      </c>
      <c r="E2109" s="124">
        <v>0.39770499999999998</v>
      </c>
      <c r="F2109" s="124">
        <v>1.1876690000000001</v>
      </c>
      <c r="G2109" s="124">
        <v>1.5853740000000001</v>
      </c>
    </row>
    <row r="2110" spans="2:7" x14ac:dyDescent="0.5">
      <c r="B2110" s="122">
        <v>2024</v>
      </c>
      <c r="C2110" s="126" t="s">
        <v>93</v>
      </c>
      <c r="D2110" s="126" t="s">
        <v>112</v>
      </c>
      <c r="E2110" s="124">
        <v>9.9999999999999995E-7</v>
      </c>
      <c r="F2110" s="124">
        <v>0</v>
      </c>
      <c r="G2110" s="124">
        <v>9.9999999999999995E-7</v>
      </c>
    </row>
    <row r="2111" spans="2:7" x14ac:dyDescent="0.5">
      <c r="B2111" s="122">
        <v>2024</v>
      </c>
      <c r="C2111" s="126" t="s">
        <v>93</v>
      </c>
      <c r="D2111" s="126" t="s">
        <v>113</v>
      </c>
      <c r="E2111" s="124">
        <v>1.8E-5</v>
      </c>
      <c r="F2111" s="124">
        <v>7.7999999999999999E-5</v>
      </c>
      <c r="G2111" s="124">
        <v>9.6000000000000002E-5</v>
      </c>
    </row>
    <row r="2112" spans="2:7" x14ac:dyDescent="0.5">
      <c r="B2112" s="122">
        <v>2024</v>
      </c>
      <c r="C2112" s="126" t="s">
        <v>93</v>
      </c>
      <c r="D2112" s="126" t="s">
        <v>114</v>
      </c>
      <c r="E2112" s="124">
        <v>2.0669999999999998E-3</v>
      </c>
      <c r="F2112" s="124">
        <v>6.3720000000000001E-3</v>
      </c>
      <c r="G2112" s="124">
        <v>8.4390000000000003E-3</v>
      </c>
    </row>
    <row r="2113" spans="2:7" x14ac:dyDescent="0.5">
      <c r="B2113" s="122">
        <v>2024</v>
      </c>
      <c r="C2113" s="126" t="s">
        <v>93</v>
      </c>
      <c r="D2113" s="126" t="s">
        <v>115</v>
      </c>
      <c r="E2113" s="124">
        <v>3.19E-4</v>
      </c>
      <c r="F2113" s="124">
        <v>4.5139999999999998E-3</v>
      </c>
      <c r="G2113" s="124">
        <v>4.8329999999999996E-3</v>
      </c>
    </row>
    <row r="2114" spans="2:7" x14ac:dyDescent="0.5">
      <c r="B2114" s="122">
        <v>2024</v>
      </c>
      <c r="C2114" s="126" t="s">
        <v>93</v>
      </c>
      <c r="D2114" s="126" t="s">
        <v>116</v>
      </c>
      <c r="E2114" s="124">
        <v>0.11369</v>
      </c>
      <c r="F2114" s="124">
        <v>0.21754699999999999</v>
      </c>
      <c r="G2114" s="124">
        <v>0.331237</v>
      </c>
    </row>
    <row r="2115" spans="2:7" x14ac:dyDescent="0.5">
      <c r="B2115" s="122">
        <v>2024</v>
      </c>
      <c r="C2115" s="126" t="s">
        <v>93</v>
      </c>
      <c r="D2115" s="126" t="s">
        <v>117</v>
      </c>
      <c r="E2115" s="124">
        <v>1.1806000000000001E-2</v>
      </c>
      <c r="F2115" s="124">
        <v>0.329986</v>
      </c>
      <c r="G2115" s="124">
        <v>0.34179199999999998</v>
      </c>
    </row>
    <row r="2116" spans="2:7" x14ac:dyDescent="0.5">
      <c r="B2116" s="122">
        <v>2024</v>
      </c>
      <c r="C2116" s="126" t="s">
        <v>93</v>
      </c>
      <c r="D2116" s="126" t="s">
        <v>118</v>
      </c>
      <c r="E2116" s="124">
        <v>3.3957000000000001E-2</v>
      </c>
      <c r="F2116" s="124">
        <v>5.3113E-2</v>
      </c>
      <c r="G2116" s="124">
        <v>8.7070000000000008E-2</v>
      </c>
    </row>
    <row r="2117" spans="2:7" x14ac:dyDescent="0.5">
      <c r="B2117" s="122">
        <v>2024</v>
      </c>
      <c r="C2117" s="126" t="s">
        <v>93</v>
      </c>
      <c r="D2117" s="126" t="s">
        <v>119</v>
      </c>
      <c r="E2117" s="124">
        <v>3.77E-4</v>
      </c>
      <c r="F2117" s="124">
        <v>7.2810000000000001E-3</v>
      </c>
      <c r="G2117" s="124">
        <v>7.6579999999999999E-3</v>
      </c>
    </row>
    <row r="2118" spans="2:7" x14ac:dyDescent="0.5">
      <c r="B2118" s="122">
        <v>2024</v>
      </c>
      <c r="C2118" s="126" t="s">
        <v>93</v>
      </c>
      <c r="D2118" s="126" t="s">
        <v>120</v>
      </c>
      <c r="E2118" s="124">
        <v>0.15082599999999999</v>
      </c>
      <c r="F2118" s="124">
        <v>0.21268300000000001</v>
      </c>
      <c r="G2118" s="124">
        <v>0.36350900000000003</v>
      </c>
    </row>
    <row r="2119" spans="2:7" x14ac:dyDescent="0.5">
      <c r="B2119" s="122">
        <v>2024</v>
      </c>
      <c r="C2119" s="126" t="s">
        <v>93</v>
      </c>
      <c r="D2119" s="126" t="s">
        <v>121</v>
      </c>
      <c r="E2119" s="124">
        <v>7.5729999999999999E-3</v>
      </c>
      <c r="F2119" s="124">
        <v>5.1320000000000003E-3</v>
      </c>
      <c r="G2119" s="124">
        <v>1.2704999999999999E-2</v>
      </c>
    </row>
    <row r="2120" spans="2:7" x14ac:dyDescent="0.5">
      <c r="B2120" s="122">
        <v>2024</v>
      </c>
      <c r="C2120" s="126" t="s">
        <v>93</v>
      </c>
      <c r="D2120" s="126" t="s">
        <v>122</v>
      </c>
      <c r="E2120" s="124">
        <v>0.230187</v>
      </c>
      <c r="F2120" s="124">
        <v>0.36765599999999998</v>
      </c>
      <c r="G2120" s="124">
        <v>0.59784300000000001</v>
      </c>
    </row>
    <row r="2121" spans="2:7" x14ac:dyDescent="0.5">
      <c r="B2121" s="122">
        <v>2024</v>
      </c>
      <c r="C2121" s="126" t="s">
        <v>93</v>
      </c>
      <c r="D2121" s="126" t="s">
        <v>123</v>
      </c>
      <c r="E2121" s="124">
        <v>4.0289999999999996E-3</v>
      </c>
      <c r="F2121" s="124">
        <v>7.0309999999999999E-3</v>
      </c>
      <c r="G2121" s="124">
        <v>1.106E-2</v>
      </c>
    </row>
    <row r="2122" spans="2:7" x14ac:dyDescent="0.5">
      <c r="B2122" s="122">
        <v>2024</v>
      </c>
      <c r="C2122" s="126" t="s">
        <v>93</v>
      </c>
      <c r="D2122" s="126" t="s">
        <v>124</v>
      </c>
      <c r="E2122" s="124">
        <v>4.1327000000000003E-2</v>
      </c>
      <c r="F2122" s="124">
        <v>6.1206000000000003E-2</v>
      </c>
      <c r="G2122" s="124">
        <v>0.102533</v>
      </c>
    </row>
    <row r="2123" spans="2:7" x14ac:dyDescent="0.5">
      <c r="B2123" s="122">
        <v>2024</v>
      </c>
      <c r="C2123" s="126" t="s">
        <v>93</v>
      </c>
      <c r="D2123" s="126" t="s">
        <v>125</v>
      </c>
      <c r="E2123" s="124">
        <v>1.0000000000000001E-5</v>
      </c>
      <c r="F2123" s="124">
        <v>5.0000000000000004E-6</v>
      </c>
      <c r="G2123" s="124">
        <v>1.5E-5</v>
      </c>
    </row>
    <row r="2124" spans="2:7" x14ac:dyDescent="0.5">
      <c r="B2124" s="122">
        <v>2024</v>
      </c>
      <c r="C2124" s="126" t="s">
        <v>93</v>
      </c>
      <c r="D2124" s="126" t="s">
        <v>126</v>
      </c>
      <c r="E2124" s="124">
        <v>0</v>
      </c>
      <c r="F2124" s="124">
        <v>0</v>
      </c>
      <c r="G2124" s="124">
        <v>0</v>
      </c>
    </row>
    <row r="2125" spans="2:7" x14ac:dyDescent="0.5">
      <c r="B2125" s="122">
        <v>2024</v>
      </c>
      <c r="C2125" s="126" t="s">
        <v>93</v>
      </c>
      <c r="D2125" s="126" t="s">
        <v>127</v>
      </c>
      <c r="E2125" s="124">
        <v>5.3831999999999998E-2</v>
      </c>
      <c r="F2125" s="124">
        <v>9.1213000000000002E-2</v>
      </c>
      <c r="G2125" s="124">
        <v>0.14504500000000001</v>
      </c>
    </row>
    <row r="2126" spans="2:7" x14ac:dyDescent="0.5">
      <c r="B2126" s="122">
        <v>2024</v>
      </c>
      <c r="C2126" s="126" t="s">
        <v>93</v>
      </c>
      <c r="D2126" s="126" t="s">
        <v>128</v>
      </c>
      <c r="E2126" s="124">
        <v>5.4100000000000003E-4</v>
      </c>
      <c r="F2126" s="124">
        <v>8.3000000000000001E-3</v>
      </c>
      <c r="G2126" s="124">
        <v>8.8409999999999999E-3</v>
      </c>
    </row>
    <row r="2127" spans="2:7" x14ac:dyDescent="0.5">
      <c r="B2127" s="122">
        <v>2024</v>
      </c>
      <c r="C2127" s="126" t="s">
        <v>93</v>
      </c>
      <c r="D2127" s="126" t="s">
        <v>129</v>
      </c>
      <c r="E2127" s="124">
        <v>1.026E-2</v>
      </c>
      <c r="F2127" s="124">
        <v>1.4341E-2</v>
      </c>
      <c r="G2127" s="124">
        <v>2.4601000000000001E-2</v>
      </c>
    </row>
    <row r="2128" spans="2:7" x14ac:dyDescent="0.5">
      <c r="B2128" s="122">
        <v>2024</v>
      </c>
      <c r="C2128" s="126" t="s">
        <v>93</v>
      </c>
      <c r="D2128" s="126" t="s">
        <v>130</v>
      </c>
      <c r="E2128" s="124">
        <v>2.9E-5</v>
      </c>
      <c r="F2128" s="124">
        <v>3.3000000000000003E-5</v>
      </c>
      <c r="G2128" s="124">
        <v>6.2000000000000003E-5</v>
      </c>
    </row>
    <row r="2129" spans="2:52" x14ac:dyDescent="0.5">
      <c r="B2129" s="122">
        <v>2024</v>
      </c>
      <c r="C2129" s="126" t="s">
        <v>93</v>
      </c>
      <c r="D2129" s="126" t="s">
        <v>131</v>
      </c>
      <c r="E2129" s="124">
        <v>6.6817000000000001E-2</v>
      </c>
      <c r="F2129" s="124">
        <v>8.9474999999999999E-2</v>
      </c>
      <c r="G2129" s="124">
        <v>0.15629199999999999</v>
      </c>
    </row>
    <row r="2130" spans="2:52" x14ac:dyDescent="0.5">
      <c r="B2130" s="122">
        <v>2024</v>
      </c>
      <c r="C2130" s="126" t="s">
        <v>93</v>
      </c>
      <c r="D2130" s="126" t="s">
        <v>132</v>
      </c>
      <c r="E2130" s="124">
        <v>4.4651000000000003E-2</v>
      </c>
      <c r="F2130" s="124">
        <v>7.1827000000000002E-2</v>
      </c>
      <c r="G2130" s="124">
        <v>0.116478</v>
      </c>
    </row>
    <row r="2131" spans="2:52" x14ac:dyDescent="0.5">
      <c r="B2131" s="122">
        <v>2024</v>
      </c>
      <c r="C2131" s="126" t="s">
        <v>93</v>
      </c>
      <c r="D2131" s="126" t="s">
        <v>133</v>
      </c>
      <c r="E2131" s="124">
        <v>0.20918600000000001</v>
      </c>
      <c r="F2131" s="124">
        <v>0.35153600000000002</v>
      </c>
      <c r="G2131" s="124">
        <v>0.56072200000000005</v>
      </c>
    </row>
    <row r="2133" spans="2:52" x14ac:dyDescent="0.5">
      <c r="B2133" s="30"/>
      <c r="C2133" s="30"/>
      <c r="D2133" s="30"/>
      <c r="E2133" s="30"/>
      <c r="F2133" s="30"/>
      <c r="G2133" s="30" t="s">
        <v>262</v>
      </c>
      <c r="H2133" s="31"/>
      <c r="I2133" s="30"/>
      <c r="J2133" s="30"/>
      <c r="K2133" s="32"/>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1"/>
      <c r="AI2133" s="31"/>
      <c r="AJ2133" s="31"/>
      <c r="AK2133" s="31"/>
      <c r="AL2133" s="31"/>
      <c r="AM2133" s="31"/>
      <c r="AN2133" s="31"/>
      <c r="AO2133" s="31"/>
      <c r="AP2133" s="31"/>
      <c r="AQ2133" s="31"/>
      <c r="AR2133" s="31"/>
      <c r="AS2133" s="31"/>
      <c r="AT2133" s="31"/>
      <c r="AU2133" s="31"/>
      <c r="AV2133" s="31"/>
      <c r="AW2133" s="31"/>
      <c r="AX2133" s="31"/>
      <c r="AY2133" s="31"/>
    </row>
    <row r="2134" spans="2:52" x14ac:dyDescent="0.5">
      <c r="B2134" s="35"/>
      <c r="C2134" s="34" t="s">
        <v>68</v>
      </c>
      <c r="D2134" s="36" t="s">
        <v>69</v>
      </c>
      <c r="E2134" s="36" t="s">
        <v>78</v>
      </c>
      <c r="F2134" s="36" t="s">
        <v>93</v>
      </c>
      <c r="G2134" s="34" t="s">
        <v>72</v>
      </c>
      <c r="H2134" s="34" t="s">
        <v>70</v>
      </c>
      <c r="I2134" s="34" t="s">
        <v>404</v>
      </c>
      <c r="J2134" s="34" t="s">
        <v>71</v>
      </c>
      <c r="K2134" s="34" t="s">
        <v>73</v>
      </c>
      <c r="L2134" s="34" t="s">
        <v>74</v>
      </c>
      <c r="M2134" s="34" t="s">
        <v>263</v>
      </c>
      <c r="N2134" s="34" t="s">
        <v>76</v>
      </c>
      <c r="O2134" s="34" t="s">
        <v>77</v>
      </c>
      <c r="P2134" s="34"/>
      <c r="Q2134" s="34"/>
      <c r="R2134" s="34">
        <v>1990</v>
      </c>
      <c r="S2134" s="34">
        <v>1991</v>
      </c>
      <c r="T2134" s="34">
        <v>1992</v>
      </c>
      <c r="U2134" s="34">
        <v>1993</v>
      </c>
      <c r="V2134" s="34">
        <v>1994</v>
      </c>
      <c r="W2134" s="34">
        <v>1995</v>
      </c>
      <c r="X2134" s="34">
        <v>1996</v>
      </c>
      <c r="Y2134" s="34">
        <v>1997</v>
      </c>
      <c r="Z2134" s="34">
        <v>1998</v>
      </c>
      <c r="AA2134" s="34">
        <v>1999</v>
      </c>
      <c r="AB2134" s="34">
        <v>2000</v>
      </c>
      <c r="AC2134" s="34">
        <v>2001</v>
      </c>
      <c r="AD2134" s="34">
        <v>2002</v>
      </c>
      <c r="AE2134" s="34">
        <v>2003</v>
      </c>
      <c r="AF2134" s="34">
        <v>2004</v>
      </c>
      <c r="AG2134" s="34">
        <v>2005</v>
      </c>
      <c r="AH2134" s="34">
        <v>2006</v>
      </c>
      <c r="AI2134" s="34">
        <v>2007</v>
      </c>
      <c r="AJ2134" s="34">
        <v>2008</v>
      </c>
      <c r="AK2134" s="34">
        <v>2009</v>
      </c>
      <c r="AL2134" s="34">
        <v>2010</v>
      </c>
      <c r="AM2134" s="34">
        <v>2011</v>
      </c>
      <c r="AN2134" s="34">
        <v>2012</v>
      </c>
      <c r="AO2134" s="34">
        <v>2013</v>
      </c>
      <c r="AP2134" s="34">
        <v>2014</v>
      </c>
      <c r="AQ2134" s="34">
        <v>2015</v>
      </c>
      <c r="AR2134" s="34">
        <v>2016</v>
      </c>
      <c r="AS2134" s="34">
        <v>2017</v>
      </c>
      <c r="AT2134" s="34">
        <v>2018</v>
      </c>
      <c r="AU2134" s="34">
        <v>2019</v>
      </c>
      <c r="AV2134" s="34">
        <v>2020</v>
      </c>
      <c r="AW2134" s="34">
        <v>2021</v>
      </c>
      <c r="AX2134" s="34">
        <v>2022</v>
      </c>
      <c r="AY2134" s="34">
        <v>2023</v>
      </c>
      <c r="AZ2134" s="34">
        <v>2024</v>
      </c>
    </row>
    <row r="2135" spans="2:52" x14ac:dyDescent="0.5">
      <c r="B2135" s="35">
        <f t="shared" ref="B2135:B2167" si="0">SUM(D2135:F2135)</f>
        <v>76.964123000000001</v>
      </c>
      <c r="C2135" s="34">
        <v>1990</v>
      </c>
      <c r="D2135" s="35">
        <f>SUMIFS($G$8:$G$2131, $B$8:$B$2131, $C2135, $C$8:$C$2131, D$2134)</f>
        <v>54.496349000000002</v>
      </c>
      <c r="E2135" s="35">
        <f>SUMIFS($G$8:$G$2131, $B$8:$B$2131, $C2135, $C$8:$C$2131, E$2134)</f>
        <v>14.889456999999998</v>
      </c>
      <c r="F2135" s="35">
        <f>SUMIFS($G$8:$G$2131, $B$8:$B$2131, $C2135, $C$8:$C$2131, F$2134)</f>
        <v>7.5783170000000002</v>
      </c>
      <c r="G2135" s="35">
        <f>SUMIFS($G$8:$G$2131, $B$8:$B$2131, $C2135, $D$8:$D$2131, G$2134)</f>
        <v>20.252566000000002</v>
      </c>
      <c r="H2135" s="35">
        <f>SUMIFS($G$8:$G$2131, $B$8:$B$2131, $C2135, $D$8:$D$2131, H$2134)</f>
        <v>3.1415920000000002</v>
      </c>
      <c r="I2135" s="35">
        <f>SUMIFS($G$8:$G$2131, $B$8:$B$2131, $C2135, $D$8:$D$2131, I$2134)</f>
        <v>2.5458240000000001</v>
      </c>
      <c r="J2135" s="35">
        <f>SUMIFS($G$8:$G$2131, $B$8:$B$2131, $C2135, $D$8:$D$2131, J$2134)</f>
        <v>0.639046</v>
      </c>
      <c r="K2135" s="35">
        <f t="shared" ref="K2135:O2135" si="1">SUMIFS($G$8:$G$2131, $B$8:$B$2131, $C2135, $D$8:$D$2131, K$2134)</f>
        <v>11.006738</v>
      </c>
      <c r="L2135" s="35">
        <f t="shared" si="1"/>
        <v>1.6120000000000001</v>
      </c>
      <c r="M2135" s="35">
        <f t="shared" si="1"/>
        <v>0.47156900000000002</v>
      </c>
      <c r="N2135" s="35">
        <f t="shared" si="1"/>
        <v>3.9733849999999999</v>
      </c>
      <c r="O2135" s="35">
        <f t="shared" si="1"/>
        <v>10.853629</v>
      </c>
      <c r="P2135" s="34"/>
      <c r="Q2135" s="37" t="str">
        <f>D2134</f>
        <v>Husholdninger</v>
      </c>
      <c r="R2135" s="34">
        <f>D2135</f>
        <v>54.496349000000002</v>
      </c>
      <c r="S2135" s="34">
        <f>D2136</f>
        <v>60.015182999999993</v>
      </c>
      <c r="T2135" s="34">
        <f>D2137</f>
        <v>57.489896999999999</v>
      </c>
      <c r="U2135" s="34">
        <f>D2138</f>
        <v>58.471118000000004</v>
      </c>
      <c r="V2135" s="34">
        <f>D2139</f>
        <v>60.640556999999994</v>
      </c>
      <c r="W2135" s="34">
        <f>D2140</f>
        <v>59.204719999999995</v>
      </c>
      <c r="X2135" s="34">
        <f>D2141</f>
        <v>63.025489999999998</v>
      </c>
      <c r="Y2135" s="34">
        <f>D2142</f>
        <v>58.892356000000007</v>
      </c>
      <c r="Z2135" s="34">
        <f>D2143</f>
        <v>58.329705000000004</v>
      </c>
      <c r="AA2135" s="34">
        <f>D2144</f>
        <v>55.793289000000001</v>
      </c>
      <c r="AB2135" s="34">
        <f>D2145</f>
        <v>51.484770999999995</v>
      </c>
      <c r="AC2135" s="34">
        <f>D2146</f>
        <v>51.144979999999997</v>
      </c>
      <c r="AD2135" s="34">
        <f>D2147</f>
        <v>50.52301700000001</v>
      </c>
      <c r="AE2135" s="34">
        <f>D2148</f>
        <v>54.499707999999998</v>
      </c>
      <c r="AF2135" s="34">
        <f>D2149</f>
        <v>54.367673000000003</v>
      </c>
      <c r="AG2135" s="34">
        <f>D2150</f>
        <v>54.631594</v>
      </c>
      <c r="AH2135" s="34">
        <f>D2151</f>
        <v>57.695711000000003</v>
      </c>
      <c r="AI2135" s="34">
        <f>D2152</f>
        <v>55.522829999999999</v>
      </c>
      <c r="AJ2135" s="34">
        <f>D2153</f>
        <v>54.496257</v>
      </c>
      <c r="AK2135" s="34">
        <f>D2154</f>
        <v>52.644265000000004</v>
      </c>
      <c r="AL2135" s="34">
        <f>D2155</f>
        <v>52.728540000000002</v>
      </c>
      <c r="AM2135" s="34">
        <f>D2156</f>
        <v>50.041487000000004</v>
      </c>
      <c r="AN2135" s="34">
        <f>D2157</f>
        <v>45.634652000000003</v>
      </c>
      <c r="AO2135" s="34">
        <f>D2158</f>
        <v>48.038041999999997</v>
      </c>
      <c r="AP2135" s="34">
        <f>D2159</f>
        <v>44.567219999999999</v>
      </c>
      <c r="AQ2135" s="34">
        <f>D2160</f>
        <v>42.107438999999999</v>
      </c>
      <c r="AR2135" s="34">
        <f>D2161</f>
        <v>44.696407999999998</v>
      </c>
      <c r="AS2135" s="34">
        <f>D2162</f>
        <v>42.628298999999998</v>
      </c>
      <c r="AT2135" s="34">
        <f>D2163</f>
        <v>44.186003999999997</v>
      </c>
      <c r="AU2135" s="34">
        <f>D2164</f>
        <v>42.039265999999998</v>
      </c>
      <c r="AV2135" s="34">
        <f>D2165</f>
        <v>36.331581999999997</v>
      </c>
      <c r="AW2135" s="34">
        <f>D2166</f>
        <v>39.146968999999999</v>
      </c>
      <c r="AX2135" s="34">
        <f>D2167</f>
        <v>36.404114</v>
      </c>
      <c r="AY2135" s="34">
        <f>D2168</f>
        <v>34.684286999999998</v>
      </c>
      <c r="AZ2135" s="130">
        <f>D2169</f>
        <v>34.76238</v>
      </c>
    </row>
    <row r="2136" spans="2:52" x14ac:dyDescent="0.5">
      <c r="B2136" s="35">
        <f t="shared" si="0"/>
        <v>83.702048999999988</v>
      </c>
      <c r="C2136" s="34">
        <v>1991</v>
      </c>
      <c r="D2136" s="35">
        <f t="shared" ref="D2136:F2169" si="2">SUMIFS($G$8:$G$2131, $B$8:$B$2131, $C2136, $C$8:$C$2131, D$2134)</f>
        <v>60.015182999999993</v>
      </c>
      <c r="E2136" s="35">
        <f t="shared" si="2"/>
        <v>14.593991000000001</v>
      </c>
      <c r="F2136" s="35">
        <f t="shared" si="2"/>
        <v>9.0928749999999994</v>
      </c>
      <c r="G2136" s="35">
        <f t="shared" ref="G2136:O2169" si="3">SUMIFS($G$8:$G$2131, $B$8:$B$2131, $C2136, $D$8:$D$2131, G$2134)</f>
        <v>23.801924</v>
      </c>
      <c r="H2136" s="35">
        <f t="shared" si="3"/>
        <v>3.4235039999999999</v>
      </c>
      <c r="I2136" s="35">
        <f t="shared" si="3"/>
        <v>2.8072599999999999</v>
      </c>
      <c r="J2136" s="35">
        <f t="shared" si="3"/>
        <v>0.74267899999999998</v>
      </c>
      <c r="K2136" s="35">
        <f t="shared" si="3"/>
        <v>11.409303</v>
      </c>
      <c r="L2136" s="35">
        <f t="shared" si="3"/>
        <v>1.6892590000000001</v>
      </c>
      <c r="M2136" s="35">
        <f t="shared" si="3"/>
        <v>0.53496599999999994</v>
      </c>
      <c r="N2136" s="35">
        <f t="shared" si="3"/>
        <v>4.6039380000000003</v>
      </c>
      <c r="O2136" s="35">
        <f t="shared" si="3"/>
        <v>11.00235</v>
      </c>
      <c r="P2136" s="34"/>
      <c r="Q2136" s="37" t="str">
        <f>E2134</f>
        <v>Investeringer</v>
      </c>
      <c r="R2136" s="34">
        <f>E2135</f>
        <v>14.889456999999998</v>
      </c>
      <c r="S2136" s="34">
        <f>E2136</f>
        <v>14.593991000000001</v>
      </c>
      <c r="T2136" s="34">
        <f>E2137</f>
        <v>13.828684000000001</v>
      </c>
      <c r="U2136" s="34">
        <f>E2138</f>
        <v>12.014336</v>
      </c>
      <c r="V2136" s="34">
        <f>E2139</f>
        <v>14.166941</v>
      </c>
      <c r="W2136" s="34">
        <f>E2140</f>
        <v>18.379443999999999</v>
      </c>
      <c r="X2136" s="34">
        <f>E2141</f>
        <v>17.728668000000003</v>
      </c>
      <c r="Y2136" s="34">
        <f>E2142</f>
        <v>19.017453000000003</v>
      </c>
      <c r="Z2136" s="34">
        <f>E2143</f>
        <v>19.708327000000004</v>
      </c>
      <c r="AA2136" s="34">
        <f>E2144</f>
        <v>15.341972999999999</v>
      </c>
      <c r="AB2136" s="34">
        <f>E2145</f>
        <v>18.433253000000001</v>
      </c>
      <c r="AC2136" s="34">
        <f>E2146</f>
        <v>18.381511999999997</v>
      </c>
      <c r="AD2136" s="34">
        <f>E2147</f>
        <v>17.114200999999998</v>
      </c>
      <c r="AE2136" s="34">
        <f>E2148</f>
        <v>17.543521000000002</v>
      </c>
      <c r="AF2136" s="34">
        <f>E2149</f>
        <v>19.669313000000002</v>
      </c>
      <c r="AG2136" s="34">
        <f>E2150</f>
        <v>20.783543999999996</v>
      </c>
      <c r="AH2136" s="34">
        <f>E2151</f>
        <v>22.575156999999997</v>
      </c>
      <c r="AI2136" s="34">
        <f>E2152</f>
        <v>24.691310000000001</v>
      </c>
      <c r="AJ2136" s="34">
        <f>E2153</f>
        <v>20.728183999999999</v>
      </c>
      <c r="AK2136" s="34">
        <f>E2154</f>
        <v>15.155664</v>
      </c>
      <c r="AL2136" s="34">
        <f>E2155</f>
        <v>14.113310999999999</v>
      </c>
      <c r="AM2136" s="34">
        <f>E2156</f>
        <v>15.365902999999999</v>
      </c>
      <c r="AN2136" s="34">
        <f>E2157</f>
        <v>14.657443000000002</v>
      </c>
      <c r="AO2136" s="34">
        <f>E2158</f>
        <v>14.328740000000003</v>
      </c>
      <c r="AP2136" s="34">
        <f>E2159</f>
        <v>16.662236</v>
      </c>
      <c r="AQ2136" s="34">
        <f>E2160</f>
        <v>14.838832</v>
      </c>
      <c r="AR2136" s="34">
        <f>E2161</f>
        <v>15.749998</v>
      </c>
      <c r="AS2136" s="34">
        <f>E2162</f>
        <v>15.648778000000002</v>
      </c>
      <c r="AT2136" s="34">
        <f>E2163</f>
        <v>15.539897999999997</v>
      </c>
      <c r="AU2136" s="34">
        <f>E2164</f>
        <v>14.383488999999999</v>
      </c>
      <c r="AV2136" s="34">
        <f>E2165</f>
        <v>16.019874000000002</v>
      </c>
      <c r="AW2136" s="34">
        <f>E2166</f>
        <v>17.576413000000002</v>
      </c>
      <c r="AX2136" s="34">
        <f>E2167</f>
        <v>19.706053000000001</v>
      </c>
      <c r="AY2136" s="34">
        <f>E2168</f>
        <v>15.821225999999999</v>
      </c>
      <c r="AZ2136" s="130">
        <f>E2169</f>
        <v>16.353825000000004</v>
      </c>
    </row>
    <row r="2137" spans="2:52" x14ac:dyDescent="0.5">
      <c r="B2137" s="35">
        <f t="shared" si="0"/>
        <v>79.575887999999992</v>
      </c>
      <c r="C2137" s="34">
        <v>1992</v>
      </c>
      <c r="D2137" s="35">
        <f t="shared" si="2"/>
        <v>57.489896999999999</v>
      </c>
      <c r="E2137" s="35">
        <f t="shared" si="2"/>
        <v>13.828684000000001</v>
      </c>
      <c r="F2137" s="35">
        <f t="shared" si="2"/>
        <v>8.2573070000000008</v>
      </c>
      <c r="G2137" s="35">
        <f t="shared" si="3"/>
        <v>20.985409000000001</v>
      </c>
      <c r="H2137" s="35">
        <f t="shared" si="3"/>
        <v>3.4446249999999998</v>
      </c>
      <c r="I2137" s="35">
        <f t="shared" si="3"/>
        <v>2.7519969999999998</v>
      </c>
      <c r="J2137" s="35">
        <f t="shared" si="3"/>
        <v>0.74390099999999992</v>
      </c>
      <c r="K2137" s="35">
        <f t="shared" si="3"/>
        <v>11.761730999999999</v>
      </c>
      <c r="L2137" s="35">
        <f t="shared" si="3"/>
        <v>1.7707900000000001</v>
      </c>
      <c r="M2137" s="35">
        <f t="shared" si="3"/>
        <v>0.53858499999999998</v>
      </c>
      <c r="N2137" s="35">
        <f t="shared" si="3"/>
        <v>4.2769680000000001</v>
      </c>
      <c r="O2137" s="35">
        <f t="shared" si="3"/>
        <v>11.215890999999999</v>
      </c>
      <c r="P2137" s="34"/>
      <c r="Q2137" s="37" t="str">
        <f>F2134</f>
        <v>Offentligt forbrug</v>
      </c>
      <c r="R2137" s="34">
        <f>F2135</f>
        <v>7.5783170000000002</v>
      </c>
      <c r="S2137" s="34">
        <f>F2136</f>
        <v>9.0928749999999994</v>
      </c>
      <c r="T2137" s="34">
        <f>F2137</f>
        <v>8.2573070000000008</v>
      </c>
      <c r="U2137" s="34">
        <f>F2138</f>
        <v>8.8049370000000007</v>
      </c>
      <c r="V2137" s="34">
        <f>F2139</f>
        <v>9.0629170000000006</v>
      </c>
      <c r="W2137" s="34">
        <f>F2140</f>
        <v>9.272627</v>
      </c>
      <c r="X2137" s="34">
        <f>F2141</f>
        <v>10.199047</v>
      </c>
      <c r="Y2137" s="34">
        <f>F2142</f>
        <v>9.241003000000001</v>
      </c>
      <c r="Z2137" s="34">
        <f>F2143</f>
        <v>9.1251930000000012</v>
      </c>
      <c r="AA2137" s="34">
        <f>F2144</f>
        <v>8.8317019999999982</v>
      </c>
      <c r="AB2137" s="34">
        <f>F2145</f>
        <v>8.1512100000000025</v>
      </c>
      <c r="AC2137" s="34">
        <f>F2146</f>
        <v>8.7419270000000004</v>
      </c>
      <c r="AD2137" s="34">
        <f>F2147</f>
        <v>8.6948409999999985</v>
      </c>
      <c r="AE2137" s="34">
        <f>F2148</f>
        <v>9.687637999999998</v>
      </c>
      <c r="AF2137" s="34">
        <f>F2149</f>
        <v>9.5135930000000002</v>
      </c>
      <c r="AG2137" s="34">
        <f>F2150</f>
        <v>9.4233709999999977</v>
      </c>
      <c r="AH2137" s="34">
        <f>F2151</f>
        <v>9.6245410000000042</v>
      </c>
      <c r="AI2137" s="34">
        <f>F2152</f>
        <v>9.3047100000000018</v>
      </c>
      <c r="AJ2137" s="34">
        <f>F2153</f>
        <v>9.4243680000000012</v>
      </c>
      <c r="AK2137" s="34">
        <f>F2154</f>
        <v>10.037344999999997</v>
      </c>
      <c r="AL2137" s="34">
        <f>F2155</f>
        <v>9.8762539999999994</v>
      </c>
      <c r="AM2137" s="34">
        <f>F2156</f>
        <v>9.4536149999999992</v>
      </c>
      <c r="AN2137" s="34">
        <f>F2157</f>
        <v>8.7028720000000011</v>
      </c>
      <c r="AO2137" s="34">
        <f>F2158</f>
        <v>8.8235890000000001</v>
      </c>
      <c r="AP2137" s="34">
        <f>F2159</f>
        <v>8.5928560000000012</v>
      </c>
      <c r="AQ2137" s="34">
        <f>F2160</f>
        <v>8.1058179999999993</v>
      </c>
      <c r="AR2137" s="34">
        <f>F2161</f>
        <v>8.1874939999999992</v>
      </c>
      <c r="AS2137" s="34">
        <f>F2162</f>
        <v>8.1318249999999992</v>
      </c>
      <c r="AT2137" s="34">
        <f>F2163</f>
        <v>7.9844229999999996</v>
      </c>
      <c r="AU2137" s="34">
        <f>F2164</f>
        <v>7.4712390000000015</v>
      </c>
      <c r="AV2137" s="34">
        <f>F2165</f>
        <v>7.1710210000000023</v>
      </c>
      <c r="AW2137" s="34">
        <f>F2166</f>
        <v>7.9296520000000008</v>
      </c>
      <c r="AX2137" s="34">
        <f>F2167</f>
        <v>6.8166130000000029</v>
      </c>
      <c r="AY2137" s="34">
        <f>F2168</f>
        <v>6.6076040000000011</v>
      </c>
      <c r="AZ2137" s="130">
        <f>F2169</f>
        <v>6.8794619999999984</v>
      </c>
    </row>
    <row r="2138" spans="2:52" x14ac:dyDescent="0.5">
      <c r="B2138" s="35">
        <f t="shared" si="0"/>
        <v>79.290391</v>
      </c>
      <c r="C2138" s="34">
        <v>1993</v>
      </c>
      <c r="D2138" s="35">
        <f t="shared" si="2"/>
        <v>58.471118000000004</v>
      </c>
      <c r="E2138" s="35">
        <f t="shared" si="2"/>
        <v>12.014336</v>
      </c>
      <c r="F2138" s="35">
        <f t="shared" si="2"/>
        <v>8.8049370000000007</v>
      </c>
      <c r="G2138" s="35">
        <f t="shared" si="3"/>
        <v>23.065294999999999</v>
      </c>
      <c r="H2138" s="35">
        <f t="shared" si="3"/>
        <v>3.4755850000000001</v>
      </c>
      <c r="I2138" s="35">
        <f t="shared" si="3"/>
        <v>2.963552</v>
      </c>
      <c r="J2138" s="35">
        <f t="shared" si="3"/>
        <v>0.77091100000000001</v>
      </c>
      <c r="K2138" s="35">
        <f t="shared" si="3"/>
        <v>11.642011999999999</v>
      </c>
      <c r="L2138" s="35">
        <f t="shared" si="3"/>
        <v>1.759701</v>
      </c>
      <c r="M2138" s="35">
        <f t="shared" si="3"/>
        <v>0.51805400000000001</v>
      </c>
      <c r="N2138" s="35">
        <f t="shared" si="3"/>
        <v>3.6953140000000002</v>
      </c>
      <c r="O2138" s="35">
        <f t="shared" si="3"/>
        <v>10.580693999999999</v>
      </c>
      <c r="P2138" s="34"/>
      <c r="Q2138" s="37" t="s">
        <v>58</v>
      </c>
      <c r="R2138" s="34">
        <f t="shared" ref="R2138:AX2138" si="4">SUM(R2135:R2137)</f>
        <v>76.964123000000001</v>
      </c>
      <c r="S2138" s="34">
        <f t="shared" si="4"/>
        <v>83.702048999999988</v>
      </c>
      <c r="T2138" s="34">
        <f t="shared" si="4"/>
        <v>79.575887999999992</v>
      </c>
      <c r="U2138" s="34">
        <f t="shared" si="4"/>
        <v>79.290391</v>
      </c>
      <c r="V2138" s="34">
        <f t="shared" si="4"/>
        <v>83.870414999999994</v>
      </c>
      <c r="W2138" s="34">
        <f t="shared" si="4"/>
        <v>86.856790999999987</v>
      </c>
      <c r="X2138" s="34">
        <f t="shared" si="4"/>
        <v>90.953204999999997</v>
      </c>
      <c r="Y2138" s="34">
        <f t="shared" si="4"/>
        <v>87.150812000000016</v>
      </c>
      <c r="Z2138" s="34">
        <f t="shared" si="4"/>
        <v>87.163225000000011</v>
      </c>
      <c r="AA2138" s="34">
        <f t="shared" si="4"/>
        <v>79.96696399999999</v>
      </c>
      <c r="AB2138" s="34">
        <f t="shared" si="4"/>
        <v>78.069234000000009</v>
      </c>
      <c r="AC2138" s="34">
        <f t="shared" si="4"/>
        <v>78.268418999999994</v>
      </c>
      <c r="AD2138" s="34">
        <f t="shared" si="4"/>
        <v>76.332059000000001</v>
      </c>
      <c r="AE2138" s="34">
        <f t="shared" si="4"/>
        <v>81.730866999999989</v>
      </c>
      <c r="AF2138" s="34">
        <f t="shared" si="4"/>
        <v>83.550579000000013</v>
      </c>
      <c r="AG2138" s="34">
        <f t="shared" si="4"/>
        <v>84.838509000000002</v>
      </c>
      <c r="AH2138" s="34">
        <f t="shared" si="4"/>
        <v>89.895409000000015</v>
      </c>
      <c r="AI2138" s="34">
        <f t="shared" si="4"/>
        <v>89.51885</v>
      </c>
      <c r="AJ2138" s="34">
        <f t="shared" si="4"/>
        <v>84.648809</v>
      </c>
      <c r="AK2138" s="34">
        <f t="shared" si="4"/>
        <v>77.837274000000008</v>
      </c>
      <c r="AL2138" s="34">
        <f t="shared" si="4"/>
        <v>76.718105000000008</v>
      </c>
      <c r="AM2138" s="34">
        <f t="shared" si="4"/>
        <v>74.861005000000006</v>
      </c>
      <c r="AN2138" s="34">
        <f t="shared" si="4"/>
        <v>68.994967000000003</v>
      </c>
      <c r="AO2138" s="34">
        <f t="shared" si="4"/>
        <v>71.190370999999999</v>
      </c>
      <c r="AP2138" s="34">
        <f t="shared" si="4"/>
        <v>69.822311999999997</v>
      </c>
      <c r="AQ2138" s="34">
        <f t="shared" si="4"/>
        <v>65.052088999999995</v>
      </c>
      <c r="AR2138" s="34">
        <f t="shared" si="4"/>
        <v>68.633899999999997</v>
      </c>
      <c r="AS2138" s="34">
        <f t="shared" si="4"/>
        <v>66.408901999999998</v>
      </c>
      <c r="AT2138" s="34">
        <f t="shared" si="4"/>
        <v>67.710324999999983</v>
      </c>
      <c r="AU2138" s="34">
        <f t="shared" si="4"/>
        <v>63.893993999999999</v>
      </c>
      <c r="AV2138" s="34">
        <f t="shared" si="4"/>
        <v>59.522477000000002</v>
      </c>
      <c r="AW2138" s="34">
        <f t="shared" si="4"/>
        <v>64.653034000000005</v>
      </c>
      <c r="AX2138" s="34">
        <f t="shared" si="4"/>
        <v>62.926780000000008</v>
      </c>
      <c r="AY2138" s="34">
        <f>SUM(AY2135:AY2137)</f>
        <v>57.113116999999995</v>
      </c>
      <c r="AZ2138" s="34">
        <f>SUM(AZ2135:AZ2137)</f>
        <v>57.995667000000005</v>
      </c>
    </row>
    <row r="2139" spans="2:52" x14ac:dyDescent="0.5">
      <c r="B2139" s="35">
        <f t="shared" si="0"/>
        <v>83.870414999999994</v>
      </c>
      <c r="C2139" s="34">
        <v>1994</v>
      </c>
      <c r="D2139" s="35">
        <f t="shared" si="2"/>
        <v>60.640556999999994</v>
      </c>
      <c r="E2139" s="35">
        <f t="shared" si="2"/>
        <v>14.166941</v>
      </c>
      <c r="F2139" s="35">
        <f t="shared" si="2"/>
        <v>9.0629170000000006</v>
      </c>
      <c r="G2139" s="35">
        <f t="shared" si="3"/>
        <v>23.448611</v>
      </c>
      <c r="H2139" s="35">
        <f t="shared" si="3"/>
        <v>3.640028</v>
      </c>
      <c r="I2139" s="35">
        <f t="shared" si="3"/>
        <v>3.320211</v>
      </c>
      <c r="J2139" s="35">
        <f t="shared" si="3"/>
        <v>0.91839199999999999</v>
      </c>
      <c r="K2139" s="35">
        <f t="shared" si="3"/>
        <v>11.967783000000001</v>
      </c>
      <c r="L2139" s="35">
        <f t="shared" si="3"/>
        <v>1.6619269999999999</v>
      </c>
      <c r="M2139" s="35">
        <f t="shared" si="3"/>
        <v>0.55674099999999993</v>
      </c>
      <c r="N2139" s="35">
        <f t="shared" si="3"/>
        <v>3.8754680000000001</v>
      </c>
      <c r="O2139" s="35">
        <f t="shared" si="3"/>
        <v>11.251396</v>
      </c>
      <c r="P2139" s="34"/>
      <c r="Q2139" s="34"/>
      <c r="R2139" s="34"/>
      <c r="S2139" s="34"/>
      <c r="T2139" s="34"/>
      <c r="U2139" s="34"/>
      <c r="V2139" s="34"/>
      <c r="W2139" s="34"/>
      <c r="X2139" s="34"/>
      <c r="Y2139" s="34"/>
      <c r="Z2139" s="34"/>
      <c r="AA2139" s="34"/>
      <c r="AB2139" s="34"/>
      <c r="AC2139" s="34"/>
      <c r="AD2139" s="34"/>
      <c r="AE2139" s="34"/>
      <c r="AF2139" s="34"/>
      <c r="AG2139" s="34"/>
      <c r="AH2139" s="34"/>
      <c r="AI2139" s="34"/>
      <c r="AJ2139" s="34"/>
      <c r="AK2139" s="34"/>
      <c r="AL2139" s="34"/>
      <c r="AM2139" s="34"/>
      <c r="AN2139" s="34"/>
      <c r="AO2139" s="34"/>
      <c r="AP2139" s="34"/>
      <c r="AQ2139" s="34"/>
      <c r="AR2139" s="34"/>
      <c r="AS2139" s="34"/>
      <c r="AT2139" s="34"/>
      <c r="AU2139" s="34"/>
      <c r="AV2139" s="34"/>
      <c r="AW2139" s="34"/>
      <c r="AX2139" s="34"/>
      <c r="AY2139" s="34"/>
    </row>
    <row r="2140" spans="2:52" x14ac:dyDescent="0.5">
      <c r="B2140" s="35">
        <f t="shared" si="0"/>
        <v>86.856790999999987</v>
      </c>
      <c r="C2140" s="34">
        <v>1995</v>
      </c>
      <c r="D2140" s="35">
        <f t="shared" si="2"/>
        <v>59.204719999999995</v>
      </c>
      <c r="E2140" s="35">
        <f t="shared" si="2"/>
        <v>18.379443999999999</v>
      </c>
      <c r="F2140" s="35">
        <f t="shared" si="2"/>
        <v>9.272627</v>
      </c>
      <c r="G2140" s="35">
        <f t="shared" si="3"/>
        <v>21.728387000000001</v>
      </c>
      <c r="H2140" s="35">
        <f t="shared" si="3"/>
        <v>3.7273930000000002</v>
      </c>
      <c r="I2140" s="35">
        <f t="shared" si="3"/>
        <v>3.2473450000000001</v>
      </c>
      <c r="J2140" s="35">
        <f t="shared" si="3"/>
        <v>0.96849499999999999</v>
      </c>
      <c r="K2140" s="35">
        <f t="shared" si="3"/>
        <v>11.940344</v>
      </c>
      <c r="L2140" s="35">
        <f t="shared" si="3"/>
        <v>1.698707</v>
      </c>
      <c r="M2140" s="35">
        <f t="shared" si="3"/>
        <v>0.583009</v>
      </c>
      <c r="N2140" s="35">
        <f t="shared" si="3"/>
        <v>3.726677</v>
      </c>
      <c r="O2140" s="35">
        <f t="shared" si="3"/>
        <v>11.584363</v>
      </c>
      <c r="P2140" s="34"/>
      <c r="Q2140" s="41" t="s">
        <v>69</v>
      </c>
      <c r="R2140" s="34"/>
      <c r="S2140" s="34"/>
      <c r="T2140" s="34"/>
      <c r="U2140" s="34"/>
      <c r="V2140" s="34"/>
      <c r="W2140" s="34"/>
      <c r="X2140" s="34"/>
      <c r="Y2140" s="34"/>
      <c r="Z2140" s="34"/>
      <c r="AA2140" s="34"/>
      <c r="AB2140" s="34"/>
      <c r="AC2140" s="34"/>
      <c r="AD2140" s="34"/>
      <c r="AE2140" s="34"/>
      <c r="AF2140" s="34"/>
      <c r="AG2140" s="34"/>
      <c r="AH2140" s="34"/>
      <c r="AI2140" s="34"/>
      <c r="AJ2140" s="34"/>
      <c r="AK2140" s="34"/>
      <c r="AL2140" s="34"/>
      <c r="AM2140" s="34"/>
      <c r="AN2140" s="34"/>
      <c r="AO2140" s="34"/>
      <c r="AP2140" s="34"/>
      <c r="AQ2140" s="34"/>
      <c r="AR2140" s="34"/>
      <c r="AS2140" s="34"/>
      <c r="AT2140" s="34"/>
      <c r="AU2140" s="34"/>
      <c r="AV2140" s="34"/>
      <c r="AW2140" s="34"/>
      <c r="AX2140" s="34"/>
      <c r="AY2140" s="34"/>
    </row>
    <row r="2141" spans="2:52" x14ac:dyDescent="0.5">
      <c r="B2141" s="35">
        <f t="shared" si="0"/>
        <v>90.953204999999997</v>
      </c>
      <c r="C2141" s="34">
        <v>1996</v>
      </c>
      <c r="D2141" s="35">
        <f t="shared" si="2"/>
        <v>63.025489999999998</v>
      </c>
      <c r="E2141" s="35">
        <f t="shared" si="2"/>
        <v>17.728668000000003</v>
      </c>
      <c r="F2141" s="35">
        <f t="shared" si="2"/>
        <v>10.199047</v>
      </c>
      <c r="G2141" s="35">
        <f t="shared" si="3"/>
        <v>24.780851999999999</v>
      </c>
      <c r="H2141" s="35">
        <f t="shared" si="3"/>
        <v>3.897554</v>
      </c>
      <c r="I2141" s="35">
        <f t="shared" si="3"/>
        <v>3.305078</v>
      </c>
      <c r="J2141" s="35">
        <f t="shared" si="3"/>
        <v>1.005147</v>
      </c>
      <c r="K2141" s="35">
        <f t="shared" si="3"/>
        <v>11.778297</v>
      </c>
      <c r="L2141" s="35">
        <f t="shared" si="3"/>
        <v>1.8004659999999999</v>
      </c>
      <c r="M2141" s="35">
        <f t="shared" si="3"/>
        <v>0.64181100000000002</v>
      </c>
      <c r="N2141" s="35">
        <f t="shared" si="3"/>
        <v>4.0896210000000002</v>
      </c>
      <c r="O2141" s="35">
        <f t="shared" si="3"/>
        <v>11.726664</v>
      </c>
      <c r="P2141" s="34"/>
      <c r="Q2141" s="42" t="s">
        <v>72</v>
      </c>
      <c r="R2141" s="34">
        <f>G2135</f>
        <v>20.252566000000002</v>
      </c>
      <c r="S2141" s="34">
        <f>G2136</f>
        <v>23.801924</v>
      </c>
      <c r="T2141" s="34">
        <f>G2137</f>
        <v>20.985409000000001</v>
      </c>
      <c r="U2141" s="34">
        <f>G2138</f>
        <v>23.065294999999999</v>
      </c>
      <c r="V2141" s="34">
        <f>G2139</f>
        <v>23.448611</v>
      </c>
      <c r="W2141" s="34">
        <f>G2140</f>
        <v>21.728387000000001</v>
      </c>
      <c r="X2141" s="34">
        <f>G2141</f>
        <v>24.780851999999999</v>
      </c>
      <c r="Y2141" s="34">
        <f>G2142</f>
        <v>21.850028999999999</v>
      </c>
      <c r="Z2141" s="34">
        <f>G2143</f>
        <v>20.659034999999999</v>
      </c>
      <c r="AA2141" s="34">
        <f>G2144</f>
        <v>19.169741999999999</v>
      </c>
      <c r="AB2141" s="34">
        <f>G2145</f>
        <v>16.947088000000001</v>
      </c>
      <c r="AC2141" s="34">
        <f>G2146</f>
        <v>17.152837000000002</v>
      </c>
      <c r="AD2141" s="34">
        <f>G2147</f>
        <v>16.004249000000002</v>
      </c>
      <c r="AE2141" s="34">
        <f>G2148</f>
        <v>17.206054000000002</v>
      </c>
      <c r="AF2141" s="34">
        <f>G2149</f>
        <v>15.797819</v>
      </c>
      <c r="AG2141" s="34">
        <f>G2150</f>
        <v>16.571038999999999</v>
      </c>
      <c r="AH2141" s="34">
        <f>G2151</f>
        <v>18.350425999999999</v>
      </c>
      <c r="AI2141" s="34">
        <f>G2152</f>
        <v>16.567041</v>
      </c>
      <c r="AJ2141" s="34">
        <f>G2153</f>
        <v>15.775645000000001</v>
      </c>
      <c r="AK2141" s="34">
        <f>G2154</f>
        <v>16.404858999999998</v>
      </c>
      <c r="AL2141" s="34">
        <f>G2155</f>
        <v>16.853466000000001</v>
      </c>
      <c r="AM2141" s="34">
        <f>G2156</f>
        <v>14.286630000000001</v>
      </c>
      <c r="AN2141" s="34">
        <f>G2157</f>
        <v>12.547164</v>
      </c>
      <c r="AO2141" s="34">
        <f>G2158</f>
        <v>13.892450999999999</v>
      </c>
      <c r="AP2141" s="34">
        <f>G2159</f>
        <v>11.185616</v>
      </c>
      <c r="AQ2141" s="34">
        <f>G2160</f>
        <v>9.6420089999999998</v>
      </c>
      <c r="AR2141" s="34">
        <f>G2161</f>
        <v>10.522066000000001</v>
      </c>
      <c r="AS2141" s="34">
        <f>G2162</f>
        <v>9.0636600000000005</v>
      </c>
      <c r="AT2141" s="34">
        <f>G2163</f>
        <v>9.2068770000000004</v>
      </c>
      <c r="AU2141" s="34">
        <f>G2164</f>
        <v>7.7469540000000006</v>
      </c>
      <c r="AV2141" s="34">
        <f>G2165</f>
        <v>6.5107030000000004</v>
      </c>
      <c r="AW2141" s="34">
        <f>G2166</f>
        <v>6.7528229999999994</v>
      </c>
      <c r="AX2141" s="34">
        <f>G2167</f>
        <v>6.0141819999999999</v>
      </c>
      <c r="AY2141" s="34">
        <f>G2168</f>
        <v>5.4247529999999999</v>
      </c>
      <c r="AZ2141" s="130">
        <f>SUMIFS($G$8:$G$2131, $B$8:$B$2131, $C2169, $D$8:$D$2131, G$2134)</f>
        <v>5.4398880000000007</v>
      </c>
    </row>
    <row r="2142" spans="2:52" x14ac:dyDescent="0.5">
      <c r="B2142" s="35">
        <f t="shared" si="0"/>
        <v>87.150812000000016</v>
      </c>
      <c r="C2142" s="34">
        <v>1997</v>
      </c>
      <c r="D2142" s="35">
        <f t="shared" si="2"/>
        <v>58.892356000000007</v>
      </c>
      <c r="E2142" s="35">
        <f t="shared" si="2"/>
        <v>19.017453000000003</v>
      </c>
      <c r="F2142" s="35">
        <f t="shared" si="2"/>
        <v>9.241003000000001</v>
      </c>
      <c r="G2142" s="35">
        <f t="shared" si="3"/>
        <v>21.850028999999999</v>
      </c>
      <c r="H2142" s="35">
        <f t="shared" si="3"/>
        <v>3.618093</v>
      </c>
      <c r="I2142" s="35">
        <f t="shared" si="3"/>
        <v>2.894552</v>
      </c>
      <c r="J2142" s="35">
        <f t="shared" si="3"/>
        <v>0.88870100000000007</v>
      </c>
      <c r="K2142" s="35">
        <f t="shared" si="3"/>
        <v>11.374715999999999</v>
      </c>
      <c r="L2142" s="35">
        <f t="shared" si="3"/>
        <v>1.7041820000000001</v>
      </c>
      <c r="M2142" s="35">
        <f t="shared" si="3"/>
        <v>0.59297</v>
      </c>
      <c r="N2142" s="35">
        <f t="shared" si="3"/>
        <v>4.0338419999999999</v>
      </c>
      <c r="O2142" s="35">
        <f t="shared" si="3"/>
        <v>11.935271</v>
      </c>
      <c r="P2142" s="34"/>
      <c r="Q2142" s="41" t="str">
        <f>H2134</f>
        <v>Andre produkter</v>
      </c>
      <c r="R2142" s="34">
        <f>H2135</f>
        <v>3.1415920000000002</v>
      </c>
      <c r="S2142" s="34">
        <f>H2136</f>
        <v>3.4235039999999999</v>
      </c>
      <c r="T2142" s="34">
        <f>H2137</f>
        <v>3.4446249999999998</v>
      </c>
      <c r="U2142" s="34">
        <f>H2138</f>
        <v>3.4755850000000001</v>
      </c>
      <c r="V2142" s="34">
        <f>H2139</f>
        <v>3.640028</v>
      </c>
      <c r="W2142" s="34">
        <f>H2140</f>
        <v>3.7273930000000002</v>
      </c>
      <c r="X2142" s="34">
        <f>H2141</f>
        <v>3.897554</v>
      </c>
      <c r="Y2142" s="34">
        <f>H2142</f>
        <v>3.618093</v>
      </c>
      <c r="Z2142" s="34">
        <f>H2143</f>
        <v>3.839159</v>
      </c>
      <c r="AA2142" s="34">
        <f>H2144</f>
        <v>3.616136</v>
      </c>
      <c r="AB2142" s="34">
        <f>H2145</f>
        <v>3.5611320000000002</v>
      </c>
      <c r="AC2142" s="34">
        <f>H2146</f>
        <v>3.237222</v>
      </c>
      <c r="AD2142" s="34">
        <f>H2147</f>
        <v>3.3320080000000001</v>
      </c>
      <c r="AE2142" s="34">
        <f>H2148</f>
        <v>3.732081</v>
      </c>
      <c r="AF2142" s="34">
        <f>H2149</f>
        <v>3.8967369999999999</v>
      </c>
      <c r="AG2142" s="34">
        <f>H2150</f>
        <v>4.087008</v>
      </c>
      <c r="AH2142" s="34">
        <f>H2151</f>
        <v>3.9830000000000001</v>
      </c>
      <c r="AI2142" s="34">
        <f>H2152</f>
        <v>4.0006830000000004</v>
      </c>
      <c r="AJ2142" s="34">
        <f>H2153</f>
        <v>3.7496520000000002</v>
      </c>
      <c r="AK2142" s="34">
        <f>H2154</f>
        <v>3.4838269999999998</v>
      </c>
      <c r="AL2142" s="34">
        <f>H2155</f>
        <v>3.2639930000000001</v>
      </c>
      <c r="AM2142" s="34">
        <f>H2156</f>
        <v>3.2579440000000002</v>
      </c>
      <c r="AN2142" s="34">
        <f>H2157</f>
        <v>2.9358529999999998</v>
      </c>
      <c r="AO2142" s="34">
        <f>H2158</f>
        <v>2.912884</v>
      </c>
      <c r="AP2142" s="34">
        <f>H2159</f>
        <v>2.826651</v>
      </c>
      <c r="AQ2142" s="34">
        <f>H2160</f>
        <v>2.8223829999999999</v>
      </c>
      <c r="AR2142" s="34">
        <f>H2161</f>
        <v>2.8398319999999999</v>
      </c>
      <c r="AS2142" s="34">
        <f>H2162</f>
        <v>2.875397</v>
      </c>
      <c r="AT2142" s="34">
        <f>H2163</f>
        <v>2.944839</v>
      </c>
      <c r="AU2142" s="34">
        <f>H2164</f>
        <v>2.8409770000000001</v>
      </c>
      <c r="AV2142" s="34">
        <f>H2165</f>
        <v>2.6869369999999999</v>
      </c>
      <c r="AW2142" s="34">
        <f>H2166</f>
        <v>3.0788060000000002</v>
      </c>
      <c r="AX2142" s="34">
        <f>H2167</f>
        <v>2.5929180000000001</v>
      </c>
      <c r="AY2142" s="34">
        <f>H2168</f>
        <v>2.396147</v>
      </c>
      <c r="AZ2142" s="130">
        <f>SUMIFS($G$8:$G$2131, $B$8:$B$2131, $C2169, $D$8:$D$2131, H$2134)</f>
        <v>2.4754909999999999</v>
      </c>
    </row>
    <row r="2143" spans="2:52" x14ac:dyDescent="0.5">
      <c r="B2143" s="35">
        <f t="shared" si="0"/>
        <v>87.163225000000011</v>
      </c>
      <c r="C2143" s="34">
        <v>1998</v>
      </c>
      <c r="D2143" s="35">
        <f t="shared" si="2"/>
        <v>58.329705000000004</v>
      </c>
      <c r="E2143" s="35">
        <f t="shared" si="2"/>
        <v>19.708327000000004</v>
      </c>
      <c r="F2143" s="35">
        <f t="shared" si="2"/>
        <v>9.1251930000000012</v>
      </c>
      <c r="G2143" s="35">
        <f t="shared" si="3"/>
        <v>20.659034999999999</v>
      </c>
      <c r="H2143" s="35">
        <f t="shared" si="3"/>
        <v>3.839159</v>
      </c>
      <c r="I2143" s="35">
        <f t="shared" si="3"/>
        <v>3.035577</v>
      </c>
      <c r="J2143" s="35">
        <f t="shared" si="3"/>
        <v>0.93611599999999995</v>
      </c>
      <c r="K2143" s="35">
        <f t="shared" si="3"/>
        <v>12.009388</v>
      </c>
      <c r="L2143" s="35">
        <f t="shared" si="3"/>
        <v>1.7552589999999999</v>
      </c>
      <c r="M2143" s="35">
        <f t="shared" si="3"/>
        <v>0.57669100000000006</v>
      </c>
      <c r="N2143" s="35">
        <f t="shared" si="3"/>
        <v>3.9608210000000001</v>
      </c>
      <c r="O2143" s="35">
        <f t="shared" si="3"/>
        <v>11.557658999999999</v>
      </c>
      <c r="P2143" s="34"/>
      <c r="Q2143" s="41" t="str">
        <f>I2134</f>
        <v>Tekstiler</v>
      </c>
      <c r="R2143" s="34">
        <f>I2135</f>
        <v>2.5458240000000001</v>
      </c>
      <c r="S2143" s="34">
        <f>I2136</f>
        <v>2.8072599999999999</v>
      </c>
      <c r="T2143" s="34">
        <f>I2137</f>
        <v>2.7519969999999998</v>
      </c>
      <c r="U2143" s="34">
        <f>I2138</f>
        <v>2.963552</v>
      </c>
      <c r="V2143" s="34">
        <f>I2139</f>
        <v>3.320211</v>
      </c>
      <c r="W2143" s="34">
        <f>I2140</f>
        <v>3.2473450000000001</v>
      </c>
      <c r="X2143" s="34">
        <f>I2141</f>
        <v>3.305078</v>
      </c>
      <c r="Y2143" s="34">
        <f>I2142</f>
        <v>2.894552</v>
      </c>
      <c r="Z2143" s="34">
        <f>I2143</f>
        <v>3.035577</v>
      </c>
      <c r="AA2143" s="34">
        <f>I2144</f>
        <v>2.9201069999999998</v>
      </c>
      <c r="AB2143" s="34">
        <f>I2145</f>
        <v>2.5764490000000002</v>
      </c>
      <c r="AC2143" s="34">
        <f>I2146</f>
        <v>2.6017480000000002</v>
      </c>
      <c r="AD2143" s="34">
        <f>I2147</f>
        <v>2.5937030000000001</v>
      </c>
      <c r="AE2143" s="34">
        <f>I2148</f>
        <v>2.9224770000000002</v>
      </c>
      <c r="AF2143" s="34">
        <f>I2149</f>
        <v>2.9470809999999998</v>
      </c>
      <c r="AG2143" s="34">
        <f>I2150</f>
        <v>3.026354</v>
      </c>
      <c r="AH2143" s="34">
        <f>I2151</f>
        <v>3.5078369999999999</v>
      </c>
      <c r="AI2143" s="34">
        <f>I2152</f>
        <v>3.1501579999999998</v>
      </c>
      <c r="AJ2143" s="34">
        <f>I2153</f>
        <v>2.928766</v>
      </c>
      <c r="AK2143" s="34">
        <f>I2154</f>
        <v>2.8649849999999999</v>
      </c>
      <c r="AL2143" s="34">
        <f>I2155</f>
        <v>2.8967559999999999</v>
      </c>
      <c r="AM2143" s="34">
        <f>I2156</f>
        <v>2.818756</v>
      </c>
      <c r="AN2143" s="34">
        <f>I2157</f>
        <v>2.504616</v>
      </c>
      <c r="AO2143" s="34">
        <f>I2158</f>
        <v>2.533426</v>
      </c>
      <c r="AP2143" s="34">
        <f>I2159</f>
        <v>2.4819580000000001</v>
      </c>
      <c r="AQ2143" s="34">
        <f>I2160</f>
        <v>2.4365079999999999</v>
      </c>
      <c r="AR2143" s="34">
        <f>I2161</f>
        <v>2.4547590000000001</v>
      </c>
      <c r="AS2143" s="34">
        <f>I2162</f>
        <v>2.1149619999999998</v>
      </c>
      <c r="AT2143" s="34">
        <f>I2163</f>
        <v>2.3727800000000001</v>
      </c>
      <c r="AU2143" s="34">
        <f>I2164</f>
        <v>2.3944209999999999</v>
      </c>
      <c r="AV2143" s="34">
        <f>I2165</f>
        <v>2.1322920000000001</v>
      </c>
      <c r="AW2143" s="34">
        <f>I2166</f>
        <v>2.2894570000000001</v>
      </c>
      <c r="AX2143" s="34">
        <f>I2167</f>
        <v>2.2585959999999998</v>
      </c>
      <c r="AY2143" s="34">
        <f>I2168</f>
        <v>1.916258</v>
      </c>
      <c r="AZ2143" s="130">
        <f>SUMIFS($G$8:$G$2131, $B$8:$B$2131, $C2169, $D$8:$D$2131, I$2134)</f>
        <v>1.9289909999999999</v>
      </c>
    </row>
    <row r="2144" spans="2:52" x14ac:dyDescent="0.5">
      <c r="B2144" s="35">
        <f t="shared" si="0"/>
        <v>79.96696399999999</v>
      </c>
      <c r="C2144" s="34">
        <v>1999</v>
      </c>
      <c r="D2144" s="35">
        <f t="shared" si="2"/>
        <v>55.793289000000001</v>
      </c>
      <c r="E2144" s="35">
        <f t="shared" si="2"/>
        <v>15.341972999999999</v>
      </c>
      <c r="F2144" s="35">
        <f t="shared" si="2"/>
        <v>8.8317019999999982</v>
      </c>
      <c r="G2144" s="35">
        <f t="shared" si="3"/>
        <v>19.169741999999999</v>
      </c>
      <c r="H2144" s="35">
        <f t="shared" si="3"/>
        <v>3.616136</v>
      </c>
      <c r="I2144" s="35">
        <f t="shared" si="3"/>
        <v>2.9201069999999998</v>
      </c>
      <c r="J2144" s="35">
        <f t="shared" si="3"/>
        <v>1.02468</v>
      </c>
      <c r="K2144" s="35">
        <f t="shared" si="3"/>
        <v>10.98075</v>
      </c>
      <c r="L2144" s="35">
        <f t="shared" si="3"/>
        <v>1.6895389999999999</v>
      </c>
      <c r="M2144" s="35">
        <f t="shared" si="3"/>
        <v>0.55038399999999998</v>
      </c>
      <c r="N2144" s="35">
        <f t="shared" si="3"/>
        <v>3.9030480000000001</v>
      </c>
      <c r="O2144" s="35">
        <f t="shared" si="3"/>
        <v>11.938903</v>
      </c>
      <c r="P2144" s="34"/>
      <c r="Q2144" s="41" t="str">
        <f>J2134</f>
        <v>Elektronik</v>
      </c>
      <c r="R2144" s="34">
        <f>J2135</f>
        <v>0.639046</v>
      </c>
      <c r="S2144" s="34">
        <f>J2136</f>
        <v>0.74267899999999998</v>
      </c>
      <c r="T2144" s="34">
        <f>J2137</f>
        <v>0.74390099999999992</v>
      </c>
      <c r="U2144" s="34">
        <f>J2138</f>
        <v>0.77091100000000001</v>
      </c>
      <c r="V2144" s="34">
        <f>J2139</f>
        <v>0.91839199999999999</v>
      </c>
      <c r="W2144" s="34">
        <f>J2140</f>
        <v>0.96849499999999999</v>
      </c>
      <c r="X2144" s="34">
        <f>J2141</f>
        <v>1.005147</v>
      </c>
      <c r="Y2144" s="34">
        <f>J2142</f>
        <v>0.88870100000000007</v>
      </c>
      <c r="Z2144" s="34">
        <f>J2143</f>
        <v>0.93611599999999995</v>
      </c>
      <c r="AA2144" s="34">
        <f>J2144</f>
        <v>1.02468</v>
      </c>
      <c r="AB2144" s="34">
        <f>J2145</f>
        <v>1.0398529999999999</v>
      </c>
      <c r="AC2144" s="34">
        <f>J2146</f>
        <v>0.99287600000000009</v>
      </c>
      <c r="AD2144" s="34">
        <f>J2147</f>
        <v>1.0724050000000001</v>
      </c>
      <c r="AE2144" s="34">
        <f>J2148</f>
        <v>1.173163</v>
      </c>
      <c r="AF2144" s="34">
        <f>J2149</f>
        <v>1.2927999999999999</v>
      </c>
      <c r="AG2144" s="34">
        <f>J2150</f>
        <v>1.442593</v>
      </c>
      <c r="AH2144" s="34">
        <f>J2151</f>
        <v>1.4717830000000001</v>
      </c>
      <c r="AI2144" s="34">
        <f>J2152</f>
        <v>1.481714</v>
      </c>
      <c r="AJ2144" s="34">
        <f>J2153</f>
        <v>1.5442340000000001</v>
      </c>
      <c r="AK2144" s="34">
        <f>J2154</f>
        <v>1.3163579999999999</v>
      </c>
      <c r="AL2144" s="34">
        <f>J2155</f>
        <v>1.322794</v>
      </c>
      <c r="AM2144" s="34">
        <f>J2156</f>
        <v>1.3461449999999999</v>
      </c>
      <c r="AN2144" s="34">
        <f>J2157</f>
        <v>1.3170679999999999</v>
      </c>
      <c r="AO2144" s="34">
        <f>J2158</f>
        <v>1.1339030000000001</v>
      </c>
      <c r="AP2144" s="34">
        <f>J2159</f>
        <v>1.0638609999999999</v>
      </c>
      <c r="AQ2144" s="34">
        <f>J2160</f>
        <v>1.192922</v>
      </c>
      <c r="AR2144" s="34">
        <f>J2161</f>
        <v>1.2012769999999999</v>
      </c>
      <c r="AS2144" s="34">
        <f>J2162</f>
        <v>1.302473</v>
      </c>
      <c r="AT2144" s="34">
        <f>J2163</f>
        <v>1.1593960000000001</v>
      </c>
      <c r="AU2144" s="34">
        <f>J2164</f>
        <v>1.124125</v>
      </c>
      <c r="AV2144" s="34">
        <f>J2165</f>
        <v>1.224559</v>
      </c>
      <c r="AW2144" s="34">
        <f>J2166</f>
        <v>1.4635670000000001</v>
      </c>
      <c r="AX2144" s="34">
        <f>J2167</f>
        <v>1.179883</v>
      </c>
      <c r="AY2144" s="34">
        <f>J2168</f>
        <v>1.0426850000000001</v>
      </c>
      <c r="AZ2144" s="130">
        <f>SUMIFS($G$8:$G$2131, $B$8:$B$2131, $C2169, $D$8:$D$2131, J$2134)</f>
        <v>1.084111</v>
      </c>
    </row>
    <row r="2145" spans="2:52" x14ac:dyDescent="0.5">
      <c r="B2145" s="35">
        <f t="shared" si="0"/>
        <v>78.069234000000009</v>
      </c>
      <c r="C2145" s="34">
        <v>2000</v>
      </c>
      <c r="D2145" s="35">
        <f t="shared" si="2"/>
        <v>51.484770999999995</v>
      </c>
      <c r="E2145" s="35">
        <f t="shared" si="2"/>
        <v>18.433253000000001</v>
      </c>
      <c r="F2145" s="35">
        <f t="shared" si="2"/>
        <v>8.1512100000000025</v>
      </c>
      <c r="G2145" s="35">
        <f t="shared" si="3"/>
        <v>16.947088000000001</v>
      </c>
      <c r="H2145" s="35">
        <f t="shared" si="3"/>
        <v>3.5611320000000002</v>
      </c>
      <c r="I2145" s="35">
        <f t="shared" si="3"/>
        <v>2.5764490000000002</v>
      </c>
      <c r="J2145" s="35">
        <f t="shared" si="3"/>
        <v>1.0398529999999999</v>
      </c>
      <c r="K2145" s="35">
        <f t="shared" si="3"/>
        <v>10.106365</v>
      </c>
      <c r="L2145" s="35">
        <f t="shared" si="3"/>
        <v>1.555634</v>
      </c>
      <c r="M2145" s="35">
        <f t="shared" si="3"/>
        <v>0.490147</v>
      </c>
      <c r="N2145" s="35">
        <f t="shared" si="3"/>
        <v>3.5981999999999998</v>
      </c>
      <c r="O2145" s="35">
        <f t="shared" si="3"/>
        <v>11.609902999999999</v>
      </c>
      <c r="P2145" s="34"/>
      <c r="Q2145" s="41" t="str">
        <f>K2134</f>
        <v>Føde- og drikkevarer</v>
      </c>
      <c r="R2145" s="34">
        <f>K2135</f>
        <v>11.006738</v>
      </c>
      <c r="S2145" s="34">
        <f>K2136</f>
        <v>11.409303</v>
      </c>
      <c r="T2145" s="34">
        <f>K2137</f>
        <v>11.761730999999999</v>
      </c>
      <c r="U2145" s="34">
        <f>K2138</f>
        <v>11.642011999999999</v>
      </c>
      <c r="V2145" s="34">
        <f>K2139</f>
        <v>11.967783000000001</v>
      </c>
      <c r="W2145" s="34">
        <f>K2140</f>
        <v>11.940344</v>
      </c>
      <c r="X2145" s="34">
        <f>K2141</f>
        <v>11.778297</v>
      </c>
      <c r="Y2145" s="34">
        <f>K2142</f>
        <v>11.374715999999999</v>
      </c>
      <c r="Z2145" s="34">
        <f>K2143</f>
        <v>12.009388</v>
      </c>
      <c r="AA2145" s="34">
        <f>K2144</f>
        <v>10.98075</v>
      </c>
      <c r="AB2145" s="34">
        <f>K2145</f>
        <v>10.106365</v>
      </c>
      <c r="AC2145" s="34">
        <f>K2146</f>
        <v>9.9197039999999994</v>
      </c>
      <c r="AD2145" s="34">
        <f>K2147</f>
        <v>10.194741</v>
      </c>
      <c r="AE2145" s="34">
        <f>K2148</f>
        <v>10.850745</v>
      </c>
      <c r="AF2145" s="34">
        <f>K2149</f>
        <v>11.140390999999999</v>
      </c>
      <c r="AG2145" s="34">
        <f>K2150</f>
        <v>10.451881999999999</v>
      </c>
      <c r="AH2145" s="34">
        <f>K2151</f>
        <v>10.452565</v>
      </c>
      <c r="AI2145" s="34">
        <f>K2152</f>
        <v>10.432793999999999</v>
      </c>
      <c r="AJ2145" s="34">
        <f>K2153</f>
        <v>11.019288</v>
      </c>
      <c r="AK2145" s="34">
        <f>K2154</f>
        <v>10.155609999999999</v>
      </c>
      <c r="AL2145" s="34">
        <f>K2155</f>
        <v>10.226300999999999</v>
      </c>
      <c r="AM2145" s="34">
        <f>K2156</f>
        <v>9.9799779999999991</v>
      </c>
      <c r="AN2145" s="34">
        <f>K2157</f>
        <v>9.1310769999999994</v>
      </c>
      <c r="AO2145" s="34">
        <f>K2158</f>
        <v>9.8599130000000006</v>
      </c>
      <c r="AP2145" s="34">
        <f>K2159</f>
        <v>9.5444860000000009</v>
      </c>
      <c r="AQ2145" s="34">
        <f>K2160</f>
        <v>9.0810099999999991</v>
      </c>
      <c r="AR2145" s="34">
        <f>K2161</f>
        <v>9.7675470000000004</v>
      </c>
      <c r="AS2145" s="34">
        <f>K2162</f>
        <v>9.4702549999999999</v>
      </c>
      <c r="AT2145" s="34">
        <f>K2163</f>
        <v>10.200089999999999</v>
      </c>
      <c r="AU2145" s="34">
        <f>K2164</f>
        <v>9.7409959999999991</v>
      </c>
      <c r="AV2145" s="34">
        <f>K2165</f>
        <v>9.7464890000000004</v>
      </c>
      <c r="AW2145" s="34">
        <f>K2166</f>
        <v>10.607562</v>
      </c>
      <c r="AX2145" s="34">
        <f>K2167</f>
        <v>10.264080999999999</v>
      </c>
      <c r="AY2145" s="34">
        <f>K2168</f>
        <v>9.8290049999999987</v>
      </c>
      <c r="AZ2145" s="130">
        <f>SUMIFS($G$8:$G$2131, $B$8:$B$2131, $C2169, $D$8:$D$2131, K$2134)</f>
        <v>9.8328769999999999</v>
      </c>
    </row>
    <row r="2146" spans="2:52" x14ac:dyDescent="0.5">
      <c r="B2146" s="35">
        <f t="shared" si="0"/>
        <v>78.268418999999994</v>
      </c>
      <c r="C2146" s="34">
        <v>2001</v>
      </c>
      <c r="D2146" s="35">
        <f t="shared" si="2"/>
        <v>51.144979999999997</v>
      </c>
      <c r="E2146" s="35">
        <f t="shared" si="2"/>
        <v>18.381511999999997</v>
      </c>
      <c r="F2146" s="35">
        <f t="shared" si="2"/>
        <v>8.7419270000000004</v>
      </c>
      <c r="G2146" s="35">
        <f t="shared" si="3"/>
        <v>17.152837000000002</v>
      </c>
      <c r="H2146" s="35">
        <f t="shared" si="3"/>
        <v>3.237222</v>
      </c>
      <c r="I2146" s="35">
        <f t="shared" si="3"/>
        <v>2.6017480000000002</v>
      </c>
      <c r="J2146" s="35">
        <f t="shared" si="3"/>
        <v>0.99287600000000009</v>
      </c>
      <c r="K2146" s="35">
        <f t="shared" si="3"/>
        <v>9.9197039999999994</v>
      </c>
      <c r="L2146" s="35">
        <f t="shared" si="3"/>
        <v>1.4433549999999999</v>
      </c>
      <c r="M2146" s="35">
        <f t="shared" si="3"/>
        <v>0.52863599999999999</v>
      </c>
      <c r="N2146" s="35">
        <f t="shared" si="3"/>
        <v>3.7790439999999998</v>
      </c>
      <c r="O2146" s="35">
        <f t="shared" si="3"/>
        <v>11.489558000000001</v>
      </c>
      <c r="P2146" s="34"/>
      <c r="Q2146" s="41" t="str">
        <f>L2134</f>
        <v>Kultur og fritid</v>
      </c>
      <c r="R2146" s="34">
        <f>L2135</f>
        <v>1.6120000000000001</v>
      </c>
      <c r="S2146" s="34">
        <f>L2136</f>
        <v>1.6892590000000001</v>
      </c>
      <c r="T2146" s="34">
        <f>L2137</f>
        <v>1.7707900000000001</v>
      </c>
      <c r="U2146" s="34">
        <f>L2138</f>
        <v>1.759701</v>
      </c>
      <c r="V2146" s="34">
        <f>L2139</f>
        <v>1.6619269999999999</v>
      </c>
      <c r="W2146" s="34">
        <f>L2140</f>
        <v>1.698707</v>
      </c>
      <c r="X2146" s="34">
        <f>L2141</f>
        <v>1.8004659999999999</v>
      </c>
      <c r="Y2146" s="34">
        <f>L2142</f>
        <v>1.7041820000000001</v>
      </c>
      <c r="Z2146" s="34">
        <f>L2143</f>
        <v>1.7552589999999999</v>
      </c>
      <c r="AA2146" s="34">
        <f>L2144</f>
        <v>1.6895389999999999</v>
      </c>
      <c r="AB2146" s="34">
        <f>L2145</f>
        <v>1.555634</v>
      </c>
      <c r="AC2146" s="34">
        <f>L2146</f>
        <v>1.4433549999999999</v>
      </c>
      <c r="AD2146" s="34">
        <f>L2147</f>
        <v>1.4754640000000001</v>
      </c>
      <c r="AE2146" s="34">
        <f>L2148</f>
        <v>1.6764460000000001</v>
      </c>
      <c r="AF2146" s="34">
        <f>L2149</f>
        <v>1.731465</v>
      </c>
      <c r="AG2146" s="34">
        <f>L2150</f>
        <v>1.4734210000000001</v>
      </c>
      <c r="AH2146" s="34">
        <f>L2151</f>
        <v>1.5820019999999999</v>
      </c>
      <c r="AI2146" s="34">
        <f>L2152</f>
        <v>1.4936990000000001</v>
      </c>
      <c r="AJ2146" s="34">
        <f>L2153</f>
        <v>1.4603079999999999</v>
      </c>
      <c r="AK2146" s="34">
        <f>L2154</f>
        <v>1.419591</v>
      </c>
      <c r="AL2146" s="34">
        <f>L2155</f>
        <v>1.2926820000000001</v>
      </c>
      <c r="AM2146" s="34">
        <f>L2156</f>
        <v>1.2614620000000001</v>
      </c>
      <c r="AN2146" s="34">
        <f>L2157</f>
        <v>1.168137</v>
      </c>
      <c r="AO2146" s="34">
        <f>L2158</f>
        <v>1.2606440000000001</v>
      </c>
      <c r="AP2146" s="34">
        <f>L2159</f>
        <v>1.177449</v>
      </c>
      <c r="AQ2146" s="34">
        <f>L2160</f>
        <v>1.1282540000000001</v>
      </c>
      <c r="AR2146" s="34">
        <f>L2161</f>
        <v>1.2516339999999999</v>
      </c>
      <c r="AS2146" s="34">
        <f>L2162</f>
        <v>1.241803</v>
      </c>
      <c r="AT2146" s="34">
        <f>L2163</f>
        <v>1.3022530000000001</v>
      </c>
      <c r="AU2146" s="34">
        <f>L2164</f>
        <v>1.285849</v>
      </c>
      <c r="AV2146" s="34">
        <f>L2165</f>
        <v>0.96784300000000001</v>
      </c>
      <c r="AW2146" s="34">
        <f>L2166</f>
        <v>1.0706560000000001</v>
      </c>
      <c r="AX2146" s="34">
        <f>L2167</f>
        <v>1.1546719999999999</v>
      </c>
      <c r="AY2146" s="34">
        <f>L2168</f>
        <v>1.1174949999999999</v>
      </c>
      <c r="AZ2146" s="130">
        <f>SUMIFS($G$8:$G$2131, $B$8:$B$2131, $C2169, $D$8:$D$2131, L$2134)</f>
        <v>1.163611</v>
      </c>
    </row>
    <row r="2147" spans="2:52" x14ac:dyDescent="0.5">
      <c r="B2147" s="35">
        <f t="shared" si="0"/>
        <v>76.332059000000001</v>
      </c>
      <c r="C2147" s="34">
        <v>2002</v>
      </c>
      <c r="D2147" s="35">
        <f t="shared" si="2"/>
        <v>50.52301700000001</v>
      </c>
      <c r="E2147" s="35">
        <f t="shared" si="2"/>
        <v>17.114200999999998</v>
      </c>
      <c r="F2147" s="35">
        <f t="shared" si="2"/>
        <v>8.6948409999999985</v>
      </c>
      <c r="G2147" s="35">
        <f t="shared" si="3"/>
        <v>16.004249000000002</v>
      </c>
      <c r="H2147" s="35">
        <f t="shared" si="3"/>
        <v>3.3320080000000001</v>
      </c>
      <c r="I2147" s="35">
        <f t="shared" si="3"/>
        <v>2.5937030000000001</v>
      </c>
      <c r="J2147" s="35">
        <f t="shared" si="3"/>
        <v>1.0724050000000001</v>
      </c>
      <c r="K2147" s="35">
        <f t="shared" si="3"/>
        <v>10.194741</v>
      </c>
      <c r="L2147" s="35">
        <f t="shared" si="3"/>
        <v>1.4754640000000001</v>
      </c>
      <c r="M2147" s="35">
        <f t="shared" si="3"/>
        <v>0.486676</v>
      </c>
      <c r="N2147" s="35">
        <f t="shared" si="3"/>
        <v>3.7314259999999999</v>
      </c>
      <c r="O2147" s="35">
        <f t="shared" si="3"/>
        <v>11.632345000000001</v>
      </c>
      <c r="P2147" s="34"/>
      <c r="Q2147" s="41" t="str">
        <f>M2134</f>
        <v>Npish</v>
      </c>
      <c r="R2147" s="34">
        <f>M2135</f>
        <v>0.47156900000000002</v>
      </c>
      <c r="S2147" s="34">
        <f>M2136</f>
        <v>0.53496599999999994</v>
      </c>
      <c r="T2147" s="34">
        <f>M2137</f>
        <v>0.53858499999999998</v>
      </c>
      <c r="U2147" s="34">
        <f>M2138</f>
        <v>0.51805400000000001</v>
      </c>
      <c r="V2147" s="34">
        <f>M2139</f>
        <v>0.55674099999999993</v>
      </c>
      <c r="W2147" s="34">
        <f>M2140</f>
        <v>0.583009</v>
      </c>
      <c r="X2147" s="34">
        <f>M2141</f>
        <v>0.64181100000000002</v>
      </c>
      <c r="Y2147" s="34">
        <f>M2142</f>
        <v>0.59297</v>
      </c>
      <c r="Z2147" s="34">
        <f>M2143</f>
        <v>0.57669100000000006</v>
      </c>
      <c r="AA2147" s="34">
        <f>M2144</f>
        <v>0.55038399999999998</v>
      </c>
      <c r="AB2147" s="34">
        <f>M2145</f>
        <v>0.490147</v>
      </c>
      <c r="AC2147" s="34">
        <f>M2146</f>
        <v>0.52863599999999999</v>
      </c>
      <c r="AD2147" s="34">
        <f>M2147</f>
        <v>0.486676</v>
      </c>
      <c r="AE2147" s="34">
        <f>M2148</f>
        <v>0.55069199999999996</v>
      </c>
      <c r="AF2147" s="34">
        <f>M2149</f>
        <v>0.51014300000000001</v>
      </c>
      <c r="AG2147" s="34">
        <f>M2150</f>
        <v>0.48842000000000002</v>
      </c>
      <c r="AH2147" s="34">
        <f>M2151</f>
        <v>0.52575799999999995</v>
      </c>
      <c r="AI2147" s="34">
        <f>M2152</f>
        <v>0.49840099999999998</v>
      </c>
      <c r="AJ2147" s="34">
        <f>M2153</f>
        <v>0.49970100000000001</v>
      </c>
      <c r="AK2147" s="34">
        <f>M2154</f>
        <v>0.521258</v>
      </c>
      <c r="AL2147" s="34">
        <f>M2155</f>
        <v>0.52764500000000003</v>
      </c>
      <c r="AM2147" s="34">
        <f>M2156</f>
        <v>0.52423599999999992</v>
      </c>
      <c r="AN2147" s="34">
        <f>M2157</f>
        <v>0.49155599999999999</v>
      </c>
      <c r="AO2147" s="34">
        <f>M2158</f>
        <v>0.49295099999999997</v>
      </c>
      <c r="AP2147" s="34">
        <f>M2159</f>
        <v>0.45490199999999997</v>
      </c>
      <c r="AQ2147" s="34">
        <f>M2160</f>
        <v>0.41989500000000002</v>
      </c>
      <c r="AR2147" s="34">
        <f>M2161</f>
        <v>0.44863999999999998</v>
      </c>
      <c r="AS2147" s="34">
        <f>M2162</f>
        <v>0.41103600000000001</v>
      </c>
      <c r="AT2147" s="34">
        <f>M2163</f>
        <v>0.40707300000000002</v>
      </c>
      <c r="AU2147" s="34">
        <f>M2164</f>
        <v>0.377969</v>
      </c>
      <c r="AV2147" s="34">
        <f>M2165</f>
        <v>0.34242600000000001</v>
      </c>
      <c r="AW2147" s="34">
        <f>M2166</f>
        <v>0.33606000000000003</v>
      </c>
      <c r="AX2147" s="34">
        <f>M2167</f>
        <v>0.33088899999999999</v>
      </c>
      <c r="AY2147" s="34">
        <f>M2168</f>
        <v>0.31911200000000001</v>
      </c>
      <c r="AZ2147" s="130">
        <f>SUMIFS($G$8:$G$2131, $B$8:$B$2131, $C2169, $D$8:$D$2131, M$2134)</f>
        <v>0.331231</v>
      </c>
    </row>
    <row r="2148" spans="2:52" x14ac:dyDescent="0.5">
      <c r="B2148" s="35">
        <f t="shared" si="0"/>
        <v>81.730866999999989</v>
      </c>
      <c r="C2148" s="34">
        <v>2003</v>
      </c>
      <c r="D2148" s="35">
        <f t="shared" si="2"/>
        <v>54.499707999999998</v>
      </c>
      <c r="E2148" s="35">
        <f t="shared" si="2"/>
        <v>17.543521000000002</v>
      </c>
      <c r="F2148" s="35">
        <f t="shared" si="2"/>
        <v>9.687637999999998</v>
      </c>
      <c r="G2148" s="35">
        <f t="shared" si="3"/>
        <v>17.206054000000002</v>
      </c>
      <c r="H2148" s="35">
        <f t="shared" si="3"/>
        <v>3.732081</v>
      </c>
      <c r="I2148" s="35">
        <f t="shared" si="3"/>
        <v>2.9224770000000002</v>
      </c>
      <c r="J2148" s="35">
        <f t="shared" si="3"/>
        <v>1.173163</v>
      </c>
      <c r="K2148" s="35">
        <f t="shared" si="3"/>
        <v>10.850745</v>
      </c>
      <c r="L2148" s="35">
        <f t="shared" si="3"/>
        <v>1.6764460000000001</v>
      </c>
      <c r="M2148" s="35">
        <f t="shared" si="3"/>
        <v>0.55069199999999996</v>
      </c>
      <c r="N2148" s="35">
        <f t="shared" si="3"/>
        <v>4.1069709999999997</v>
      </c>
      <c r="O2148" s="35">
        <f t="shared" si="3"/>
        <v>12.281079</v>
      </c>
      <c r="P2148" s="34"/>
      <c r="Q2148" s="41" t="str">
        <f>N2134</f>
        <v>Services</v>
      </c>
      <c r="R2148" s="34">
        <f>N2135</f>
        <v>3.9733849999999999</v>
      </c>
      <c r="S2148" s="34">
        <f>N2136</f>
        <v>4.6039380000000003</v>
      </c>
      <c r="T2148" s="34">
        <f>N2137</f>
        <v>4.2769680000000001</v>
      </c>
      <c r="U2148" s="34">
        <f>N2138</f>
        <v>3.6953140000000002</v>
      </c>
      <c r="V2148" s="34">
        <f>N2139</f>
        <v>3.8754680000000001</v>
      </c>
      <c r="W2148" s="34">
        <f>N2140</f>
        <v>3.726677</v>
      </c>
      <c r="X2148" s="34">
        <f>N2141</f>
        <v>4.0896210000000002</v>
      </c>
      <c r="Y2148" s="34">
        <f>N2142</f>
        <v>4.0338419999999999</v>
      </c>
      <c r="Z2148" s="34">
        <f>N2143</f>
        <v>3.9608210000000001</v>
      </c>
      <c r="AA2148" s="34">
        <f>N2144</f>
        <v>3.9030480000000001</v>
      </c>
      <c r="AB2148" s="34">
        <f>N2145</f>
        <v>3.5981999999999998</v>
      </c>
      <c r="AC2148" s="34">
        <f>N2146</f>
        <v>3.7790439999999998</v>
      </c>
      <c r="AD2148" s="34">
        <f>N2147</f>
        <v>3.7314259999999999</v>
      </c>
      <c r="AE2148" s="34">
        <f>N2148</f>
        <v>4.1069709999999997</v>
      </c>
      <c r="AF2148" s="34">
        <f>N2149</f>
        <v>4.2287129999999999</v>
      </c>
      <c r="AG2148" s="34">
        <f>N2150</f>
        <v>4.0357820000000002</v>
      </c>
      <c r="AH2148" s="34">
        <f>N2151</f>
        <v>4.3702160000000001</v>
      </c>
      <c r="AI2148" s="34">
        <f>N2152</f>
        <v>4.3000610000000004</v>
      </c>
      <c r="AJ2148" s="34">
        <f>N2153</f>
        <v>4.1453189999999998</v>
      </c>
      <c r="AK2148" s="34">
        <f>N2154</f>
        <v>3.8653580000000001</v>
      </c>
      <c r="AL2148" s="34">
        <f>N2155</f>
        <v>3.9218739999999999</v>
      </c>
      <c r="AM2148" s="34">
        <f>N2156</f>
        <v>3.912207</v>
      </c>
      <c r="AN2148" s="34">
        <f>N2157</f>
        <v>3.623875</v>
      </c>
      <c r="AO2148" s="34">
        <f>N2158</f>
        <v>3.7312940000000001</v>
      </c>
      <c r="AP2148" s="34">
        <f>N2159</f>
        <v>3.5780110000000001</v>
      </c>
      <c r="AQ2148" s="34">
        <f>N2160</f>
        <v>3.4256989999999998</v>
      </c>
      <c r="AR2148" s="34">
        <f>N2161</f>
        <v>3.6348099999999999</v>
      </c>
      <c r="AS2148" s="34">
        <f>N2162</f>
        <v>3.5921959999999999</v>
      </c>
      <c r="AT2148" s="34">
        <f>N2163</f>
        <v>3.5644909999999999</v>
      </c>
      <c r="AU2148" s="34">
        <f>N2164</f>
        <v>3.4680469999999999</v>
      </c>
      <c r="AV2148" s="34">
        <f>N2165</f>
        <v>3.1623190000000001</v>
      </c>
      <c r="AW2148" s="34">
        <f>N2166</f>
        <v>3.3365300000000002</v>
      </c>
      <c r="AX2148" s="34">
        <f>N2167</f>
        <v>3.0866479999999998</v>
      </c>
      <c r="AY2148" s="34">
        <f>N2168</f>
        <v>2.8938280000000001</v>
      </c>
      <c r="AZ2148" s="130">
        <f>SUMIFS($G$8:$G$2131, $B$8:$B$2131, $C2169, $D$8:$D$2131, N$2134)</f>
        <v>3.0365359999999999</v>
      </c>
    </row>
    <row r="2149" spans="2:52" x14ac:dyDescent="0.5">
      <c r="B2149" s="35">
        <f t="shared" si="0"/>
        <v>83.550579000000013</v>
      </c>
      <c r="C2149" s="34">
        <v>2004</v>
      </c>
      <c r="D2149" s="35">
        <f t="shared" si="2"/>
        <v>54.367673000000003</v>
      </c>
      <c r="E2149" s="35">
        <f t="shared" si="2"/>
        <v>19.669313000000002</v>
      </c>
      <c r="F2149" s="35">
        <f t="shared" si="2"/>
        <v>9.5135930000000002</v>
      </c>
      <c r="G2149" s="35">
        <f t="shared" si="3"/>
        <v>15.797819</v>
      </c>
      <c r="H2149" s="35">
        <f t="shared" si="3"/>
        <v>3.8967369999999999</v>
      </c>
      <c r="I2149" s="35">
        <f t="shared" si="3"/>
        <v>2.9470809999999998</v>
      </c>
      <c r="J2149" s="35">
        <f t="shared" si="3"/>
        <v>1.2927999999999999</v>
      </c>
      <c r="K2149" s="35">
        <f t="shared" si="3"/>
        <v>11.140390999999999</v>
      </c>
      <c r="L2149" s="35">
        <f t="shared" si="3"/>
        <v>1.731465</v>
      </c>
      <c r="M2149" s="35">
        <f t="shared" si="3"/>
        <v>0.51014300000000001</v>
      </c>
      <c r="N2149" s="35">
        <f t="shared" si="3"/>
        <v>4.2287129999999999</v>
      </c>
      <c r="O2149" s="35">
        <f t="shared" si="3"/>
        <v>12.822524</v>
      </c>
      <c r="P2149" s="34"/>
      <c r="Q2149" s="41" t="str">
        <f>O2134</f>
        <v>Transport</v>
      </c>
      <c r="R2149" s="34">
        <f>O2135</f>
        <v>10.853629</v>
      </c>
      <c r="S2149" s="34">
        <f>O2136</f>
        <v>11.00235</v>
      </c>
      <c r="T2149" s="34">
        <f>O2137</f>
        <v>11.215890999999999</v>
      </c>
      <c r="U2149" s="34">
        <f>O2138</f>
        <v>10.580693999999999</v>
      </c>
      <c r="V2149" s="34">
        <f>O2139</f>
        <v>11.251396</v>
      </c>
      <c r="W2149" s="34">
        <f>O2140</f>
        <v>11.584363</v>
      </c>
      <c r="X2149" s="34">
        <f>O2141</f>
        <v>11.726664</v>
      </c>
      <c r="Y2149" s="34">
        <f>O2142</f>
        <v>11.935271</v>
      </c>
      <c r="Z2149" s="34">
        <f>O2143</f>
        <v>11.557658999999999</v>
      </c>
      <c r="AA2149" s="34">
        <f>O2144</f>
        <v>11.938903</v>
      </c>
      <c r="AB2149" s="34">
        <f>O2145</f>
        <v>11.609902999999999</v>
      </c>
      <c r="AC2149" s="34">
        <f>O2146</f>
        <v>11.489558000000001</v>
      </c>
      <c r="AD2149" s="34">
        <f>O2147</f>
        <v>11.632345000000001</v>
      </c>
      <c r="AE2149" s="34">
        <f>O2148</f>
        <v>12.281079</v>
      </c>
      <c r="AF2149" s="34">
        <f>O2149</f>
        <v>12.822524</v>
      </c>
      <c r="AG2149" s="34">
        <f>O2150</f>
        <v>13.055095</v>
      </c>
      <c r="AH2149" s="34">
        <f>O2151</f>
        <v>13.452124</v>
      </c>
      <c r="AI2149" s="34">
        <f>O2152</f>
        <v>13.598279</v>
      </c>
      <c r="AJ2149" s="34">
        <f>O2153</f>
        <v>13.373343999999999</v>
      </c>
      <c r="AK2149" s="34">
        <f>O2154</f>
        <v>12.612418999999999</v>
      </c>
      <c r="AL2149" s="34">
        <f>O2155</f>
        <v>12.423029</v>
      </c>
      <c r="AM2149" s="34">
        <f>O2156</f>
        <v>12.654128999999999</v>
      </c>
      <c r="AN2149" s="34">
        <f>O2157</f>
        <v>11.915305999999999</v>
      </c>
      <c r="AO2149" s="34">
        <f>O2158</f>
        <v>12.220575999999999</v>
      </c>
      <c r="AP2149" s="34">
        <f>O2159</f>
        <v>12.254286</v>
      </c>
      <c r="AQ2149" s="34">
        <f>O2160</f>
        <v>11.958759000000001</v>
      </c>
      <c r="AR2149" s="34">
        <f>O2161</f>
        <v>12.575843000000001</v>
      </c>
      <c r="AS2149" s="34">
        <f>O2162</f>
        <v>12.556516999999999</v>
      </c>
      <c r="AT2149" s="34">
        <f>O2163</f>
        <v>13.028205</v>
      </c>
      <c r="AU2149" s="34">
        <f>O2164</f>
        <v>13.059927999999999</v>
      </c>
      <c r="AV2149" s="34">
        <f>O2165</f>
        <v>9.558014</v>
      </c>
      <c r="AW2149" s="34">
        <f>O2166</f>
        <v>10.211508</v>
      </c>
      <c r="AX2149" s="34">
        <f>O2167</f>
        <v>9.5222449999999998</v>
      </c>
      <c r="AY2149" s="34">
        <f>O2168</f>
        <v>9.7450039999999998</v>
      </c>
      <c r="AZ2149" s="130">
        <f>SUMIFS($G$8:$G$2131, $B$8:$B$2131, $C2169, $D$8:$D$2131, O$2134)</f>
        <v>9.4696440000000006</v>
      </c>
    </row>
    <row r="2150" spans="2:52" x14ac:dyDescent="0.5">
      <c r="B2150" s="35">
        <f t="shared" si="0"/>
        <v>84.838509000000002</v>
      </c>
      <c r="C2150" s="34">
        <v>2005</v>
      </c>
      <c r="D2150" s="35">
        <f t="shared" si="2"/>
        <v>54.631594</v>
      </c>
      <c r="E2150" s="35">
        <f t="shared" si="2"/>
        <v>20.783543999999996</v>
      </c>
      <c r="F2150" s="35">
        <f t="shared" si="2"/>
        <v>9.4233709999999977</v>
      </c>
      <c r="G2150" s="35">
        <f t="shared" si="3"/>
        <v>16.571038999999999</v>
      </c>
      <c r="H2150" s="35">
        <f t="shared" si="3"/>
        <v>4.087008</v>
      </c>
      <c r="I2150" s="35">
        <f t="shared" si="3"/>
        <v>3.026354</v>
      </c>
      <c r="J2150" s="35">
        <f t="shared" si="3"/>
        <v>1.442593</v>
      </c>
      <c r="K2150" s="35">
        <f t="shared" si="3"/>
        <v>10.451881999999999</v>
      </c>
      <c r="L2150" s="35">
        <f t="shared" si="3"/>
        <v>1.4734210000000001</v>
      </c>
      <c r="M2150" s="35">
        <f t="shared" si="3"/>
        <v>0.48842000000000002</v>
      </c>
      <c r="N2150" s="35">
        <f t="shared" si="3"/>
        <v>4.0357820000000002</v>
      </c>
      <c r="O2150" s="35">
        <f t="shared" si="3"/>
        <v>13.055095</v>
      </c>
      <c r="P2150" s="34"/>
      <c r="Q2150" s="34"/>
      <c r="R2150" s="34"/>
      <c r="S2150" s="34"/>
      <c r="T2150" s="34"/>
      <c r="U2150" s="34"/>
      <c r="V2150" s="34"/>
      <c r="W2150" s="34"/>
      <c r="X2150" s="34"/>
      <c r="Y2150" s="34"/>
      <c r="Z2150" s="34"/>
      <c r="AA2150" s="34"/>
      <c r="AB2150" s="34"/>
      <c r="AC2150" s="34"/>
      <c r="AD2150" s="34"/>
      <c r="AE2150" s="34"/>
      <c r="AF2150" s="34"/>
      <c r="AG2150" s="34"/>
      <c r="AH2150" s="34"/>
      <c r="AI2150" s="34"/>
      <c r="AJ2150" s="34"/>
      <c r="AK2150" s="34"/>
      <c r="AL2150" s="34"/>
      <c r="AM2150" s="34"/>
      <c r="AN2150" s="34"/>
      <c r="AO2150" s="34"/>
      <c r="AP2150" s="34"/>
      <c r="AQ2150" s="34"/>
      <c r="AR2150" s="34"/>
      <c r="AS2150" s="34"/>
      <c r="AT2150" s="34"/>
      <c r="AU2150" s="34"/>
      <c r="AV2150" s="34"/>
      <c r="AW2150" s="34"/>
      <c r="AX2150" s="34"/>
      <c r="AY2150" s="34"/>
    </row>
    <row r="2151" spans="2:52" x14ac:dyDescent="0.5">
      <c r="B2151" s="35">
        <f t="shared" si="0"/>
        <v>89.895409000000015</v>
      </c>
      <c r="C2151" s="34">
        <v>2006</v>
      </c>
      <c r="D2151" s="35">
        <f t="shared" si="2"/>
        <v>57.695711000000003</v>
      </c>
      <c r="E2151" s="35">
        <f t="shared" si="2"/>
        <v>22.575156999999997</v>
      </c>
      <c r="F2151" s="35">
        <f t="shared" si="2"/>
        <v>9.6245410000000042</v>
      </c>
      <c r="G2151" s="35">
        <f t="shared" si="3"/>
        <v>18.350425999999999</v>
      </c>
      <c r="H2151" s="35">
        <f t="shared" si="3"/>
        <v>3.9830000000000001</v>
      </c>
      <c r="I2151" s="35">
        <f t="shared" si="3"/>
        <v>3.5078369999999999</v>
      </c>
      <c r="J2151" s="35">
        <f t="shared" si="3"/>
        <v>1.4717830000000001</v>
      </c>
      <c r="K2151" s="35">
        <f t="shared" si="3"/>
        <v>10.452565</v>
      </c>
      <c r="L2151" s="35">
        <f t="shared" si="3"/>
        <v>1.5820019999999999</v>
      </c>
      <c r="M2151" s="35">
        <f t="shared" si="3"/>
        <v>0.52575799999999995</v>
      </c>
      <c r="N2151" s="35">
        <f t="shared" si="3"/>
        <v>4.3702160000000001</v>
      </c>
      <c r="O2151" s="35">
        <f t="shared" si="3"/>
        <v>13.452124</v>
      </c>
      <c r="P2151" s="34"/>
      <c r="Q2151" s="34"/>
      <c r="R2151" s="34"/>
      <c r="S2151" s="34"/>
      <c r="T2151" s="34"/>
      <c r="U2151" s="34"/>
      <c r="V2151" s="34"/>
      <c r="W2151" s="34"/>
      <c r="X2151" s="34"/>
      <c r="Y2151" s="34"/>
      <c r="Z2151" s="34"/>
      <c r="AA2151" s="34"/>
      <c r="AB2151" s="34"/>
      <c r="AC2151" s="34"/>
      <c r="AD2151" s="34"/>
      <c r="AE2151" s="34"/>
      <c r="AF2151" s="34"/>
      <c r="AG2151" s="34"/>
      <c r="AH2151" s="34"/>
      <c r="AI2151" s="34"/>
      <c r="AJ2151" s="34"/>
      <c r="AK2151" s="34"/>
      <c r="AL2151" s="34"/>
      <c r="AM2151" s="34"/>
      <c r="AN2151" s="34"/>
      <c r="AO2151" s="34"/>
      <c r="AP2151" s="34"/>
      <c r="AQ2151" s="34"/>
      <c r="AR2151" s="34"/>
      <c r="AS2151" s="34"/>
      <c r="AT2151" s="34"/>
      <c r="AU2151" s="34"/>
      <c r="AV2151" s="34"/>
      <c r="AW2151" s="34"/>
      <c r="AX2151" s="34"/>
      <c r="AY2151" s="34"/>
    </row>
    <row r="2152" spans="2:52" x14ac:dyDescent="0.5">
      <c r="B2152" s="35">
        <f t="shared" si="0"/>
        <v>89.51885</v>
      </c>
      <c r="C2152" s="34">
        <v>2007</v>
      </c>
      <c r="D2152" s="35">
        <f t="shared" si="2"/>
        <v>55.522829999999999</v>
      </c>
      <c r="E2152" s="35">
        <f t="shared" si="2"/>
        <v>24.691310000000001</v>
      </c>
      <c r="F2152" s="35">
        <f t="shared" si="2"/>
        <v>9.3047100000000018</v>
      </c>
      <c r="G2152" s="35">
        <f t="shared" si="3"/>
        <v>16.567041</v>
      </c>
      <c r="H2152" s="35">
        <f t="shared" si="3"/>
        <v>4.0006830000000004</v>
      </c>
      <c r="I2152" s="35">
        <f t="shared" si="3"/>
        <v>3.1501579999999998</v>
      </c>
      <c r="J2152" s="35">
        <f t="shared" si="3"/>
        <v>1.481714</v>
      </c>
      <c r="K2152" s="35">
        <f t="shared" si="3"/>
        <v>10.432793999999999</v>
      </c>
      <c r="L2152" s="35">
        <f t="shared" si="3"/>
        <v>1.4936990000000001</v>
      </c>
      <c r="M2152" s="35">
        <f t="shared" si="3"/>
        <v>0.49840099999999998</v>
      </c>
      <c r="N2152" s="35">
        <f t="shared" si="3"/>
        <v>4.3000610000000004</v>
      </c>
      <c r="O2152" s="35">
        <f t="shared" si="3"/>
        <v>13.598279</v>
      </c>
      <c r="P2152" s="34"/>
      <c r="Q2152" s="34"/>
      <c r="R2152" s="34"/>
      <c r="S2152" s="34"/>
      <c r="T2152" s="34"/>
      <c r="U2152" s="34"/>
      <c r="V2152" s="34"/>
      <c r="W2152" s="34"/>
      <c r="X2152" s="34"/>
      <c r="Y2152" s="34"/>
      <c r="Z2152" s="34"/>
      <c r="AA2152" s="34"/>
      <c r="AB2152" s="34"/>
      <c r="AC2152" s="34"/>
      <c r="AD2152" s="34"/>
      <c r="AE2152" s="34"/>
      <c r="AF2152" s="34"/>
      <c r="AG2152" s="34"/>
      <c r="AH2152" s="34"/>
      <c r="AI2152" s="34"/>
      <c r="AJ2152" s="34"/>
      <c r="AK2152" s="34"/>
      <c r="AL2152" s="34"/>
      <c r="AM2152" s="34"/>
      <c r="AN2152" s="34"/>
      <c r="AO2152" s="34"/>
      <c r="AP2152" s="34"/>
      <c r="AQ2152" s="34"/>
      <c r="AR2152" s="34"/>
      <c r="AS2152" s="34"/>
      <c r="AT2152" s="34"/>
      <c r="AU2152" s="34"/>
      <c r="AV2152" s="34"/>
      <c r="AW2152" s="34"/>
      <c r="AX2152" s="34"/>
      <c r="AY2152" s="34"/>
    </row>
    <row r="2153" spans="2:52" x14ac:dyDescent="0.5">
      <c r="B2153" s="35">
        <f t="shared" si="0"/>
        <v>84.648809</v>
      </c>
      <c r="C2153" s="34">
        <v>2008</v>
      </c>
      <c r="D2153" s="35">
        <f t="shared" si="2"/>
        <v>54.496257</v>
      </c>
      <c r="E2153" s="35">
        <f t="shared" si="2"/>
        <v>20.728183999999999</v>
      </c>
      <c r="F2153" s="35">
        <f t="shared" si="2"/>
        <v>9.4243680000000012</v>
      </c>
      <c r="G2153" s="35">
        <f t="shared" si="3"/>
        <v>15.775645000000001</v>
      </c>
      <c r="H2153" s="35">
        <f t="shared" si="3"/>
        <v>3.7496520000000002</v>
      </c>
      <c r="I2153" s="35">
        <f t="shared" si="3"/>
        <v>2.928766</v>
      </c>
      <c r="J2153" s="35">
        <f t="shared" si="3"/>
        <v>1.5442340000000001</v>
      </c>
      <c r="K2153" s="35">
        <f t="shared" si="3"/>
        <v>11.019288</v>
      </c>
      <c r="L2153" s="35">
        <f t="shared" si="3"/>
        <v>1.4603079999999999</v>
      </c>
      <c r="M2153" s="35">
        <f t="shared" si="3"/>
        <v>0.49970100000000001</v>
      </c>
      <c r="N2153" s="35">
        <f t="shared" si="3"/>
        <v>4.1453189999999998</v>
      </c>
      <c r="O2153" s="35">
        <f t="shared" si="3"/>
        <v>13.373343999999999</v>
      </c>
      <c r="P2153" s="34"/>
      <c r="Q2153" s="34"/>
      <c r="R2153" s="34"/>
      <c r="S2153" s="34"/>
      <c r="T2153" s="34"/>
      <c r="U2153" s="34"/>
      <c r="V2153" s="34"/>
      <c r="W2153" s="34"/>
      <c r="X2153" s="34"/>
      <c r="Y2153" s="34"/>
      <c r="Z2153" s="34"/>
      <c r="AA2153" s="34"/>
      <c r="AB2153" s="34"/>
      <c r="AC2153" s="34"/>
      <c r="AD2153" s="34"/>
      <c r="AE2153" s="34"/>
      <c r="AF2153" s="34"/>
      <c r="AG2153" s="34"/>
      <c r="AH2153" s="34"/>
      <c r="AI2153" s="34"/>
      <c r="AJ2153" s="34"/>
      <c r="AK2153" s="34"/>
      <c r="AL2153" s="34"/>
      <c r="AM2153" s="34"/>
      <c r="AN2153" s="34"/>
      <c r="AO2153" s="34"/>
      <c r="AP2153" s="34"/>
      <c r="AQ2153" s="34"/>
      <c r="AR2153" s="34"/>
      <c r="AS2153" s="34"/>
      <c r="AT2153" s="34"/>
      <c r="AU2153" s="34"/>
      <c r="AV2153" s="34"/>
      <c r="AW2153" s="34"/>
      <c r="AX2153" s="34"/>
      <c r="AY2153" s="34"/>
    </row>
    <row r="2154" spans="2:52" x14ac:dyDescent="0.5">
      <c r="B2154" s="35">
        <f t="shared" si="0"/>
        <v>77.837274000000008</v>
      </c>
      <c r="C2154" s="34">
        <v>2009</v>
      </c>
      <c r="D2154" s="35">
        <f t="shared" si="2"/>
        <v>52.644265000000004</v>
      </c>
      <c r="E2154" s="35">
        <f t="shared" si="2"/>
        <v>15.155664</v>
      </c>
      <c r="F2154" s="35">
        <f t="shared" si="2"/>
        <v>10.037344999999997</v>
      </c>
      <c r="G2154" s="35">
        <f t="shared" si="3"/>
        <v>16.404858999999998</v>
      </c>
      <c r="H2154" s="35">
        <f t="shared" si="3"/>
        <v>3.4838269999999998</v>
      </c>
      <c r="I2154" s="35">
        <f t="shared" si="3"/>
        <v>2.8649849999999999</v>
      </c>
      <c r="J2154" s="35">
        <f t="shared" si="3"/>
        <v>1.3163579999999999</v>
      </c>
      <c r="K2154" s="35">
        <f t="shared" si="3"/>
        <v>10.155609999999999</v>
      </c>
      <c r="L2154" s="35">
        <f t="shared" si="3"/>
        <v>1.419591</v>
      </c>
      <c r="M2154" s="35">
        <f t="shared" si="3"/>
        <v>0.521258</v>
      </c>
      <c r="N2154" s="35">
        <f t="shared" si="3"/>
        <v>3.8653580000000001</v>
      </c>
      <c r="O2154" s="35">
        <f t="shared" si="3"/>
        <v>12.612418999999999</v>
      </c>
      <c r="P2154" s="34"/>
      <c r="Q2154" s="34"/>
      <c r="R2154" s="34"/>
      <c r="S2154" s="34"/>
      <c r="T2154" s="34"/>
      <c r="U2154" s="34"/>
      <c r="V2154" s="34"/>
      <c r="W2154" s="34"/>
      <c r="X2154" s="34"/>
      <c r="Y2154" s="34"/>
      <c r="Z2154" s="34"/>
      <c r="AA2154" s="34"/>
      <c r="AB2154" s="34"/>
      <c r="AC2154" s="34"/>
      <c r="AD2154" s="34"/>
      <c r="AE2154" s="34"/>
      <c r="AF2154" s="34"/>
      <c r="AG2154" s="34"/>
      <c r="AH2154" s="34"/>
      <c r="AI2154" s="34"/>
      <c r="AJ2154" s="34"/>
      <c r="AK2154" s="34"/>
      <c r="AL2154" s="34"/>
      <c r="AM2154" s="34"/>
      <c r="AN2154" s="34"/>
      <c r="AO2154" s="34"/>
      <c r="AP2154" s="34"/>
      <c r="AQ2154" s="34"/>
      <c r="AR2154" s="34"/>
      <c r="AS2154" s="34"/>
      <c r="AT2154" s="34"/>
      <c r="AU2154" s="34"/>
      <c r="AV2154" s="34"/>
      <c r="AW2154" s="34"/>
      <c r="AX2154" s="34"/>
      <c r="AY2154" s="34"/>
    </row>
    <row r="2155" spans="2:52" x14ac:dyDescent="0.5">
      <c r="B2155" s="35">
        <f t="shared" si="0"/>
        <v>76.718105000000008</v>
      </c>
      <c r="C2155" s="34">
        <v>2010</v>
      </c>
      <c r="D2155" s="35">
        <f t="shared" si="2"/>
        <v>52.728540000000002</v>
      </c>
      <c r="E2155" s="35">
        <f t="shared" si="2"/>
        <v>14.113310999999999</v>
      </c>
      <c r="F2155" s="35">
        <f t="shared" si="2"/>
        <v>9.8762539999999994</v>
      </c>
      <c r="G2155" s="35">
        <f t="shared" si="3"/>
        <v>16.853466000000001</v>
      </c>
      <c r="H2155" s="35">
        <f t="shared" si="3"/>
        <v>3.2639930000000001</v>
      </c>
      <c r="I2155" s="35">
        <f t="shared" si="3"/>
        <v>2.8967559999999999</v>
      </c>
      <c r="J2155" s="35">
        <f t="shared" si="3"/>
        <v>1.322794</v>
      </c>
      <c r="K2155" s="35">
        <f t="shared" si="3"/>
        <v>10.226300999999999</v>
      </c>
      <c r="L2155" s="35">
        <f t="shared" si="3"/>
        <v>1.2926820000000001</v>
      </c>
      <c r="M2155" s="35">
        <f t="shared" si="3"/>
        <v>0.52764500000000003</v>
      </c>
      <c r="N2155" s="35">
        <f t="shared" si="3"/>
        <v>3.9218739999999999</v>
      </c>
      <c r="O2155" s="35">
        <f t="shared" si="3"/>
        <v>12.423029</v>
      </c>
      <c r="P2155" s="34"/>
      <c r="Q2155" s="34"/>
      <c r="R2155" s="34"/>
      <c r="S2155" s="34"/>
      <c r="T2155" s="34"/>
      <c r="U2155" s="34"/>
      <c r="V2155" s="34"/>
      <c r="W2155" s="34"/>
      <c r="X2155" s="34"/>
      <c r="Y2155" s="34"/>
      <c r="Z2155" s="34"/>
      <c r="AA2155" s="34"/>
      <c r="AB2155" s="34"/>
      <c r="AC2155" s="34"/>
      <c r="AD2155" s="34"/>
      <c r="AE2155" s="34"/>
      <c r="AF2155" s="34"/>
      <c r="AG2155" s="34"/>
      <c r="AH2155" s="34"/>
      <c r="AI2155" s="34"/>
      <c r="AJ2155" s="34"/>
      <c r="AK2155" s="34"/>
      <c r="AL2155" s="34"/>
      <c r="AM2155" s="34"/>
      <c r="AN2155" s="34"/>
      <c r="AO2155" s="34"/>
      <c r="AP2155" s="34"/>
      <c r="AQ2155" s="34"/>
      <c r="AR2155" s="34"/>
      <c r="AS2155" s="34"/>
      <c r="AT2155" s="34"/>
      <c r="AU2155" s="34"/>
      <c r="AV2155" s="34"/>
      <c r="AW2155" s="34"/>
      <c r="AX2155" s="34"/>
      <c r="AY2155" s="34"/>
    </row>
    <row r="2156" spans="2:52" x14ac:dyDescent="0.5">
      <c r="B2156" s="35">
        <f t="shared" si="0"/>
        <v>74.861005000000006</v>
      </c>
      <c r="C2156" s="34">
        <v>2011</v>
      </c>
      <c r="D2156" s="35">
        <f t="shared" si="2"/>
        <v>50.041487000000004</v>
      </c>
      <c r="E2156" s="35">
        <f t="shared" si="2"/>
        <v>15.365902999999999</v>
      </c>
      <c r="F2156" s="35">
        <f t="shared" si="2"/>
        <v>9.4536149999999992</v>
      </c>
      <c r="G2156" s="35">
        <f t="shared" si="3"/>
        <v>14.286630000000001</v>
      </c>
      <c r="H2156" s="35">
        <f t="shared" si="3"/>
        <v>3.2579440000000002</v>
      </c>
      <c r="I2156" s="35">
        <f t="shared" si="3"/>
        <v>2.818756</v>
      </c>
      <c r="J2156" s="35">
        <f t="shared" si="3"/>
        <v>1.3461449999999999</v>
      </c>
      <c r="K2156" s="35">
        <f t="shared" si="3"/>
        <v>9.9799779999999991</v>
      </c>
      <c r="L2156" s="35">
        <f t="shared" si="3"/>
        <v>1.2614620000000001</v>
      </c>
      <c r="M2156" s="35">
        <f t="shared" si="3"/>
        <v>0.52423599999999992</v>
      </c>
      <c r="N2156" s="35">
        <f t="shared" si="3"/>
        <v>3.912207</v>
      </c>
      <c r="O2156" s="35">
        <f t="shared" si="3"/>
        <v>12.654128999999999</v>
      </c>
      <c r="P2156" s="34"/>
      <c r="Q2156" s="34"/>
      <c r="R2156" s="34"/>
      <c r="S2156" s="34"/>
      <c r="T2156" s="34"/>
      <c r="U2156" s="34"/>
      <c r="V2156" s="34"/>
      <c r="W2156" s="34"/>
      <c r="X2156" s="34"/>
      <c r="Y2156" s="34"/>
      <c r="Z2156" s="34"/>
      <c r="AA2156" s="34"/>
      <c r="AB2156" s="34"/>
      <c r="AC2156" s="34"/>
      <c r="AD2156" s="34"/>
      <c r="AE2156" s="34"/>
      <c r="AF2156" s="34"/>
      <c r="AG2156" s="34"/>
      <c r="AH2156" s="34"/>
      <c r="AI2156" s="34"/>
      <c r="AJ2156" s="34"/>
      <c r="AK2156" s="34"/>
      <c r="AL2156" s="34"/>
      <c r="AM2156" s="34"/>
      <c r="AN2156" s="34"/>
      <c r="AO2156" s="34"/>
      <c r="AP2156" s="34"/>
      <c r="AQ2156" s="34"/>
      <c r="AR2156" s="34"/>
      <c r="AS2156" s="34"/>
      <c r="AT2156" s="34"/>
      <c r="AU2156" s="34"/>
      <c r="AV2156" s="34"/>
      <c r="AW2156" s="34"/>
      <c r="AX2156" s="34"/>
      <c r="AY2156" s="34"/>
    </row>
    <row r="2157" spans="2:52" x14ac:dyDescent="0.5">
      <c r="B2157" s="35">
        <f t="shared" si="0"/>
        <v>68.994967000000003</v>
      </c>
      <c r="C2157" s="34">
        <v>2012</v>
      </c>
      <c r="D2157" s="35">
        <f t="shared" si="2"/>
        <v>45.634652000000003</v>
      </c>
      <c r="E2157" s="35">
        <f t="shared" si="2"/>
        <v>14.657443000000002</v>
      </c>
      <c r="F2157" s="35">
        <f t="shared" si="2"/>
        <v>8.7028720000000011</v>
      </c>
      <c r="G2157" s="35">
        <f t="shared" si="3"/>
        <v>12.547164</v>
      </c>
      <c r="H2157" s="35">
        <f t="shared" si="3"/>
        <v>2.9358529999999998</v>
      </c>
      <c r="I2157" s="35">
        <f t="shared" si="3"/>
        <v>2.504616</v>
      </c>
      <c r="J2157" s="35">
        <f t="shared" si="3"/>
        <v>1.3170679999999999</v>
      </c>
      <c r="K2157" s="35">
        <f t="shared" si="3"/>
        <v>9.1310769999999994</v>
      </c>
      <c r="L2157" s="35">
        <f t="shared" si="3"/>
        <v>1.168137</v>
      </c>
      <c r="M2157" s="35">
        <f t="shared" si="3"/>
        <v>0.49155599999999999</v>
      </c>
      <c r="N2157" s="35">
        <f t="shared" si="3"/>
        <v>3.623875</v>
      </c>
      <c r="O2157" s="35">
        <f t="shared" si="3"/>
        <v>11.915305999999999</v>
      </c>
      <c r="P2157" s="34"/>
      <c r="Q2157" s="34"/>
      <c r="R2157" s="34"/>
      <c r="S2157" s="34"/>
      <c r="T2157" s="34"/>
      <c r="U2157" s="34"/>
      <c r="V2157" s="34"/>
      <c r="W2157" s="34"/>
      <c r="X2157" s="34"/>
      <c r="Y2157" s="34"/>
      <c r="Z2157" s="34"/>
      <c r="AA2157" s="34"/>
      <c r="AB2157" s="34"/>
      <c r="AC2157" s="34"/>
      <c r="AD2157" s="34"/>
      <c r="AE2157" s="34"/>
      <c r="AF2157" s="34"/>
      <c r="AG2157" s="34"/>
      <c r="AH2157" s="34"/>
      <c r="AI2157" s="34"/>
      <c r="AJ2157" s="34"/>
      <c r="AK2157" s="34"/>
      <c r="AL2157" s="34"/>
      <c r="AM2157" s="34"/>
      <c r="AN2157" s="34"/>
      <c r="AO2157" s="34"/>
      <c r="AP2157" s="34"/>
      <c r="AQ2157" s="34"/>
      <c r="AR2157" s="34"/>
      <c r="AS2157" s="34"/>
      <c r="AT2157" s="34"/>
      <c r="AU2157" s="34"/>
      <c r="AV2157" s="34"/>
      <c r="AW2157" s="34"/>
      <c r="AX2157" s="34"/>
      <c r="AY2157" s="34"/>
    </row>
    <row r="2158" spans="2:52" x14ac:dyDescent="0.5">
      <c r="B2158" s="35">
        <f t="shared" si="0"/>
        <v>71.190370999999999</v>
      </c>
      <c r="C2158" s="34">
        <v>2013</v>
      </c>
      <c r="D2158" s="35">
        <f t="shared" si="2"/>
        <v>48.038041999999997</v>
      </c>
      <c r="E2158" s="35">
        <f t="shared" si="2"/>
        <v>14.328740000000003</v>
      </c>
      <c r="F2158" s="35">
        <f t="shared" si="2"/>
        <v>8.8235890000000001</v>
      </c>
      <c r="G2158" s="35">
        <f t="shared" si="3"/>
        <v>13.892450999999999</v>
      </c>
      <c r="H2158" s="35">
        <f t="shared" si="3"/>
        <v>2.912884</v>
      </c>
      <c r="I2158" s="35">
        <f t="shared" si="3"/>
        <v>2.533426</v>
      </c>
      <c r="J2158" s="35">
        <f t="shared" si="3"/>
        <v>1.1339030000000001</v>
      </c>
      <c r="K2158" s="35">
        <f t="shared" si="3"/>
        <v>9.8599130000000006</v>
      </c>
      <c r="L2158" s="35">
        <f t="shared" si="3"/>
        <v>1.2606440000000001</v>
      </c>
      <c r="M2158" s="35">
        <f t="shared" si="3"/>
        <v>0.49295099999999997</v>
      </c>
      <c r="N2158" s="35">
        <f t="shared" si="3"/>
        <v>3.7312940000000001</v>
      </c>
      <c r="O2158" s="35">
        <f t="shared" si="3"/>
        <v>12.220575999999999</v>
      </c>
      <c r="P2158" s="34"/>
      <c r="Q2158" s="34"/>
      <c r="R2158" s="34"/>
      <c r="S2158" s="34"/>
      <c r="T2158" s="34"/>
      <c r="U2158" s="34"/>
      <c r="V2158" s="34"/>
      <c r="W2158" s="34"/>
      <c r="X2158" s="34"/>
      <c r="Y2158" s="34"/>
      <c r="Z2158" s="34"/>
      <c r="AA2158" s="34"/>
      <c r="AB2158" s="34"/>
      <c r="AC2158" s="34"/>
      <c r="AD2158" s="34"/>
      <c r="AE2158" s="34"/>
      <c r="AF2158" s="34"/>
      <c r="AG2158" s="34"/>
      <c r="AH2158" s="34"/>
      <c r="AI2158" s="34"/>
      <c r="AJ2158" s="34"/>
      <c r="AK2158" s="34"/>
      <c r="AL2158" s="34"/>
      <c r="AM2158" s="34"/>
      <c r="AN2158" s="34"/>
      <c r="AO2158" s="34"/>
      <c r="AP2158" s="34"/>
      <c r="AQ2158" s="34"/>
      <c r="AR2158" s="34"/>
      <c r="AS2158" s="34"/>
      <c r="AT2158" s="34"/>
      <c r="AU2158" s="34"/>
      <c r="AV2158" s="34"/>
      <c r="AW2158" s="34"/>
      <c r="AX2158" s="34"/>
      <c r="AY2158" s="34"/>
    </row>
    <row r="2159" spans="2:52" x14ac:dyDescent="0.5">
      <c r="B2159" s="35">
        <f t="shared" si="0"/>
        <v>69.822311999999997</v>
      </c>
      <c r="C2159" s="34">
        <v>2014</v>
      </c>
      <c r="D2159" s="35">
        <f t="shared" si="2"/>
        <v>44.567219999999999</v>
      </c>
      <c r="E2159" s="35">
        <f t="shared" si="2"/>
        <v>16.662236</v>
      </c>
      <c r="F2159" s="35">
        <f t="shared" si="2"/>
        <v>8.5928560000000012</v>
      </c>
      <c r="G2159" s="35">
        <f t="shared" si="3"/>
        <v>11.185616</v>
      </c>
      <c r="H2159" s="35">
        <f t="shared" si="3"/>
        <v>2.826651</v>
      </c>
      <c r="I2159" s="35">
        <f t="shared" si="3"/>
        <v>2.4819580000000001</v>
      </c>
      <c r="J2159" s="35">
        <f t="shared" si="3"/>
        <v>1.0638609999999999</v>
      </c>
      <c r="K2159" s="35">
        <f t="shared" si="3"/>
        <v>9.5444860000000009</v>
      </c>
      <c r="L2159" s="35">
        <f t="shared" si="3"/>
        <v>1.177449</v>
      </c>
      <c r="M2159" s="35">
        <f t="shared" si="3"/>
        <v>0.45490199999999997</v>
      </c>
      <c r="N2159" s="35">
        <f t="shared" si="3"/>
        <v>3.5780110000000001</v>
      </c>
      <c r="O2159" s="35">
        <f t="shared" ref="K2159:O2169" si="5">SUMIFS($G$8:$G$2131, $B$8:$B$2131, $C2159, $D$8:$D$2131, O$2134)</f>
        <v>12.254286</v>
      </c>
      <c r="P2159" s="34"/>
      <c r="Q2159" s="34"/>
      <c r="R2159" s="34"/>
      <c r="S2159" s="34"/>
      <c r="T2159" s="34"/>
      <c r="U2159" s="34"/>
      <c r="V2159" s="34"/>
      <c r="W2159" s="34"/>
      <c r="X2159" s="34"/>
      <c r="Y2159" s="34"/>
      <c r="Z2159" s="34"/>
      <c r="AA2159" s="34"/>
      <c r="AB2159" s="34"/>
      <c r="AC2159" s="34"/>
      <c r="AD2159" s="34"/>
      <c r="AE2159" s="34"/>
      <c r="AF2159" s="34"/>
      <c r="AG2159" s="34"/>
      <c r="AH2159" s="34"/>
      <c r="AI2159" s="34"/>
      <c r="AJ2159" s="34"/>
      <c r="AK2159" s="34"/>
      <c r="AL2159" s="34"/>
      <c r="AM2159" s="34"/>
      <c r="AN2159" s="34"/>
      <c r="AO2159" s="34"/>
      <c r="AP2159" s="34"/>
      <c r="AQ2159" s="34"/>
      <c r="AR2159" s="34"/>
      <c r="AS2159" s="34"/>
      <c r="AT2159" s="34"/>
      <c r="AU2159" s="34"/>
      <c r="AV2159" s="34"/>
      <c r="AW2159" s="34"/>
      <c r="AX2159" s="34"/>
      <c r="AY2159" s="34"/>
    </row>
    <row r="2160" spans="2:52" x14ac:dyDescent="0.5">
      <c r="B2160" s="35">
        <f t="shared" si="0"/>
        <v>65.052088999999995</v>
      </c>
      <c r="C2160" s="34">
        <v>2015</v>
      </c>
      <c r="D2160" s="35">
        <f t="shared" si="2"/>
        <v>42.107438999999999</v>
      </c>
      <c r="E2160" s="35">
        <f t="shared" si="2"/>
        <v>14.838832</v>
      </c>
      <c r="F2160" s="35">
        <f t="shared" si="2"/>
        <v>8.1058179999999993</v>
      </c>
      <c r="G2160" s="35">
        <f t="shared" si="3"/>
        <v>9.6420089999999998</v>
      </c>
      <c r="H2160" s="35">
        <f t="shared" si="3"/>
        <v>2.8223829999999999</v>
      </c>
      <c r="I2160" s="35">
        <f t="shared" si="3"/>
        <v>2.4365079999999999</v>
      </c>
      <c r="J2160" s="35">
        <f t="shared" si="3"/>
        <v>1.192922</v>
      </c>
      <c r="K2160" s="35">
        <f t="shared" si="5"/>
        <v>9.0810099999999991</v>
      </c>
      <c r="L2160" s="35">
        <f t="shared" si="5"/>
        <v>1.1282540000000001</v>
      </c>
      <c r="M2160" s="35">
        <f t="shared" si="5"/>
        <v>0.41989500000000002</v>
      </c>
      <c r="N2160" s="35">
        <f t="shared" si="5"/>
        <v>3.4256989999999998</v>
      </c>
      <c r="O2160" s="35">
        <f t="shared" si="5"/>
        <v>11.958759000000001</v>
      </c>
      <c r="P2160" s="34"/>
      <c r="Q2160" s="34"/>
      <c r="R2160" s="34"/>
      <c r="S2160" s="34"/>
      <c r="T2160" s="34"/>
      <c r="U2160" s="34"/>
      <c r="V2160" s="34"/>
      <c r="W2160" s="34"/>
      <c r="X2160" s="34"/>
      <c r="Y2160" s="34"/>
      <c r="Z2160" s="34"/>
      <c r="AA2160" s="34"/>
      <c r="AB2160" s="34"/>
      <c r="AC2160" s="34"/>
      <c r="AD2160" s="34"/>
      <c r="AE2160" s="34"/>
      <c r="AF2160" s="34"/>
      <c r="AG2160" s="34"/>
      <c r="AH2160" s="34"/>
      <c r="AI2160" s="34"/>
      <c r="AJ2160" s="34"/>
      <c r="AK2160" s="34"/>
      <c r="AL2160" s="34"/>
      <c r="AM2160" s="34"/>
      <c r="AN2160" s="34"/>
      <c r="AO2160" s="34"/>
      <c r="AP2160" s="34"/>
      <c r="AQ2160" s="34"/>
      <c r="AR2160" s="34"/>
      <c r="AS2160" s="34"/>
      <c r="AT2160" s="34"/>
      <c r="AU2160" s="34"/>
      <c r="AV2160" s="34"/>
      <c r="AW2160" s="34"/>
      <c r="AX2160" s="34"/>
      <c r="AY2160" s="34"/>
    </row>
    <row r="2161" spans="2:51" x14ac:dyDescent="0.5">
      <c r="B2161" s="35">
        <f t="shared" si="0"/>
        <v>68.633899999999997</v>
      </c>
      <c r="C2161" s="34">
        <v>2016</v>
      </c>
      <c r="D2161" s="35">
        <f t="shared" si="2"/>
        <v>44.696407999999998</v>
      </c>
      <c r="E2161" s="35">
        <f t="shared" si="2"/>
        <v>15.749998</v>
      </c>
      <c r="F2161" s="35">
        <f t="shared" si="2"/>
        <v>8.1874939999999992</v>
      </c>
      <c r="G2161" s="35">
        <f t="shared" si="3"/>
        <v>10.522066000000001</v>
      </c>
      <c r="H2161" s="35">
        <f t="shared" si="3"/>
        <v>2.8398319999999999</v>
      </c>
      <c r="I2161" s="35">
        <f t="shared" si="3"/>
        <v>2.4547590000000001</v>
      </c>
      <c r="J2161" s="35">
        <f t="shared" si="3"/>
        <v>1.2012769999999999</v>
      </c>
      <c r="K2161" s="35">
        <f t="shared" si="5"/>
        <v>9.7675470000000004</v>
      </c>
      <c r="L2161" s="35">
        <f t="shared" si="5"/>
        <v>1.2516339999999999</v>
      </c>
      <c r="M2161" s="35">
        <f t="shared" si="5"/>
        <v>0.44863999999999998</v>
      </c>
      <c r="N2161" s="35">
        <f t="shared" si="5"/>
        <v>3.6348099999999999</v>
      </c>
      <c r="O2161" s="35">
        <f t="shared" si="5"/>
        <v>12.575843000000001</v>
      </c>
      <c r="P2161" s="34"/>
      <c r="Q2161" s="34"/>
      <c r="R2161" s="34"/>
      <c r="S2161" s="34"/>
      <c r="T2161" s="34"/>
      <c r="U2161" s="34"/>
      <c r="V2161" s="34"/>
      <c r="W2161" s="34"/>
      <c r="X2161" s="34"/>
      <c r="Y2161" s="34"/>
      <c r="Z2161" s="34"/>
      <c r="AA2161" s="34"/>
      <c r="AB2161" s="34"/>
      <c r="AC2161" s="34"/>
      <c r="AD2161" s="34"/>
      <c r="AE2161" s="34"/>
      <c r="AF2161" s="34"/>
      <c r="AG2161" s="34"/>
      <c r="AH2161" s="34"/>
      <c r="AI2161" s="34"/>
      <c r="AJ2161" s="34"/>
      <c r="AK2161" s="34"/>
      <c r="AL2161" s="34"/>
      <c r="AM2161" s="34"/>
      <c r="AN2161" s="34"/>
      <c r="AO2161" s="34"/>
      <c r="AP2161" s="34"/>
      <c r="AQ2161" s="34"/>
      <c r="AR2161" s="34"/>
      <c r="AS2161" s="34"/>
      <c r="AT2161" s="34"/>
      <c r="AU2161" s="34"/>
      <c r="AV2161" s="34"/>
      <c r="AW2161" s="34"/>
      <c r="AX2161" s="34"/>
      <c r="AY2161" s="34"/>
    </row>
    <row r="2162" spans="2:51" x14ac:dyDescent="0.5">
      <c r="B2162" s="35">
        <f t="shared" si="0"/>
        <v>66.408901999999998</v>
      </c>
      <c r="C2162" s="34">
        <v>2017</v>
      </c>
      <c r="D2162" s="35">
        <f t="shared" si="2"/>
        <v>42.628298999999998</v>
      </c>
      <c r="E2162" s="35">
        <f t="shared" si="2"/>
        <v>15.648778000000002</v>
      </c>
      <c r="F2162" s="35">
        <f t="shared" si="2"/>
        <v>8.1318249999999992</v>
      </c>
      <c r="G2162" s="35">
        <f t="shared" si="3"/>
        <v>9.0636600000000005</v>
      </c>
      <c r="H2162" s="35">
        <f t="shared" si="3"/>
        <v>2.875397</v>
      </c>
      <c r="I2162" s="35">
        <f t="shared" si="3"/>
        <v>2.1149619999999998</v>
      </c>
      <c r="J2162" s="35">
        <f t="shared" si="3"/>
        <v>1.302473</v>
      </c>
      <c r="K2162" s="35">
        <f t="shared" si="5"/>
        <v>9.4702549999999999</v>
      </c>
      <c r="L2162" s="35">
        <f t="shared" si="5"/>
        <v>1.241803</v>
      </c>
      <c r="M2162" s="35">
        <f t="shared" si="5"/>
        <v>0.41103600000000001</v>
      </c>
      <c r="N2162" s="35">
        <f t="shared" si="5"/>
        <v>3.5921959999999999</v>
      </c>
      <c r="O2162" s="35">
        <f t="shared" si="5"/>
        <v>12.556516999999999</v>
      </c>
      <c r="P2162" s="34"/>
      <c r="Q2162" s="34"/>
      <c r="R2162" s="34"/>
      <c r="S2162" s="34"/>
      <c r="T2162" s="34"/>
      <c r="U2162" s="34"/>
      <c r="V2162" s="34"/>
      <c r="W2162" s="34"/>
      <c r="X2162" s="34"/>
      <c r="Y2162" s="34"/>
      <c r="Z2162" s="34"/>
      <c r="AA2162" s="34"/>
      <c r="AB2162" s="34"/>
      <c r="AC2162" s="34"/>
      <c r="AD2162" s="34"/>
      <c r="AE2162" s="34"/>
      <c r="AF2162" s="34"/>
      <c r="AG2162" s="34"/>
      <c r="AH2162" s="34"/>
      <c r="AI2162" s="34"/>
      <c r="AJ2162" s="34"/>
      <c r="AK2162" s="34"/>
      <c r="AL2162" s="34"/>
      <c r="AM2162" s="34"/>
      <c r="AN2162" s="34"/>
      <c r="AO2162" s="34"/>
      <c r="AP2162" s="34"/>
      <c r="AQ2162" s="34"/>
      <c r="AR2162" s="34"/>
      <c r="AS2162" s="34"/>
      <c r="AT2162" s="34"/>
      <c r="AU2162" s="34"/>
      <c r="AV2162" s="34"/>
      <c r="AW2162" s="34"/>
      <c r="AX2162" s="34"/>
      <c r="AY2162" s="34"/>
    </row>
    <row r="2163" spans="2:51" x14ac:dyDescent="0.5">
      <c r="B2163" s="35">
        <f t="shared" si="0"/>
        <v>67.710324999999983</v>
      </c>
      <c r="C2163" s="34">
        <v>2018</v>
      </c>
      <c r="D2163" s="35">
        <f t="shared" si="2"/>
        <v>44.186003999999997</v>
      </c>
      <c r="E2163" s="35">
        <f t="shared" si="2"/>
        <v>15.539897999999997</v>
      </c>
      <c r="F2163" s="35">
        <f t="shared" si="2"/>
        <v>7.9844229999999996</v>
      </c>
      <c r="G2163" s="35">
        <f t="shared" si="3"/>
        <v>9.2068770000000004</v>
      </c>
      <c r="H2163" s="35">
        <f t="shared" si="3"/>
        <v>2.944839</v>
      </c>
      <c r="I2163" s="35">
        <f t="shared" si="3"/>
        <v>2.3727800000000001</v>
      </c>
      <c r="J2163" s="35">
        <f t="shared" si="3"/>
        <v>1.1593960000000001</v>
      </c>
      <c r="K2163" s="35">
        <f t="shared" si="5"/>
        <v>10.200089999999999</v>
      </c>
      <c r="L2163" s="35">
        <f t="shared" si="5"/>
        <v>1.3022530000000001</v>
      </c>
      <c r="M2163" s="35">
        <f t="shared" si="5"/>
        <v>0.40707300000000002</v>
      </c>
      <c r="N2163" s="35">
        <f t="shared" si="5"/>
        <v>3.5644909999999999</v>
      </c>
      <c r="O2163" s="35">
        <f t="shared" si="5"/>
        <v>13.028205</v>
      </c>
      <c r="P2163" s="34"/>
      <c r="Q2163" s="34"/>
      <c r="R2163" s="34"/>
      <c r="S2163" s="34"/>
      <c r="T2163" s="34"/>
      <c r="U2163" s="34"/>
      <c r="V2163" s="34"/>
      <c r="W2163" s="34"/>
      <c r="X2163" s="34"/>
      <c r="Y2163" s="34"/>
      <c r="Z2163" s="34"/>
      <c r="AA2163" s="34"/>
      <c r="AB2163" s="34"/>
      <c r="AC2163" s="34"/>
      <c r="AD2163" s="34"/>
      <c r="AE2163" s="34"/>
      <c r="AF2163" s="34"/>
      <c r="AG2163" s="34"/>
      <c r="AH2163" s="34"/>
      <c r="AI2163" s="34"/>
      <c r="AJ2163" s="34"/>
      <c r="AK2163" s="34"/>
      <c r="AL2163" s="34"/>
      <c r="AM2163" s="34"/>
      <c r="AN2163" s="34"/>
      <c r="AO2163" s="34"/>
      <c r="AP2163" s="34"/>
      <c r="AQ2163" s="34"/>
      <c r="AR2163" s="34"/>
      <c r="AS2163" s="34"/>
      <c r="AT2163" s="34"/>
      <c r="AU2163" s="34"/>
      <c r="AV2163" s="34"/>
      <c r="AW2163" s="34"/>
      <c r="AX2163" s="34"/>
      <c r="AY2163" s="34"/>
    </row>
    <row r="2164" spans="2:51" x14ac:dyDescent="0.5">
      <c r="B2164" s="35">
        <f t="shared" si="0"/>
        <v>63.893993999999999</v>
      </c>
      <c r="C2164" s="34">
        <v>2019</v>
      </c>
      <c r="D2164" s="35">
        <f t="shared" si="2"/>
        <v>42.039265999999998</v>
      </c>
      <c r="E2164" s="35">
        <f t="shared" si="2"/>
        <v>14.383488999999999</v>
      </c>
      <c r="F2164" s="35">
        <f t="shared" si="2"/>
        <v>7.4712390000000015</v>
      </c>
      <c r="G2164" s="35">
        <f t="shared" si="3"/>
        <v>7.7469540000000006</v>
      </c>
      <c r="H2164" s="35">
        <f t="shared" si="3"/>
        <v>2.8409770000000001</v>
      </c>
      <c r="I2164" s="35">
        <f t="shared" si="3"/>
        <v>2.3944209999999999</v>
      </c>
      <c r="J2164" s="35">
        <f t="shared" si="3"/>
        <v>1.124125</v>
      </c>
      <c r="K2164" s="35">
        <f t="shared" si="5"/>
        <v>9.7409959999999991</v>
      </c>
      <c r="L2164" s="35">
        <f t="shared" si="5"/>
        <v>1.285849</v>
      </c>
      <c r="M2164" s="35">
        <f t="shared" si="5"/>
        <v>0.377969</v>
      </c>
      <c r="N2164" s="35">
        <f t="shared" si="5"/>
        <v>3.4680469999999999</v>
      </c>
      <c r="O2164" s="35">
        <f t="shared" si="5"/>
        <v>13.059927999999999</v>
      </c>
      <c r="P2164" s="34"/>
      <c r="Q2164" s="34"/>
      <c r="R2164" s="34"/>
      <c r="S2164" s="34"/>
      <c r="T2164" s="34"/>
      <c r="U2164" s="34"/>
      <c r="V2164" s="34"/>
      <c r="W2164" s="34"/>
      <c r="X2164" s="34"/>
      <c r="Y2164" s="34"/>
      <c r="Z2164" s="34"/>
      <c r="AA2164" s="34"/>
      <c r="AB2164" s="34"/>
      <c r="AC2164" s="34"/>
      <c r="AD2164" s="34"/>
      <c r="AE2164" s="34"/>
      <c r="AF2164" s="34"/>
      <c r="AG2164" s="34"/>
      <c r="AH2164" s="34"/>
      <c r="AI2164" s="34"/>
      <c r="AJ2164" s="34"/>
      <c r="AK2164" s="34"/>
      <c r="AL2164" s="34"/>
      <c r="AM2164" s="34"/>
      <c r="AN2164" s="34"/>
      <c r="AO2164" s="34"/>
      <c r="AP2164" s="34"/>
      <c r="AQ2164" s="34"/>
      <c r="AR2164" s="34"/>
      <c r="AS2164" s="34"/>
      <c r="AT2164" s="34"/>
      <c r="AU2164" s="34"/>
      <c r="AV2164" s="34"/>
      <c r="AW2164" s="34"/>
      <c r="AX2164" s="34"/>
      <c r="AY2164" s="34"/>
    </row>
    <row r="2165" spans="2:51" x14ac:dyDescent="0.5">
      <c r="B2165" s="35">
        <f t="shared" si="0"/>
        <v>59.522477000000002</v>
      </c>
      <c r="C2165" s="34">
        <v>2020</v>
      </c>
      <c r="D2165" s="35">
        <f t="shared" si="2"/>
        <v>36.331581999999997</v>
      </c>
      <c r="E2165" s="35">
        <f t="shared" si="2"/>
        <v>16.019874000000002</v>
      </c>
      <c r="F2165" s="35">
        <f t="shared" si="2"/>
        <v>7.1710210000000023</v>
      </c>
      <c r="G2165" s="35">
        <f t="shared" si="3"/>
        <v>6.5107030000000004</v>
      </c>
      <c r="H2165" s="35">
        <f t="shared" si="3"/>
        <v>2.6869369999999999</v>
      </c>
      <c r="I2165" s="35">
        <f t="shared" si="3"/>
        <v>2.1322920000000001</v>
      </c>
      <c r="J2165" s="35">
        <f t="shared" si="3"/>
        <v>1.224559</v>
      </c>
      <c r="K2165" s="35">
        <f t="shared" si="5"/>
        <v>9.7464890000000004</v>
      </c>
      <c r="L2165" s="35">
        <f t="shared" si="5"/>
        <v>0.96784300000000001</v>
      </c>
      <c r="M2165" s="35">
        <f t="shared" si="5"/>
        <v>0.34242600000000001</v>
      </c>
      <c r="N2165" s="35">
        <f t="shared" si="5"/>
        <v>3.1623190000000001</v>
      </c>
      <c r="O2165" s="35">
        <f t="shared" si="5"/>
        <v>9.558014</v>
      </c>
      <c r="P2165" s="34"/>
      <c r="Q2165" s="34"/>
      <c r="R2165" s="34"/>
      <c r="S2165" s="34"/>
      <c r="T2165" s="34"/>
      <c r="U2165" s="34"/>
      <c r="V2165" s="34"/>
      <c r="W2165" s="34"/>
      <c r="X2165" s="34"/>
      <c r="Y2165" s="34"/>
      <c r="Z2165" s="34"/>
      <c r="AA2165" s="34"/>
      <c r="AB2165" s="34"/>
      <c r="AC2165" s="34"/>
      <c r="AD2165" s="34"/>
      <c r="AE2165" s="34"/>
      <c r="AF2165" s="34"/>
      <c r="AG2165" s="34"/>
      <c r="AH2165" s="34"/>
      <c r="AI2165" s="34"/>
      <c r="AJ2165" s="34"/>
      <c r="AK2165" s="34"/>
      <c r="AL2165" s="34"/>
      <c r="AM2165" s="34"/>
      <c r="AN2165" s="34"/>
      <c r="AO2165" s="34"/>
      <c r="AP2165" s="34"/>
      <c r="AQ2165" s="34"/>
      <c r="AR2165" s="34"/>
      <c r="AS2165" s="34"/>
      <c r="AT2165" s="34"/>
      <c r="AU2165" s="34"/>
      <c r="AV2165" s="34"/>
      <c r="AW2165" s="34"/>
      <c r="AX2165" s="34"/>
      <c r="AY2165" s="34"/>
    </row>
    <row r="2166" spans="2:51" x14ac:dyDescent="0.5">
      <c r="B2166" s="35">
        <f t="shared" si="0"/>
        <v>64.653034000000005</v>
      </c>
      <c r="C2166" s="34">
        <v>2021</v>
      </c>
      <c r="D2166" s="35">
        <f t="shared" si="2"/>
        <v>39.146968999999999</v>
      </c>
      <c r="E2166" s="35">
        <f t="shared" si="2"/>
        <v>17.576413000000002</v>
      </c>
      <c r="F2166" s="35">
        <f t="shared" si="2"/>
        <v>7.9296520000000008</v>
      </c>
      <c r="G2166" s="35">
        <f t="shared" si="3"/>
        <v>6.7528229999999994</v>
      </c>
      <c r="H2166" s="35">
        <f t="shared" si="3"/>
        <v>3.0788060000000002</v>
      </c>
      <c r="I2166" s="35">
        <f t="shared" si="3"/>
        <v>2.2894570000000001</v>
      </c>
      <c r="J2166" s="35">
        <f t="shared" si="3"/>
        <v>1.4635670000000001</v>
      </c>
      <c r="K2166" s="35">
        <f t="shared" si="5"/>
        <v>10.607562</v>
      </c>
      <c r="L2166" s="35">
        <f t="shared" si="5"/>
        <v>1.0706560000000001</v>
      </c>
      <c r="M2166" s="35">
        <f t="shared" si="5"/>
        <v>0.33606000000000003</v>
      </c>
      <c r="N2166" s="35">
        <f t="shared" si="5"/>
        <v>3.3365300000000002</v>
      </c>
      <c r="O2166" s="35">
        <f t="shared" si="5"/>
        <v>10.211508</v>
      </c>
      <c r="P2166" s="34"/>
      <c r="Q2166" s="34"/>
      <c r="R2166" s="34"/>
      <c r="S2166" s="34"/>
      <c r="T2166" s="34"/>
      <c r="U2166" s="34"/>
      <c r="V2166" s="34"/>
      <c r="W2166" s="34"/>
      <c r="X2166" s="34"/>
      <c r="Y2166" s="34"/>
      <c r="Z2166" s="34"/>
      <c r="AA2166" s="34"/>
      <c r="AB2166" s="34"/>
      <c r="AC2166" s="34"/>
      <c r="AD2166" s="34"/>
      <c r="AE2166" s="34"/>
      <c r="AF2166" s="34"/>
      <c r="AG2166" s="34"/>
      <c r="AH2166" s="34"/>
      <c r="AI2166" s="34"/>
      <c r="AJ2166" s="34"/>
      <c r="AK2166" s="34"/>
      <c r="AL2166" s="34"/>
      <c r="AM2166" s="34"/>
      <c r="AN2166" s="34"/>
      <c r="AO2166" s="34"/>
      <c r="AP2166" s="34"/>
      <c r="AQ2166" s="34"/>
      <c r="AR2166" s="34"/>
      <c r="AS2166" s="34"/>
      <c r="AT2166" s="34"/>
      <c r="AU2166" s="34"/>
      <c r="AV2166" s="34"/>
      <c r="AW2166" s="34"/>
      <c r="AX2166" s="34"/>
      <c r="AY2166" s="34"/>
    </row>
    <row r="2167" spans="2:51" x14ac:dyDescent="0.5">
      <c r="B2167" s="35">
        <f t="shared" si="0"/>
        <v>62.926780000000008</v>
      </c>
      <c r="C2167" s="34">
        <v>2022</v>
      </c>
      <c r="D2167" s="35">
        <f t="shared" si="2"/>
        <v>36.404114</v>
      </c>
      <c r="E2167" s="35">
        <f t="shared" si="2"/>
        <v>19.706053000000001</v>
      </c>
      <c r="F2167" s="35">
        <f t="shared" si="2"/>
        <v>6.8166130000000029</v>
      </c>
      <c r="G2167" s="35">
        <f t="shared" si="3"/>
        <v>6.0141819999999999</v>
      </c>
      <c r="H2167" s="35">
        <f t="shared" si="3"/>
        <v>2.5929180000000001</v>
      </c>
      <c r="I2167" s="35">
        <f t="shared" si="3"/>
        <v>2.2585959999999998</v>
      </c>
      <c r="J2167" s="35">
        <f t="shared" si="3"/>
        <v>1.179883</v>
      </c>
      <c r="K2167" s="35">
        <f t="shared" si="5"/>
        <v>10.264080999999999</v>
      </c>
      <c r="L2167" s="35">
        <f t="shared" si="5"/>
        <v>1.1546719999999999</v>
      </c>
      <c r="M2167" s="35">
        <f t="shared" si="5"/>
        <v>0.33088899999999999</v>
      </c>
      <c r="N2167" s="35">
        <f t="shared" si="5"/>
        <v>3.0866479999999998</v>
      </c>
      <c r="O2167" s="35">
        <f t="shared" si="5"/>
        <v>9.5222449999999998</v>
      </c>
      <c r="P2167" s="34"/>
      <c r="Q2167" s="34"/>
      <c r="R2167" s="34"/>
      <c r="S2167" s="34"/>
      <c r="T2167" s="34"/>
      <c r="U2167" s="34"/>
      <c r="V2167" s="34"/>
      <c r="W2167" s="34"/>
      <c r="X2167" s="34"/>
      <c r="Y2167" s="34"/>
      <c r="Z2167" s="34"/>
      <c r="AA2167" s="34"/>
      <c r="AB2167" s="34"/>
      <c r="AC2167" s="34"/>
      <c r="AD2167" s="34"/>
      <c r="AE2167" s="34"/>
      <c r="AF2167" s="34"/>
      <c r="AG2167" s="34"/>
      <c r="AH2167" s="34"/>
      <c r="AI2167" s="34"/>
      <c r="AJ2167" s="34"/>
      <c r="AK2167" s="34"/>
      <c r="AL2167" s="34"/>
      <c r="AM2167" s="34"/>
      <c r="AN2167" s="34"/>
      <c r="AO2167" s="34"/>
      <c r="AP2167" s="34"/>
      <c r="AQ2167" s="34"/>
      <c r="AR2167" s="34"/>
      <c r="AS2167" s="34"/>
      <c r="AT2167" s="34"/>
      <c r="AU2167" s="34"/>
      <c r="AV2167" s="34"/>
      <c r="AW2167" s="34"/>
      <c r="AX2167" s="34"/>
      <c r="AY2167" s="34"/>
    </row>
    <row r="2168" spans="2:51" x14ac:dyDescent="0.5">
      <c r="B2168" s="35">
        <f>SUM(D2168:F2168)</f>
        <v>57.113116999999995</v>
      </c>
      <c r="C2168" s="34">
        <v>2023</v>
      </c>
      <c r="D2168" s="35">
        <f t="shared" si="2"/>
        <v>34.684286999999998</v>
      </c>
      <c r="E2168" s="35">
        <f t="shared" si="2"/>
        <v>15.821225999999999</v>
      </c>
      <c r="F2168" s="35">
        <f t="shared" si="2"/>
        <v>6.6076040000000011</v>
      </c>
      <c r="G2168" s="35">
        <f t="shared" si="3"/>
        <v>5.4247529999999999</v>
      </c>
      <c r="H2168" s="35">
        <f t="shared" si="3"/>
        <v>2.396147</v>
      </c>
      <c r="I2168" s="35">
        <f t="shared" si="3"/>
        <v>1.916258</v>
      </c>
      <c r="J2168" s="35">
        <f t="shared" si="3"/>
        <v>1.0426850000000001</v>
      </c>
      <c r="K2168" s="35">
        <f t="shared" si="5"/>
        <v>9.8290049999999987</v>
      </c>
      <c r="L2168" s="35">
        <f t="shared" si="5"/>
        <v>1.1174949999999999</v>
      </c>
      <c r="M2168" s="35">
        <f t="shared" si="5"/>
        <v>0.31911200000000001</v>
      </c>
      <c r="N2168" s="35">
        <f t="shared" si="5"/>
        <v>2.8938280000000001</v>
      </c>
      <c r="O2168" s="35">
        <f t="shared" si="5"/>
        <v>9.7450039999999998</v>
      </c>
      <c r="P2168" s="34"/>
      <c r="Q2168" s="34"/>
      <c r="R2168" s="34"/>
      <c r="S2168" s="34"/>
      <c r="T2168" s="34"/>
      <c r="U2168" s="34"/>
      <c r="V2168" s="34"/>
      <c r="W2168" s="34"/>
      <c r="X2168" s="34"/>
      <c r="Y2168" s="34"/>
      <c r="Z2168" s="34"/>
      <c r="AA2168" s="34"/>
      <c r="AB2168" s="34"/>
      <c r="AC2168" s="34"/>
      <c r="AD2168" s="34"/>
      <c r="AE2168" s="34"/>
      <c r="AF2168" s="34"/>
      <c r="AG2168" s="34"/>
      <c r="AH2168" s="34"/>
      <c r="AI2168" s="34"/>
      <c r="AJ2168" s="34"/>
      <c r="AK2168" s="34"/>
      <c r="AL2168" s="34"/>
      <c r="AM2168" s="34"/>
      <c r="AN2168" s="34"/>
      <c r="AO2168" s="34"/>
      <c r="AP2168" s="34"/>
      <c r="AQ2168" s="34"/>
      <c r="AR2168" s="34"/>
      <c r="AS2168" s="34"/>
      <c r="AT2168" s="34"/>
      <c r="AU2168" s="34"/>
      <c r="AV2168" s="34"/>
      <c r="AW2168" s="34"/>
      <c r="AX2168" s="34"/>
      <c r="AY2168" s="34"/>
    </row>
    <row r="2169" spans="2:51" x14ac:dyDescent="0.5">
      <c r="B2169" s="35">
        <f t="shared" ref="B2169" si="6">SUM(D2169:F2169)</f>
        <v>57.995667000000005</v>
      </c>
      <c r="C2169" s="34">
        <v>2024</v>
      </c>
      <c r="D2169" s="35">
        <f t="shared" si="2"/>
        <v>34.76238</v>
      </c>
      <c r="E2169" s="35">
        <f t="shared" si="2"/>
        <v>16.353825000000004</v>
      </c>
      <c r="F2169" s="35">
        <f t="shared" si="2"/>
        <v>6.8794619999999984</v>
      </c>
      <c r="G2169" s="35">
        <f t="shared" si="3"/>
        <v>5.4398880000000007</v>
      </c>
      <c r="H2169" s="35">
        <f t="shared" si="3"/>
        <v>2.4754909999999999</v>
      </c>
      <c r="I2169" s="35">
        <f t="shared" si="3"/>
        <v>1.9289909999999999</v>
      </c>
      <c r="J2169" s="35">
        <f t="shared" si="3"/>
        <v>1.084111</v>
      </c>
      <c r="K2169" s="35">
        <f t="shared" si="5"/>
        <v>9.8328769999999999</v>
      </c>
      <c r="L2169" s="35">
        <f t="shared" si="5"/>
        <v>1.163611</v>
      </c>
      <c r="M2169" s="35">
        <f t="shared" si="5"/>
        <v>0.331231</v>
      </c>
      <c r="N2169" s="35">
        <f t="shared" si="5"/>
        <v>3.0365359999999999</v>
      </c>
      <c r="O2169" s="35">
        <f t="shared" si="5"/>
        <v>9.4696440000000006</v>
      </c>
      <c r="P2169" s="32"/>
      <c r="Q2169" s="32"/>
      <c r="R2169" s="32"/>
      <c r="S2169" s="32"/>
      <c r="T2169" s="32"/>
      <c r="U2169" s="32"/>
      <c r="V2169" s="32"/>
      <c r="W2169" s="32"/>
      <c r="X2169" s="32"/>
      <c r="Y2169" s="32"/>
      <c r="Z2169" s="32"/>
      <c r="AA2169" s="32"/>
      <c r="AB2169" s="32"/>
      <c r="AC2169" s="32"/>
      <c r="AD2169" s="32"/>
      <c r="AE2169" s="32"/>
      <c r="AF2169" s="32"/>
      <c r="AG2169" s="32"/>
      <c r="AH2169" s="31"/>
      <c r="AI2169" s="31"/>
      <c r="AJ2169" s="31"/>
      <c r="AK2169" s="31"/>
      <c r="AL2169" s="31"/>
      <c r="AM2169" s="31"/>
      <c r="AN2169" s="31"/>
      <c r="AO2169" s="31"/>
      <c r="AP2169" s="31"/>
      <c r="AQ2169" s="31"/>
      <c r="AR2169" s="31"/>
      <c r="AS2169" s="31"/>
      <c r="AT2169" s="31"/>
      <c r="AU2169" s="31"/>
      <c r="AV2169" s="31"/>
      <c r="AW2169" s="31"/>
      <c r="AX2169" s="31"/>
      <c r="AY2169" s="31"/>
    </row>
    <row r="2170" spans="2:51" x14ac:dyDescent="0.5">
      <c r="B2170" s="30"/>
      <c r="C2170" s="31"/>
      <c r="D2170" s="31"/>
      <c r="E2170" s="31"/>
      <c r="F2170" s="31"/>
      <c r="G2170" s="31"/>
      <c r="H2170" s="31"/>
      <c r="I2170" s="30"/>
      <c r="J2170" s="32"/>
      <c r="K2170" s="32"/>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1"/>
      <c r="AI2170" s="31"/>
      <c r="AJ2170" s="31"/>
      <c r="AK2170" s="31"/>
      <c r="AL2170" s="31"/>
      <c r="AM2170" s="31"/>
      <c r="AN2170" s="31"/>
      <c r="AO2170" s="31"/>
      <c r="AP2170" s="31"/>
      <c r="AQ2170" s="31"/>
      <c r="AR2170" s="31"/>
      <c r="AS2170" s="31"/>
      <c r="AT2170" s="31"/>
      <c r="AU2170" s="31"/>
      <c r="AV2170" s="31"/>
      <c r="AW2170" s="31"/>
      <c r="AX2170" s="31"/>
      <c r="AY2170" s="31"/>
    </row>
    <row r="2171" spans="2:51" x14ac:dyDescent="0.5">
      <c r="B2171" s="30"/>
      <c r="C2171" s="31"/>
      <c r="D2171" s="31"/>
      <c r="E2171" s="31"/>
      <c r="F2171" s="31"/>
      <c r="G2171" s="31"/>
      <c r="H2171" s="31"/>
      <c r="I2171" s="30"/>
      <c r="J2171" s="32"/>
      <c r="K2171" s="32"/>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1"/>
      <c r="AI2171" s="31"/>
      <c r="AJ2171" s="31"/>
      <c r="AK2171" s="31"/>
      <c r="AL2171" s="31"/>
      <c r="AM2171" s="31"/>
      <c r="AN2171" s="31"/>
      <c r="AO2171" s="31"/>
      <c r="AP2171" s="31"/>
      <c r="AQ2171" s="31"/>
      <c r="AR2171" s="31"/>
      <c r="AS2171" s="31"/>
      <c r="AT2171" s="31"/>
      <c r="AU2171" s="31"/>
      <c r="AV2171" s="31"/>
      <c r="AW2171" s="31"/>
      <c r="AX2171" s="31"/>
      <c r="AY2171" s="31"/>
    </row>
    <row r="2172" spans="2:51" x14ac:dyDescent="0.5">
      <c r="B2172" s="30"/>
      <c r="C2172" s="31"/>
      <c r="D2172" s="31"/>
      <c r="E2172" s="31"/>
      <c r="F2172" s="31"/>
      <c r="G2172" s="31"/>
      <c r="H2172" s="31"/>
      <c r="I2172" s="30"/>
      <c r="J2172" s="32"/>
      <c r="K2172" s="32"/>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1"/>
      <c r="AI2172" s="31"/>
      <c r="AJ2172" s="31"/>
      <c r="AK2172" s="31"/>
      <c r="AL2172" s="31"/>
      <c r="AM2172" s="31"/>
      <c r="AN2172" s="31"/>
      <c r="AO2172" s="31"/>
      <c r="AP2172" s="31"/>
      <c r="AQ2172" s="31"/>
      <c r="AR2172" s="31"/>
      <c r="AS2172" s="31"/>
      <c r="AT2172" s="31"/>
      <c r="AU2172" s="31"/>
      <c r="AV2172" s="31"/>
      <c r="AW2172" s="31"/>
      <c r="AX2172" s="31"/>
      <c r="AY2172" s="31"/>
    </row>
    <row r="2173" spans="2:51" x14ac:dyDescent="0.5">
      <c r="B2173" s="30"/>
      <c r="C2173" s="31"/>
      <c r="D2173" s="31"/>
      <c r="E2173" s="31"/>
      <c r="F2173" s="31"/>
      <c r="G2173" s="31"/>
      <c r="H2173" s="31"/>
      <c r="I2173" s="30"/>
      <c r="J2173" s="32"/>
      <c r="K2173" s="32"/>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1"/>
      <c r="AI2173" s="31"/>
      <c r="AJ2173" s="31"/>
      <c r="AK2173" s="31"/>
      <c r="AL2173" s="31"/>
      <c r="AM2173" s="31"/>
      <c r="AN2173" s="31"/>
      <c r="AO2173" s="31"/>
      <c r="AP2173" s="31"/>
      <c r="AQ2173" s="31"/>
      <c r="AR2173" s="31"/>
      <c r="AS2173" s="31"/>
      <c r="AT2173" s="31"/>
      <c r="AU2173" s="31"/>
      <c r="AV2173" s="31"/>
      <c r="AW2173" s="31"/>
      <c r="AX2173" s="31"/>
      <c r="AY2173" s="31"/>
    </row>
    <row r="2174" spans="2:51" x14ac:dyDescent="0.5">
      <c r="B2174" s="30"/>
      <c r="C2174" s="31"/>
      <c r="D2174" s="31"/>
      <c r="E2174" s="31"/>
      <c r="F2174" s="31"/>
      <c r="G2174" s="31"/>
      <c r="H2174" s="31"/>
      <c r="I2174" s="30"/>
      <c r="J2174" s="32"/>
      <c r="K2174" s="32"/>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1"/>
      <c r="AI2174" s="31"/>
      <c r="AJ2174" s="31"/>
      <c r="AK2174" s="31"/>
      <c r="AL2174" s="31"/>
      <c r="AM2174" s="31"/>
      <c r="AN2174" s="31"/>
      <c r="AO2174" s="31"/>
      <c r="AP2174" s="31"/>
      <c r="AQ2174" s="31"/>
      <c r="AR2174" s="31"/>
      <c r="AS2174" s="31"/>
      <c r="AT2174" s="31"/>
      <c r="AU2174" s="31"/>
      <c r="AV2174" s="31"/>
      <c r="AW2174" s="31"/>
      <c r="AX2174" s="31"/>
      <c r="AY2174" s="31"/>
    </row>
    <row r="2175" spans="2:51" x14ac:dyDescent="0.5">
      <c r="B2175" s="30"/>
      <c r="C2175" s="31"/>
      <c r="D2175" s="31"/>
      <c r="E2175" s="31"/>
      <c r="F2175" s="31"/>
      <c r="G2175" s="31"/>
      <c r="H2175" s="31"/>
      <c r="I2175" s="30"/>
      <c r="J2175" s="32"/>
      <c r="K2175" s="32"/>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1"/>
      <c r="AI2175" s="31"/>
      <c r="AJ2175" s="31"/>
      <c r="AK2175" s="31"/>
      <c r="AL2175" s="31"/>
      <c r="AM2175" s="31"/>
      <c r="AN2175" s="31"/>
      <c r="AO2175" s="31"/>
      <c r="AP2175" s="31"/>
      <c r="AQ2175" s="31"/>
      <c r="AR2175" s="31"/>
      <c r="AS2175" s="31"/>
      <c r="AT2175" s="31"/>
      <c r="AU2175" s="31"/>
      <c r="AV2175" s="31"/>
      <c r="AW2175" s="31"/>
      <c r="AX2175" s="31"/>
      <c r="AY2175" s="31"/>
    </row>
    <row r="2176" spans="2:51" x14ac:dyDescent="0.5">
      <c r="B2176" s="30"/>
      <c r="C2176" s="31"/>
      <c r="D2176" s="31"/>
      <c r="E2176" s="31"/>
      <c r="F2176" s="31"/>
      <c r="G2176" s="31"/>
      <c r="H2176" s="31"/>
      <c r="I2176" s="30"/>
      <c r="J2176" s="32"/>
      <c r="K2176" s="32"/>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1"/>
      <c r="AI2176" s="31"/>
      <c r="AJ2176" s="31"/>
      <c r="AK2176" s="31"/>
      <c r="AL2176" s="31"/>
      <c r="AM2176" s="31"/>
      <c r="AN2176" s="31"/>
      <c r="AO2176" s="31"/>
      <c r="AP2176" s="31"/>
      <c r="AQ2176" s="31"/>
      <c r="AR2176" s="31"/>
      <c r="AS2176" s="31"/>
      <c r="AT2176" s="31"/>
      <c r="AU2176" s="31"/>
      <c r="AV2176" s="31"/>
      <c r="AW2176" s="31"/>
      <c r="AX2176" s="31"/>
      <c r="AY2176" s="31"/>
    </row>
    <row r="2177" spans="2:51" x14ac:dyDescent="0.5">
      <c r="B2177" s="30"/>
      <c r="C2177" s="31"/>
      <c r="D2177" s="31"/>
      <c r="E2177" s="31"/>
      <c r="F2177" s="31"/>
      <c r="G2177" s="31"/>
      <c r="H2177" s="31"/>
      <c r="I2177" s="30"/>
      <c r="J2177" s="32"/>
      <c r="K2177" s="32"/>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1"/>
      <c r="AI2177" s="31"/>
      <c r="AJ2177" s="31"/>
      <c r="AK2177" s="31"/>
      <c r="AL2177" s="31"/>
      <c r="AM2177" s="31"/>
      <c r="AN2177" s="31"/>
      <c r="AO2177" s="31"/>
      <c r="AP2177" s="31"/>
      <c r="AQ2177" s="31"/>
      <c r="AR2177" s="31"/>
      <c r="AS2177" s="31"/>
      <c r="AT2177" s="31"/>
      <c r="AU2177" s="31"/>
      <c r="AV2177" s="31"/>
      <c r="AW2177" s="31"/>
      <c r="AX2177" s="31"/>
      <c r="AY2177" s="31"/>
    </row>
    <row r="2178" spans="2:51" x14ac:dyDescent="0.5">
      <c r="B2178" s="30"/>
      <c r="C2178" s="31"/>
      <c r="D2178" s="31"/>
      <c r="E2178" s="31"/>
      <c r="F2178" s="31"/>
      <c r="G2178" s="31"/>
      <c r="H2178" s="31"/>
      <c r="I2178" s="30"/>
      <c r="J2178" s="32"/>
      <c r="K2178" s="32"/>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1"/>
      <c r="AI2178" s="31"/>
      <c r="AJ2178" s="31"/>
      <c r="AK2178" s="31"/>
      <c r="AL2178" s="31"/>
      <c r="AM2178" s="31"/>
      <c r="AN2178" s="31"/>
      <c r="AO2178" s="31"/>
      <c r="AP2178" s="31"/>
      <c r="AQ2178" s="31"/>
      <c r="AR2178" s="31"/>
      <c r="AS2178" s="31"/>
      <c r="AT2178" s="31"/>
      <c r="AU2178" s="31"/>
      <c r="AV2178" s="31"/>
      <c r="AW2178" s="31"/>
      <c r="AX2178" s="31"/>
      <c r="AY2178" s="31"/>
    </row>
    <row r="2179" spans="2:51" x14ac:dyDescent="0.5">
      <c r="B2179" s="30"/>
      <c r="C2179" s="31"/>
      <c r="D2179" s="31"/>
      <c r="E2179" s="31"/>
      <c r="F2179" s="31"/>
      <c r="G2179" s="31"/>
      <c r="H2179" s="31"/>
      <c r="I2179" s="30"/>
      <c r="J2179" s="32"/>
      <c r="K2179" s="32"/>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1"/>
      <c r="AI2179" s="31"/>
      <c r="AJ2179" s="31"/>
      <c r="AK2179" s="31"/>
      <c r="AL2179" s="31"/>
      <c r="AM2179" s="31"/>
      <c r="AN2179" s="31"/>
      <c r="AO2179" s="31"/>
      <c r="AP2179" s="31"/>
      <c r="AQ2179" s="31"/>
      <c r="AR2179" s="31"/>
      <c r="AS2179" s="31"/>
      <c r="AT2179" s="31"/>
      <c r="AU2179" s="31"/>
      <c r="AV2179" s="31"/>
      <c r="AW2179" s="31"/>
      <c r="AX2179" s="31"/>
      <c r="AY2179" s="31"/>
    </row>
    <row r="2180" spans="2:51" x14ac:dyDescent="0.5">
      <c r="B2180" s="30"/>
      <c r="C2180" s="31"/>
      <c r="D2180" s="31"/>
      <c r="E2180" s="31"/>
      <c r="F2180" s="31"/>
      <c r="G2180" s="31"/>
      <c r="H2180" s="31"/>
      <c r="I2180" s="30"/>
      <c r="J2180" s="32"/>
      <c r="K2180" s="32"/>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1"/>
      <c r="AI2180" s="31"/>
      <c r="AJ2180" s="31"/>
      <c r="AK2180" s="31"/>
      <c r="AL2180" s="31"/>
      <c r="AM2180" s="31"/>
      <c r="AN2180" s="31"/>
      <c r="AO2180" s="31"/>
      <c r="AP2180" s="31"/>
      <c r="AQ2180" s="31"/>
      <c r="AR2180" s="31"/>
      <c r="AS2180" s="31"/>
      <c r="AT2180" s="31"/>
      <c r="AU2180" s="31"/>
      <c r="AV2180" s="31"/>
      <c r="AW2180" s="31"/>
      <c r="AX2180" s="31"/>
      <c r="AY2180" s="31"/>
    </row>
    <row r="2181" spans="2:51" x14ac:dyDescent="0.5">
      <c r="B2181" s="30"/>
      <c r="C2181" s="31"/>
      <c r="D2181" s="31"/>
      <c r="E2181" s="31"/>
      <c r="F2181" s="31"/>
      <c r="G2181" s="31"/>
      <c r="H2181" s="31"/>
      <c r="I2181" s="30"/>
      <c r="J2181" s="32"/>
      <c r="K2181" s="32"/>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1"/>
      <c r="AI2181" s="31"/>
      <c r="AJ2181" s="31"/>
      <c r="AK2181" s="31"/>
      <c r="AL2181" s="31"/>
      <c r="AM2181" s="31"/>
      <c r="AN2181" s="31"/>
      <c r="AO2181" s="31"/>
      <c r="AP2181" s="31"/>
      <c r="AQ2181" s="31"/>
      <c r="AR2181" s="31"/>
      <c r="AS2181" s="31"/>
      <c r="AT2181" s="31"/>
      <c r="AU2181" s="31"/>
      <c r="AV2181" s="31"/>
      <c r="AW2181" s="31"/>
      <c r="AX2181" s="31"/>
      <c r="AY2181" s="31"/>
    </row>
    <row r="2182" spans="2:51" x14ac:dyDescent="0.5">
      <c r="B2182" s="30"/>
      <c r="C2182" s="31"/>
      <c r="D2182" s="31"/>
      <c r="E2182" s="31"/>
      <c r="F2182" s="31"/>
      <c r="G2182" s="31"/>
      <c r="H2182" s="31"/>
      <c r="I2182" s="30"/>
      <c r="J2182" s="32"/>
      <c r="K2182" s="32"/>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1"/>
      <c r="AI2182" s="31"/>
      <c r="AJ2182" s="31"/>
      <c r="AK2182" s="31"/>
      <c r="AL2182" s="31"/>
      <c r="AM2182" s="31"/>
      <c r="AN2182" s="31"/>
      <c r="AO2182" s="31"/>
      <c r="AP2182" s="31"/>
      <c r="AQ2182" s="31"/>
      <c r="AR2182" s="31"/>
      <c r="AS2182" s="31"/>
      <c r="AT2182" s="31"/>
      <c r="AU2182" s="31"/>
      <c r="AV2182" s="31"/>
      <c r="AW2182" s="31"/>
      <c r="AX2182" s="31"/>
      <c r="AY2182" s="31"/>
    </row>
    <row r="2183" spans="2:51" x14ac:dyDescent="0.5">
      <c r="B2183" s="30"/>
      <c r="C2183" s="31"/>
      <c r="D2183" s="31"/>
      <c r="E2183" s="31"/>
      <c r="F2183" s="31"/>
      <c r="G2183" s="31"/>
      <c r="H2183" s="31"/>
      <c r="I2183" s="30"/>
      <c r="J2183" s="32"/>
      <c r="K2183" s="32"/>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1"/>
      <c r="AI2183" s="31"/>
      <c r="AJ2183" s="31"/>
      <c r="AK2183" s="31"/>
      <c r="AL2183" s="31"/>
      <c r="AM2183" s="31"/>
      <c r="AN2183" s="31"/>
      <c r="AO2183" s="31"/>
      <c r="AP2183" s="31"/>
      <c r="AQ2183" s="31"/>
      <c r="AR2183" s="31"/>
      <c r="AS2183" s="31"/>
      <c r="AT2183" s="31"/>
      <c r="AU2183" s="31"/>
      <c r="AV2183" s="31"/>
      <c r="AW2183" s="31"/>
      <c r="AX2183" s="31"/>
      <c r="AY2183" s="31"/>
    </row>
    <row r="2184" spans="2:51" x14ac:dyDescent="0.5">
      <c r="B2184" s="30"/>
      <c r="C2184" s="31"/>
      <c r="D2184" s="31"/>
      <c r="E2184" s="31"/>
      <c r="F2184" s="31"/>
      <c r="G2184" s="31"/>
      <c r="H2184" s="31"/>
      <c r="I2184" s="30"/>
      <c r="J2184" s="32"/>
      <c r="K2184" s="32"/>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1"/>
      <c r="AI2184" s="31"/>
      <c r="AJ2184" s="31"/>
      <c r="AK2184" s="31"/>
      <c r="AL2184" s="31"/>
      <c r="AM2184" s="31"/>
      <c r="AN2184" s="31"/>
      <c r="AO2184" s="31"/>
      <c r="AP2184" s="31"/>
      <c r="AQ2184" s="31"/>
      <c r="AR2184" s="31"/>
      <c r="AS2184" s="31"/>
      <c r="AT2184" s="31"/>
      <c r="AU2184" s="31"/>
      <c r="AV2184" s="31"/>
      <c r="AW2184" s="31"/>
      <c r="AX2184" s="31"/>
      <c r="AY2184" s="31"/>
    </row>
    <row r="2185" spans="2:51" x14ac:dyDescent="0.5">
      <c r="B2185" s="30"/>
      <c r="C2185" s="31"/>
      <c r="D2185" s="31"/>
      <c r="E2185" s="31"/>
      <c r="F2185" s="31"/>
      <c r="G2185" s="31"/>
      <c r="H2185" s="31"/>
      <c r="I2185" s="30"/>
      <c r="J2185" s="32"/>
      <c r="K2185" s="32"/>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1"/>
      <c r="AI2185" s="31"/>
      <c r="AJ2185" s="31"/>
      <c r="AK2185" s="31"/>
      <c r="AL2185" s="31"/>
      <c r="AM2185" s="31"/>
      <c r="AN2185" s="31"/>
      <c r="AO2185" s="31"/>
      <c r="AP2185" s="31"/>
      <c r="AQ2185" s="31"/>
      <c r="AR2185" s="31"/>
      <c r="AS2185" s="31"/>
      <c r="AT2185" s="31"/>
      <c r="AU2185" s="31"/>
      <c r="AV2185" s="31"/>
      <c r="AW2185" s="31"/>
      <c r="AX2185" s="31"/>
      <c r="AY2185" s="31"/>
    </row>
    <row r="2186" spans="2:51" x14ac:dyDescent="0.5">
      <c r="B2186" s="30"/>
      <c r="C2186" s="31"/>
      <c r="D2186" s="31"/>
      <c r="E2186" s="31"/>
      <c r="F2186" s="31"/>
      <c r="G2186" s="31"/>
      <c r="H2186" s="31"/>
      <c r="I2186" s="30"/>
      <c r="J2186" s="32"/>
      <c r="K2186" s="32"/>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1"/>
      <c r="AI2186" s="31"/>
      <c r="AJ2186" s="31"/>
      <c r="AK2186" s="31"/>
      <c r="AL2186" s="31"/>
      <c r="AM2186" s="31"/>
      <c r="AN2186" s="31"/>
      <c r="AO2186" s="31"/>
      <c r="AP2186" s="31"/>
      <c r="AQ2186" s="31"/>
      <c r="AR2186" s="31"/>
      <c r="AS2186" s="31"/>
      <c r="AT2186" s="31"/>
      <c r="AU2186" s="31"/>
      <c r="AV2186" s="31"/>
      <c r="AW2186" s="31"/>
      <c r="AX2186" s="31"/>
      <c r="AY2186" s="31"/>
    </row>
    <row r="2187" spans="2:51" x14ac:dyDescent="0.5">
      <c r="B2187" s="30"/>
      <c r="C2187" s="31"/>
      <c r="D2187" s="31"/>
      <c r="E2187" s="31"/>
      <c r="F2187" s="31"/>
      <c r="G2187" s="31"/>
      <c r="H2187" s="31"/>
      <c r="I2187" s="30"/>
      <c r="J2187" s="32"/>
      <c r="K2187" s="32"/>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1"/>
      <c r="AI2187" s="31"/>
      <c r="AJ2187" s="31"/>
      <c r="AK2187" s="31"/>
      <c r="AL2187" s="31"/>
      <c r="AM2187" s="31"/>
      <c r="AN2187" s="31"/>
      <c r="AO2187" s="31"/>
      <c r="AP2187" s="31"/>
      <c r="AQ2187" s="31"/>
      <c r="AR2187" s="31"/>
      <c r="AS2187" s="31"/>
      <c r="AT2187" s="31"/>
      <c r="AU2187" s="31"/>
      <c r="AV2187" s="31"/>
      <c r="AW2187" s="31"/>
      <c r="AX2187" s="31"/>
      <c r="AY2187" s="31"/>
    </row>
    <row r="2188" spans="2:51" x14ac:dyDescent="0.5">
      <c r="B2188" s="30"/>
      <c r="C2188" s="31"/>
      <c r="D2188" s="31"/>
      <c r="E2188" s="31"/>
      <c r="F2188" s="31"/>
      <c r="G2188" s="31"/>
      <c r="H2188" s="31"/>
      <c r="I2188" s="30"/>
      <c r="J2188" s="32"/>
      <c r="K2188" s="32"/>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1"/>
      <c r="AI2188" s="31"/>
      <c r="AJ2188" s="31"/>
      <c r="AK2188" s="31"/>
      <c r="AL2188" s="31"/>
      <c r="AM2188" s="31"/>
      <c r="AN2188" s="31"/>
      <c r="AO2188" s="31"/>
      <c r="AP2188" s="31"/>
      <c r="AQ2188" s="31"/>
      <c r="AR2188" s="31"/>
      <c r="AS2188" s="31"/>
      <c r="AT2188" s="31"/>
      <c r="AU2188" s="31"/>
      <c r="AV2188" s="31"/>
      <c r="AW2188" s="31"/>
      <c r="AX2188" s="31"/>
      <c r="AY2188" s="31"/>
    </row>
    <row r="2189" spans="2:51" x14ac:dyDescent="0.5">
      <c r="B2189" s="30"/>
      <c r="C2189" s="31"/>
      <c r="D2189" s="31"/>
      <c r="E2189" s="31"/>
      <c r="F2189" s="31"/>
      <c r="G2189" s="31"/>
      <c r="H2189" s="31"/>
      <c r="I2189" s="30"/>
      <c r="J2189" s="32"/>
      <c r="K2189" s="32"/>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1"/>
      <c r="AI2189" s="31"/>
      <c r="AJ2189" s="31"/>
      <c r="AK2189" s="31"/>
      <c r="AL2189" s="31"/>
      <c r="AM2189" s="31"/>
      <c r="AN2189" s="31"/>
      <c r="AO2189" s="31"/>
      <c r="AP2189" s="31"/>
      <c r="AQ2189" s="31"/>
      <c r="AR2189" s="31"/>
      <c r="AS2189" s="31"/>
      <c r="AT2189" s="31"/>
      <c r="AU2189" s="31"/>
      <c r="AV2189" s="31"/>
      <c r="AW2189" s="31"/>
      <c r="AX2189" s="31"/>
      <c r="AY2189" s="31"/>
    </row>
    <row r="2190" spans="2:51" x14ac:dyDescent="0.5">
      <c r="B2190" s="30"/>
      <c r="C2190" s="31"/>
      <c r="D2190" s="31"/>
      <c r="E2190" s="31"/>
      <c r="F2190" s="31"/>
      <c r="G2190" s="31"/>
      <c r="H2190" s="31"/>
      <c r="I2190" s="30"/>
      <c r="J2190" s="32"/>
      <c r="K2190" s="32"/>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1"/>
      <c r="AI2190" s="31"/>
      <c r="AJ2190" s="31"/>
      <c r="AK2190" s="31"/>
      <c r="AL2190" s="31"/>
      <c r="AM2190" s="31"/>
      <c r="AN2190" s="31"/>
      <c r="AO2190" s="31"/>
      <c r="AP2190" s="31"/>
      <c r="AQ2190" s="31"/>
      <c r="AR2190" s="31"/>
      <c r="AS2190" s="31"/>
      <c r="AT2190" s="31"/>
      <c r="AU2190" s="31"/>
      <c r="AV2190" s="31"/>
      <c r="AW2190" s="31"/>
      <c r="AX2190" s="31"/>
      <c r="AY2190" s="31"/>
    </row>
    <row r="2191" spans="2:51" x14ac:dyDescent="0.5">
      <c r="B2191" s="30"/>
      <c r="C2191" s="31"/>
      <c r="D2191" s="31"/>
      <c r="E2191" s="31"/>
      <c r="F2191" s="31"/>
      <c r="G2191" s="31"/>
      <c r="H2191" s="31"/>
      <c r="I2191" s="30"/>
      <c r="J2191" s="32"/>
      <c r="K2191" s="32"/>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1"/>
      <c r="AI2191" s="31"/>
      <c r="AJ2191" s="31"/>
      <c r="AK2191" s="31"/>
      <c r="AL2191" s="31"/>
      <c r="AM2191" s="31"/>
      <c r="AN2191" s="31"/>
      <c r="AO2191" s="31"/>
      <c r="AP2191" s="31"/>
      <c r="AQ2191" s="31"/>
      <c r="AR2191" s="31"/>
      <c r="AS2191" s="31"/>
      <c r="AT2191" s="31"/>
      <c r="AU2191" s="31"/>
      <c r="AV2191" s="31"/>
      <c r="AW2191" s="31"/>
      <c r="AX2191" s="31"/>
      <c r="AY2191" s="31"/>
    </row>
    <row r="2192" spans="2:51" x14ac:dyDescent="0.5">
      <c r="B2192" s="30"/>
      <c r="C2192" s="31"/>
      <c r="D2192" s="31"/>
      <c r="E2192" s="31"/>
      <c r="F2192" s="31"/>
      <c r="G2192" s="31"/>
      <c r="H2192" s="31"/>
      <c r="I2192" s="30"/>
      <c r="J2192" s="32"/>
      <c r="K2192" s="32"/>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1"/>
      <c r="AI2192" s="31"/>
      <c r="AJ2192" s="31"/>
      <c r="AK2192" s="31"/>
      <c r="AL2192" s="31"/>
      <c r="AM2192" s="31"/>
      <c r="AN2192" s="31"/>
      <c r="AO2192" s="31"/>
      <c r="AP2192" s="31"/>
      <c r="AQ2192" s="31"/>
      <c r="AR2192" s="31"/>
      <c r="AS2192" s="31"/>
      <c r="AT2192" s="31"/>
      <c r="AU2192" s="31"/>
      <c r="AV2192" s="31"/>
      <c r="AW2192" s="31"/>
      <c r="AX2192" s="31"/>
      <c r="AY2192" s="31"/>
    </row>
    <row r="2193" spans="2:51" x14ac:dyDescent="0.5">
      <c r="B2193" s="30"/>
      <c r="C2193" s="31"/>
      <c r="D2193" s="31"/>
      <c r="E2193" s="31"/>
      <c r="F2193" s="31"/>
      <c r="G2193" s="31"/>
      <c r="H2193" s="31"/>
      <c r="I2193" s="30"/>
      <c r="J2193" s="32"/>
      <c r="K2193" s="32"/>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1"/>
      <c r="AI2193" s="31"/>
      <c r="AJ2193" s="31"/>
      <c r="AK2193" s="31"/>
      <c r="AL2193" s="31"/>
      <c r="AM2193" s="31"/>
      <c r="AN2193" s="31"/>
      <c r="AO2193" s="31"/>
      <c r="AP2193" s="31"/>
      <c r="AQ2193" s="31"/>
      <c r="AR2193" s="31"/>
      <c r="AS2193" s="31"/>
      <c r="AT2193" s="31"/>
      <c r="AU2193" s="31"/>
      <c r="AV2193" s="31"/>
      <c r="AW2193" s="31"/>
      <c r="AX2193" s="31"/>
      <c r="AY2193" s="31"/>
    </row>
    <row r="2194" spans="2:51" x14ac:dyDescent="0.5">
      <c r="B2194" s="30"/>
      <c r="C2194" s="31"/>
      <c r="D2194" s="31"/>
      <c r="E2194" s="31"/>
      <c r="F2194" s="31"/>
      <c r="G2194" s="31"/>
      <c r="H2194" s="31"/>
      <c r="I2194" s="30"/>
      <c r="J2194" s="32"/>
      <c r="K2194" s="32"/>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1"/>
      <c r="AI2194" s="31"/>
      <c r="AJ2194" s="31"/>
      <c r="AK2194" s="31"/>
      <c r="AL2194" s="31"/>
      <c r="AM2194" s="31"/>
      <c r="AN2194" s="31"/>
      <c r="AO2194" s="31"/>
      <c r="AP2194" s="31"/>
      <c r="AQ2194" s="31"/>
      <c r="AR2194" s="31"/>
      <c r="AS2194" s="31"/>
      <c r="AT2194" s="31"/>
      <c r="AU2194" s="31"/>
      <c r="AV2194" s="31"/>
      <c r="AW2194" s="31"/>
      <c r="AX2194" s="31"/>
      <c r="AY2194" s="31"/>
    </row>
    <row r="2195" spans="2:51" x14ac:dyDescent="0.5">
      <c r="B2195" s="30"/>
      <c r="C2195" s="31"/>
      <c r="D2195" s="31"/>
      <c r="E2195" s="31"/>
      <c r="F2195" s="31"/>
      <c r="G2195" s="31"/>
      <c r="H2195" s="31"/>
      <c r="I2195" s="30"/>
      <c r="J2195" s="32"/>
      <c r="K2195" s="32"/>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1"/>
      <c r="AI2195" s="31"/>
      <c r="AJ2195" s="31"/>
      <c r="AK2195" s="31"/>
      <c r="AL2195" s="31"/>
      <c r="AM2195" s="31"/>
      <c r="AN2195" s="31"/>
      <c r="AO2195" s="31"/>
      <c r="AP2195" s="31"/>
      <c r="AQ2195" s="31"/>
      <c r="AR2195" s="31"/>
      <c r="AS2195" s="31"/>
      <c r="AT2195" s="31"/>
      <c r="AU2195" s="31"/>
      <c r="AV2195" s="31"/>
      <c r="AW2195" s="31"/>
      <c r="AX2195" s="31"/>
      <c r="AY2195" s="31"/>
    </row>
    <row r="2196" spans="2:51" x14ac:dyDescent="0.5">
      <c r="B2196" s="30"/>
      <c r="C2196" s="31"/>
      <c r="D2196" s="31"/>
      <c r="E2196" s="31"/>
      <c r="F2196" s="31"/>
      <c r="G2196" s="31"/>
      <c r="H2196" s="31"/>
      <c r="I2196" s="30"/>
      <c r="J2196" s="32"/>
      <c r="K2196" s="32"/>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1"/>
      <c r="AI2196" s="31"/>
      <c r="AJ2196" s="31"/>
      <c r="AK2196" s="31"/>
      <c r="AL2196" s="31"/>
      <c r="AM2196" s="31"/>
      <c r="AN2196" s="31"/>
      <c r="AO2196" s="31"/>
      <c r="AP2196" s="31"/>
      <c r="AQ2196" s="31"/>
      <c r="AR2196" s="31"/>
      <c r="AS2196" s="31"/>
      <c r="AT2196" s="31"/>
      <c r="AU2196" s="31"/>
      <c r="AV2196" s="31"/>
      <c r="AW2196" s="31"/>
      <c r="AX2196" s="31"/>
      <c r="AY2196" s="31"/>
    </row>
    <row r="2197" spans="2:51" x14ac:dyDescent="0.5">
      <c r="B2197" s="30"/>
      <c r="C2197" s="31"/>
      <c r="D2197" s="31"/>
      <c r="E2197" s="31"/>
      <c r="F2197" s="31"/>
      <c r="G2197" s="31"/>
      <c r="H2197" s="31"/>
      <c r="I2197" s="30"/>
      <c r="J2197" s="32"/>
      <c r="K2197" s="32"/>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1"/>
      <c r="AI2197" s="31"/>
      <c r="AJ2197" s="31"/>
      <c r="AK2197" s="31"/>
      <c r="AL2197" s="31"/>
      <c r="AM2197" s="31"/>
      <c r="AN2197" s="31"/>
      <c r="AO2197" s="31"/>
      <c r="AP2197" s="31"/>
      <c r="AQ2197" s="31"/>
      <c r="AR2197" s="31"/>
      <c r="AS2197" s="31"/>
      <c r="AT2197" s="31"/>
      <c r="AU2197" s="31"/>
      <c r="AV2197" s="31"/>
      <c r="AW2197" s="31"/>
      <c r="AX2197" s="31"/>
      <c r="AY2197" s="31"/>
    </row>
    <row r="2198" spans="2:51" x14ac:dyDescent="0.5">
      <c r="B2198" s="30"/>
      <c r="C2198" s="31"/>
      <c r="D2198" s="31"/>
      <c r="E2198" s="31"/>
      <c r="F2198" s="31"/>
      <c r="G2198" s="31"/>
      <c r="H2198" s="31"/>
      <c r="I2198" s="30"/>
      <c r="J2198" s="32"/>
      <c r="K2198" s="32"/>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1"/>
      <c r="AI2198" s="31"/>
      <c r="AJ2198" s="31"/>
      <c r="AK2198" s="31"/>
      <c r="AL2198" s="31"/>
      <c r="AM2198" s="31"/>
      <c r="AN2198" s="31"/>
      <c r="AO2198" s="31"/>
      <c r="AP2198" s="31"/>
      <c r="AQ2198" s="31"/>
      <c r="AR2198" s="31"/>
      <c r="AS2198" s="31"/>
      <c r="AT2198" s="31"/>
      <c r="AU2198" s="31"/>
      <c r="AV2198" s="31"/>
      <c r="AW2198" s="31"/>
      <c r="AX2198" s="31"/>
      <c r="AY2198" s="31"/>
    </row>
    <row r="2199" spans="2:51" x14ac:dyDescent="0.5">
      <c r="B2199" s="30"/>
      <c r="C2199" s="31"/>
      <c r="D2199" s="31"/>
      <c r="E2199" s="31"/>
      <c r="F2199" s="31"/>
      <c r="G2199" s="31"/>
      <c r="H2199" s="31"/>
      <c r="I2199" s="30"/>
      <c r="J2199" s="32"/>
      <c r="K2199" s="32"/>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1"/>
      <c r="AI2199" s="31"/>
      <c r="AJ2199" s="31"/>
      <c r="AK2199" s="31"/>
      <c r="AL2199" s="31"/>
      <c r="AM2199" s="31"/>
      <c r="AN2199" s="31"/>
      <c r="AO2199" s="31"/>
      <c r="AP2199" s="31"/>
      <c r="AQ2199" s="31"/>
      <c r="AR2199" s="31"/>
      <c r="AS2199" s="31"/>
      <c r="AT2199" s="31"/>
      <c r="AU2199" s="31"/>
      <c r="AV2199" s="31"/>
      <c r="AW2199" s="31"/>
      <c r="AX2199" s="31"/>
      <c r="AY2199" s="31"/>
    </row>
    <row r="2200" spans="2:51" x14ac:dyDescent="0.5">
      <c r="B2200" s="30"/>
      <c r="C2200" s="31"/>
      <c r="D2200" s="31"/>
      <c r="E2200" s="31"/>
      <c r="F2200" s="31"/>
      <c r="G2200" s="31"/>
      <c r="H2200" s="31"/>
      <c r="I2200" s="30"/>
      <c r="J2200" s="32"/>
      <c r="K2200" s="32"/>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1"/>
      <c r="AI2200" s="31"/>
      <c r="AJ2200" s="31"/>
      <c r="AK2200" s="31"/>
      <c r="AL2200" s="31"/>
      <c r="AM2200" s="31"/>
      <c r="AN2200" s="31"/>
      <c r="AO2200" s="31"/>
      <c r="AP2200" s="31"/>
      <c r="AQ2200" s="31"/>
      <c r="AR2200" s="31"/>
      <c r="AS2200" s="31"/>
      <c r="AT2200" s="31"/>
      <c r="AU2200" s="31"/>
      <c r="AV2200" s="31"/>
      <c r="AW2200" s="31"/>
      <c r="AX2200" s="31"/>
      <c r="AY2200" s="31"/>
    </row>
    <row r="2201" spans="2:51" x14ac:dyDescent="0.5">
      <c r="B2201" s="30"/>
      <c r="C2201" s="31"/>
      <c r="D2201" s="31"/>
      <c r="E2201" s="31"/>
      <c r="F2201" s="31"/>
      <c r="G2201" s="31"/>
      <c r="H2201" s="31"/>
      <c r="I2201" s="30"/>
      <c r="J2201" s="32"/>
      <c r="K2201" s="32"/>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1"/>
      <c r="AI2201" s="31"/>
      <c r="AJ2201" s="31"/>
      <c r="AK2201" s="31"/>
      <c r="AL2201" s="31"/>
      <c r="AM2201" s="31"/>
      <c r="AN2201" s="31"/>
      <c r="AO2201" s="31"/>
      <c r="AP2201" s="31"/>
      <c r="AQ2201" s="31"/>
      <c r="AR2201" s="31"/>
      <c r="AS2201" s="31"/>
      <c r="AT2201" s="31"/>
      <c r="AU2201" s="31"/>
      <c r="AV2201" s="31"/>
      <c r="AW2201" s="31"/>
      <c r="AX2201" s="31"/>
      <c r="AY2201" s="31"/>
    </row>
    <row r="2202" spans="2:51" x14ac:dyDescent="0.5">
      <c r="B2202" s="30"/>
      <c r="C2202" s="31"/>
      <c r="D2202" s="31"/>
      <c r="E2202" s="31"/>
      <c r="F2202" s="31"/>
      <c r="G2202" s="31"/>
      <c r="H2202" s="31"/>
      <c r="I2202" s="30"/>
      <c r="J2202" s="32"/>
      <c r="K2202" s="32"/>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1"/>
      <c r="AI2202" s="31"/>
      <c r="AJ2202" s="31"/>
      <c r="AK2202" s="31"/>
      <c r="AL2202" s="31"/>
      <c r="AM2202" s="31"/>
      <c r="AN2202" s="31"/>
      <c r="AO2202" s="31"/>
      <c r="AP2202" s="31"/>
      <c r="AQ2202" s="31"/>
      <c r="AR2202" s="31"/>
      <c r="AS2202" s="31"/>
      <c r="AT2202" s="31"/>
      <c r="AU2202" s="31"/>
      <c r="AV2202" s="31"/>
      <c r="AW2202" s="31"/>
      <c r="AX2202" s="31"/>
      <c r="AY2202" s="31"/>
    </row>
    <row r="2203" spans="2:51" x14ac:dyDescent="0.5">
      <c r="B2203" s="30"/>
      <c r="C2203" s="31"/>
      <c r="D2203" s="31"/>
      <c r="E2203" s="31"/>
      <c r="F2203" s="31"/>
      <c r="G2203" s="31"/>
      <c r="H2203" s="31"/>
      <c r="I2203" s="30"/>
      <c r="J2203" s="32"/>
      <c r="K2203" s="32"/>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1"/>
      <c r="AI2203" s="31"/>
      <c r="AJ2203" s="31"/>
      <c r="AK2203" s="31"/>
      <c r="AL2203" s="31"/>
      <c r="AM2203" s="31"/>
      <c r="AN2203" s="31"/>
      <c r="AO2203" s="31"/>
      <c r="AP2203" s="31"/>
      <c r="AQ2203" s="31"/>
      <c r="AR2203" s="31"/>
      <c r="AS2203" s="31"/>
      <c r="AT2203" s="31"/>
      <c r="AU2203" s="31"/>
      <c r="AV2203" s="31"/>
      <c r="AW2203" s="31"/>
      <c r="AX2203" s="31"/>
      <c r="AY2203" s="31"/>
    </row>
    <row r="2204" spans="2:51" x14ac:dyDescent="0.5">
      <c r="B2204" s="30"/>
      <c r="C2204" s="31"/>
      <c r="D2204" s="31"/>
      <c r="E2204" s="31"/>
      <c r="F2204" s="31"/>
      <c r="G2204" s="31"/>
      <c r="H2204" s="31"/>
      <c r="I2204" s="30"/>
      <c r="J2204" s="32"/>
      <c r="K2204" s="32"/>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1"/>
      <c r="AI2204" s="31"/>
      <c r="AJ2204" s="31"/>
      <c r="AK2204" s="31"/>
      <c r="AL2204" s="31"/>
      <c r="AM2204" s="31"/>
      <c r="AN2204" s="31"/>
      <c r="AO2204" s="31"/>
      <c r="AP2204" s="31"/>
      <c r="AQ2204" s="31"/>
      <c r="AR2204" s="31"/>
      <c r="AS2204" s="31"/>
      <c r="AT2204" s="31"/>
      <c r="AU2204" s="31"/>
      <c r="AV2204" s="31"/>
      <c r="AW2204" s="31"/>
      <c r="AX2204" s="31"/>
      <c r="AY2204" s="31"/>
    </row>
    <row r="2205" spans="2:51" x14ac:dyDescent="0.5">
      <c r="B2205" s="30"/>
      <c r="C2205" s="31"/>
      <c r="D2205" s="31"/>
      <c r="E2205" s="31"/>
      <c r="F2205" s="31"/>
      <c r="G2205" s="31"/>
      <c r="H2205" s="31"/>
      <c r="I2205" s="30"/>
      <c r="J2205" s="32"/>
      <c r="K2205" s="32"/>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1"/>
      <c r="AI2205" s="31"/>
      <c r="AJ2205" s="31"/>
      <c r="AK2205" s="31"/>
      <c r="AL2205" s="31"/>
      <c r="AM2205" s="31"/>
      <c r="AN2205" s="31"/>
      <c r="AO2205" s="31"/>
      <c r="AP2205" s="31"/>
      <c r="AQ2205" s="31"/>
      <c r="AR2205" s="31"/>
      <c r="AS2205" s="31"/>
      <c r="AT2205" s="31"/>
      <c r="AU2205" s="31"/>
      <c r="AV2205" s="31"/>
      <c r="AW2205" s="31"/>
      <c r="AX2205" s="31"/>
      <c r="AY2205" s="31"/>
    </row>
    <row r="2206" spans="2:51" x14ac:dyDescent="0.5">
      <c r="B2206" s="30"/>
      <c r="C2206" s="31"/>
      <c r="D2206" s="31"/>
      <c r="E2206" s="31"/>
      <c r="F2206" s="31"/>
      <c r="G2206" s="31"/>
      <c r="H2206" s="31"/>
      <c r="I2206" s="30"/>
      <c r="J2206" s="32"/>
      <c r="K2206" s="32"/>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1"/>
      <c r="AI2206" s="31"/>
      <c r="AJ2206" s="31"/>
      <c r="AK2206" s="31"/>
      <c r="AL2206" s="31"/>
      <c r="AM2206" s="31"/>
      <c r="AN2206" s="31"/>
      <c r="AO2206" s="31"/>
      <c r="AP2206" s="31"/>
      <c r="AQ2206" s="31"/>
      <c r="AR2206" s="31"/>
      <c r="AS2206" s="31"/>
      <c r="AT2206" s="31"/>
      <c r="AU2206" s="31"/>
      <c r="AV2206" s="31"/>
      <c r="AW2206" s="31"/>
      <c r="AX2206" s="31"/>
      <c r="AY2206" s="31"/>
    </row>
    <row r="2207" spans="2:51" x14ac:dyDescent="0.5">
      <c r="B2207" s="30"/>
      <c r="C2207" s="31"/>
      <c r="D2207" s="31"/>
      <c r="E2207" s="31"/>
      <c r="F2207" s="31"/>
      <c r="G2207" s="31"/>
      <c r="H2207" s="31"/>
      <c r="I2207" s="30"/>
      <c r="J2207" s="32"/>
      <c r="K2207" s="32"/>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1"/>
      <c r="AI2207" s="31"/>
      <c r="AJ2207" s="31"/>
      <c r="AK2207" s="31"/>
      <c r="AL2207" s="31"/>
      <c r="AM2207" s="31"/>
      <c r="AN2207" s="31"/>
      <c r="AO2207" s="31"/>
      <c r="AP2207" s="31"/>
      <c r="AQ2207" s="31"/>
      <c r="AR2207" s="31"/>
      <c r="AS2207" s="31"/>
      <c r="AT2207" s="31"/>
      <c r="AU2207" s="31"/>
      <c r="AV2207" s="31"/>
      <c r="AW2207" s="31"/>
      <c r="AX2207" s="31"/>
      <c r="AY2207" s="31"/>
    </row>
    <row r="2208" spans="2:51" x14ac:dyDescent="0.5">
      <c r="B2208" s="30"/>
      <c r="C2208" s="31"/>
      <c r="D2208" s="31"/>
      <c r="E2208" s="31"/>
      <c r="F2208" s="31"/>
      <c r="G2208" s="31"/>
      <c r="H2208" s="31"/>
      <c r="I2208" s="30"/>
      <c r="J2208" s="32"/>
      <c r="K2208" s="32"/>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1"/>
      <c r="AI2208" s="31"/>
      <c r="AJ2208" s="31"/>
      <c r="AK2208" s="31"/>
      <c r="AL2208" s="31"/>
      <c r="AM2208" s="31"/>
      <c r="AN2208" s="31"/>
      <c r="AO2208" s="31"/>
      <c r="AP2208" s="31"/>
      <c r="AQ2208" s="31"/>
      <c r="AR2208" s="31"/>
      <c r="AS2208" s="31"/>
      <c r="AT2208" s="31"/>
      <c r="AU2208" s="31"/>
      <c r="AV2208" s="31"/>
      <c r="AW2208" s="31"/>
      <c r="AX2208" s="31"/>
      <c r="AY2208" s="31"/>
    </row>
    <row r="2209" spans="2:51" x14ac:dyDescent="0.5">
      <c r="B2209" s="30"/>
      <c r="C2209" s="31"/>
      <c r="D2209" s="31"/>
      <c r="E2209" s="31"/>
      <c r="F2209" s="31"/>
      <c r="G2209" s="31"/>
      <c r="H2209" s="31"/>
      <c r="I2209" s="30"/>
      <c r="J2209" s="32"/>
      <c r="K2209" s="32"/>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1"/>
      <c r="AI2209" s="31"/>
      <c r="AJ2209" s="31"/>
      <c r="AK2209" s="31"/>
      <c r="AL2209" s="31"/>
      <c r="AM2209" s="31"/>
      <c r="AN2209" s="31"/>
      <c r="AO2209" s="31"/>
      <c r="AP2209" s="31"/>
      <c r="AQ2209" s="31"/>
      <c r="AR2209" s="31"/>
      <c r="AS2209" s="31"/>
      <c r="AT2209" s="31"/>
      <c r="AU2209" s="31"/>
      <c r="AV2209" s="31"/>
      <c r="AW2209" s="31"/>
      <c r="AX2209" s="31"/>
      <c r="AY2209" s="31"/>
    </row>
    <row r="2210" spans="2:51" x14ac:dyDescent="0.5">
      <c r="B2210" s="30"/>
      <c r="C2210" s="31"/>
      <c r="D2210" s="31"/>
      <c r="E2210" s="31"/>
      <c r="F2210" s="31"/>
      <c r="G2210" s="31"/>
      <c r="H2210" s="31"/>
      <c r="I2210" s="30"/>
      <c r="J2210" s="32"/>
      <c r="K2210" s="32"/>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1"/>
      <c r="AI2210" s="31"/>
      <c r="AJ2210" s="31"/>
      <c r="AK2210" s="31"/>
      <c r="AL2210" s="31"/>
      <c r="AM2210" s="31"/>
      <c r="AN2210" s="31"/>
      <c r="AO2210" s="31"/>
      <c r="AP2210" s="31"/>
      <c r="AQ2210" s="31"/>
      <c r="AR2210" s="31"/>
      <c r="AS2210" s="31"/>
      <c r="AT2210" s="31"/>
      <c r="AU2210" s="31"/>
      <c r="AV2210" s="31"/>
      <c r="AW2210" s="31"/>
      <c r="AX2210" s="31"/>
      <c r="AY2210" s="31"/>
    </row>
    <row r="2211" spans="2:51" x14ac:dyDescent="0.5">
      <c r="B2211" s="30"/>
      <c r="C2211" s="31"/>
      <c r="D2211" s="31"/>
      <c r="E2211" s="31"/>
      <c r="F2211" s="31"/>
      <c r="G2211" s="31"/>
      <c r="H2211" s="31"/>
      <c r="I2211" s="30"/>
      <c r="J2211" s="32"/>
      <c r="K2211" s="32"/>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1"/>
      <c r="AI2211" s="31"/>
      <c r="AJ2211" s="31"/>
      <c r="AK2211" s="31"/>
      <c r="AL2211" s="31"/>
      <c r="AM2211" s="31"/>
      <c r="AN2211" s="31"/>
      <c r="AO2211" s="31"/>
      <c r="AP2211" s="31"/>
      <c r="AQ2211" s="31"/>
      <c r="AR2211" s="31"/>
      <c r="AS2211" s="31"/>
      <c r="AT2211" s="31"/>
      <c r="AU2211" s="31"/>
      <c r="AV2211" s="31"/>
      <c r="AW2211" s="31"/>
      <c r="AX2211" s="31"/>
      <c r="AY2211" s="31"/>
    </row>
    <row r="2212" spans="2:51" x14ac:dyDescent="0.5">
      <c r="B2212" s="30"/>
      <c r="C2212" s="31"/>
      <c r="D2212" s="31"/>
      <c r="E2212" s="31"/>
      <c r="F2212" s="31"/>
      <c r="G2212" s="31"/>
      <c r="H2212" s="31"/>
      <c r="I2212" s="30"/>
      <c r="J2212" s="32"/>
      <c r="K2212" s="32"/>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1"/>
      <c r="AI2212" s="31"/>
      <c r="AJ2212" s="31"/>
      <c r="AK2212" s="31"/>
      <c r="AL2212" s="31"/>
      <c r="AM2212" s="31"/>
      <c r="AN2212" s="31"/>
      <c r="AO2212" s="31"/>
      <c r="AP2212" s="31"/>
      <c r="AQ2212" s="31"/>
      <c r="AR2212" s="31"/>
      <c r="AS2212" s="31"/>
      <c r="AT2212" s="31"/>
      <c r="AU2212" s="31"/>
      <c r="AV2212" s="31"/>
      <c r="AW2212" s="31"/>
      <c r="AX2212" s="31"/>
      <c r="AY2212" s="31"/>
    </row>
    <row r="2213" spans="2:51" x14ac:dyDescent="0.5">
      <c r="B2213" s="30"/>
      <c r="C2213" s="31"/>
      <c r="D2213" s="31"/>
      <c r="E2213" s="31"/>
      <c r="F2213" s="31"/>
      <c r="G2213" s="31"/>
      <c r="H2213" s="31"/>
      <c r="I2213" s="30"/>
      <c r="J2213" s="32"/>
      <c r="K2213" s="32"/>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1"/>
      <c r="AI2213" s="31"/>
      <c r="AJ2213" s="31"/>
      <c r="AK2213" s="31"/>
      <c r="AL2213" s="31"/>
      <c r="AM2213" s="31"/>
      <c r="AN2213" s="31"/>
      <c r="AO2213" s="31"/>
      <c r="AP2213" s="31"/>
      <c r="AQ2213" s="31"/>
      <c r="AR2213" s="31"/>
      <c r="AS2213" s="31"/>
      <c r="AT2213" s="31"/>
      <c r="AU2213" s="31"/>
      <c r="AV2213" s="31"/>
      <c r="AW2213" s="31"/>
      <c r="AX2213" s="31"/>
      <c r="AY2213" s="31"/>
    </row>
    <row r="2214" spans="2:51" x14ac:dyDescent="0.5">
      <c r="B2214" s="30"/>
      <c r="C2214" s="31"/>
      <c r="D2214" s="31"/>
      <c r="E2214" s="31"/>
      <c r="F2214" s="31"/>
      <c r="G2214" s="31"/>
      <c r="H2214" s="31"/>
      <c r="I2214" s="30"/>
      <c r="J2214" s="32"/>
      <c r="K2214" s="32"/>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1"/>
      <c r="AI2214" s="31"/>
      <c r="AJ2214" s="31"/>
      <c r="AK2214" s="31"/>
      <c r="AL2214" s="31"/>
      <c r="AM2214" s="31"/>
      <c r="AN2214" s="31"/>
      <c r="AO2214" s="31"/>
      <c r="AP2214" s="31"/>
      <c r="AQ2214" s="31"/>
      <c r="AR2214" s="31"/>
      <c r="AS2214" s="31"/>
      <c r="AT2214" s="31"/>
      <c r="AU2214" s="31"/>
      <c r="AV2214" s="31"/>
      <c r="AW2214" s="31"/>
      <c r="AX2214" s="31"/>
      <c r="AY2214" s="31"/>
    </row>
    <row r="2215" spans="2:51" x14ac:dyDescent="0.5">
      <c r="B2215" s="30"/>
      <c r="C2215" s="31"/>
      <c r="D2215" s="31"/>
      <c r="E2215" s="31"/>
      <c r="F2215" s="31"/>
      <c r="G2215" s="31"/>
      <c r="H2215" s="31"/>
      <c r="I2215" s="30"/>
      <c r="J2215" s="32"/>
      <c r="K2215" s="32"/>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1"/>
      <c r="AI2215" s="31"/>
      <c r="AJ2215" s="31"/>
      <c r="AK2215" s="31"/>
      <c r="AL2215" s="31"/>
      <c r="AM2215" s="31"/>
      <c r="AN2215" s="31"/>
      <c r="AO2215" s="31"/>
      <c r="AP2215" s="31"/>
      <c r="AQ2215" s="31"/>
      <c r="AR2215" s="31"/>
      <c r="AS2215" s="31"/>
      <c r="AT2215" s="31"/>
      <c r="AU2215" s="31"/>
      <c r="AV2215" s="31"/>
      <c r="AW2215" s="31"/>
      <c r="AX2215" s="31"/>
      <c r="AY2215" s="31"/>
    </row>
    <row r="2216" spans="2:51" x14ac:dyDescent="0.5">
      <c r="B2216" s="30"/>
      <c r="C2216" s="31"/>
      <c r="D2216" s="31"/>
      <c r="E2216" s="31"/>
      <c r="F2216" s="31"/>
      <c r="G2216" s="31"/>
      <c r="H2216" s="31"/>
      <c r="I2216" s="30"/>
      <c r="J2216" s="32"/>
      <c r="K2216" s="32"/>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1"/>
      <c r="AI2216" s="31"/>
      <c r="AJ2216" s="31"/>
      <c r="AK2216" s="31"/>
      <c r="AL2216" s="31"/>
      <c r="AM2216" s="31"/>
      <c r="AN2216" s="31"/>
      <c r="AO2216" s="31"/>
      <c r="AP2216" s="31"/>
      <c r="AQ2216" s="31"/>
      <c r="AR2216" s="31"/>
      <c r="AS2216" s="31"/>
      <c r="AT2216" s="31"/>
      <c r="AU2216" s="31"/>
      <c r="AV2216" s="31"/>
      <c r="AW2216" s="31"/>
      <c r="AX2216" s="31"/>
      <c r="AY2216" s="31"/>
    </row>
    <row r="2217" spans="2:51" x14ac:dyDescent="0.5">
      <c r="B2217" s="30"/>
      <c r="C2217" s="31"/>
      <c r="D2217" s="31"/>
      <c r="E2217" s="31"/>
      <c r="F2217" s="31"/>
      <c r="G2217" s="31"/>
      <c r="H2217" s="31"/>
      <c r="I2217" s="30"/>
      <c r="J2217" s="32"/>
      <c r="K2217" s="32"/>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1"/>
      <c r="AI2217" s="31"/>
      <c r="AJ2217" s="31"/>
      <c r="AK2217" s="31"/>
      <c r="AL2217" s="31"/>
      <c r="AM2217" s="31"/>
      <c r="AN2217" s="31"/>
      <c r="AO2217" s="31"/>
      <c r="AP2217" s="31"/>
      <c r="AQ2217" s="31"/>
      <c r="AR2217" s="31"/>
      <c r="AS2217" s="31"/>
      <c r="AT2217" s="31"/>
      <c r="AU2217" s="31"/>
      <c r="AV2217" s="31"/>
      <c r="AW2217" s="31"/>
      <c r="AX2217" s="31"/>
      <c r="AY2217" s="31"/>
    </row>
    <row r="2218" spans="2:51" x14ac:dyDescent="0.5">
      <c r="B2218" s="30"/>
      <c r="C2218" s="31"/>
      <c r="D2218" s="31"/>
      <c r="E2218" s="31"/>
      <c r="F2218" s="31"/>
      <c r="G2218" s="31"/>
      <c r="H2218" s="31"/>
      <c r="I2218" s="30"/>
      <c r="J2218" s="32"/>
      <c r="K2218" s="32"/>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1"/>
      <c r="AI2218" s="31"/>
      <c r="AJ2218" s="31"/>
      <c r="AK2218" s="31"/>
      <c r="AL2218" s="31"/>
      <c r="AM2218" s="31"/>
      <c r="AN2218" s="31"/>
      <c r="AO2218" s="31"/>
      <c r="AP2218" s="31"/>
      <c r="AQ2218" s="31"/>
      <c r="AR2218" s="31"/>
      <c r="AS2218" s="31"/>
      <c r="AT2218" s="31"/>
      <c r="AU2218" s="31"/>
      <c r="AV2218" s="31"/>
      <c r="AW2218" s="31"/>
      <c r="AX2218" s="31"/>
      <c r="AY2218" s="31"/>
    </row>
    <row r="2219" spans="2:51" x14ac:dyDescent="0.5">
      <c r="B2219" s="30"/>
      <c r="C2219" s="31"/>
      <c r="D2219" s="31"/>
      <c r="E2219" s="31"/>
      <c r="F2219" s="31"/>
      <c r="G2219" s="31"/>
      <c r="H2219" s="31"/>
      <c r="I2219" s="30"/>
      <c r="J2219" s="32"/>
      <c r="K2219" s="32"/>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1"/>
      <c r="AI2219" s="31"/>
      <c r="AJ2219" s="31"/>
      <c r="AK2219" s="31"/>
      <c r="AL2219" s="31"/>
      <c r="AM2219" s="31"/>
      <c r="AN2219" s="31"/>
      <c r="AO2219" s="31"/>
      <c r="AP2219" s="31"/>
      <c r="AQ2219" s="31"/>
      <c r="AR2219" s="31"/>
      <c r="AS2219" s="31"/>
      <c r="AT2219" s="31"/>
      <c r="AU2219" s="31"/>
      <c r="AV2219" s="31"/>
      <c r="AW2219" s="31"/>
      <c r="AX2219" s="31"/>
      <c r="AY2219" s="31"/>
    </row>
    <row r="2220" spans="2:51" x14ac:dyDescent="0.5">
      <c r="B2220" s="30"/>
      <c r="C2220" s="31"/>
      <c r="D2220" s="31"/>
      <c r="E2220" s="31"/>
      <c r="F2220" s="31"/>
      <c r="G2220" s="31"/>
      <c r="H2220" s="31"/>
      <c r="I2220" s="30"/>
      <c r="J2220" s="32"/>
      <c r="K2220" s="32"/>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1"/>
      <c r="AI2220" s="31"/>
      <c r="AJ2220" s="31"/>
      <c r="AK2220" s="31"/>
      <c r="AL2220" s="31"/>
      <c r="AM2220" s="31"/>
      <c r="AN2220" s="31"/>
      <c r="AO2220" s="31"/>
      <c r="AP2220" s="31"/>
      <c r="AQ2220" s="31"/>
      <c r="AR2220" s="31"/>
      <c r="AS2220" s="31"/>
      <c r="AT2220" s="31"/>
      <c r="AU2220" s="31"/>
      <c r="AV2220" s="31"/>
      <c r="AW2220" s="31"/>
      <c r="AX2220" s="31"/>
      <c r="AY2220" s="31"/>
    </row>
    <row r="2221" spans="2:51" x14ac:dyDescent="0.5">
      <c r="B2221" s="30"/>
      <c r="C2221" s="31"/>
      <c r="D2221" s="31"/>
      <c r="E2221" s="31"/>
      <c r="F2221" s="31"/>
      <c r="G2221" s="31"/>
      <c r="H2221" s="31"/>
      <c r="I2221" s="30"/>
      <c r="J2221" s="32"/>
      <c r="K2221" s="32"/>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1"/>
      <c r="AI2221" s="31"/>
      <c r="AJ2221" s="31"/>
      <c r="AK2221" s="31"/>
      <c r="AL2221" s="31"/>
      <c r="AM2221" s="31"/>
      <c r="AN2221" s="31"/>
      <c r="AO2221" s="31"/>
      <c r="AP2221" s="31"/>
      <c r="AQ2221" s="31"/>
      <c r="AR2221" s="31"/>
      <c r="AS2221" s="31"/>
      <c r="AT2221" s="31"/>
      <c r="AU2221" s="31"/>
      <c r="AV2221" s="31"/>
      <c r="AW2221" s="31"/>
      <c r="AX2221" s="31"/>
      <c r="AY2221" s="31"/>
    </row>
    <row r="2222" spans="2:51" x14ac:dyDescent="0.5">
      <c r="B2222" s="30"/>
      <c r="C2222" s="31"/>
      <c r="D2222" s="31"/>
      <c r="E2222" s="31"/>
      <c r="F2222" s="31"/>
      <c r="G2222" s="31"/>
      <c r="H2222" s="31"/>
      <c r="I2222" s="30"/>
      <c r="J2222" s="32"/>
      <c r="K2222" s="32"/>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1"/>
      <c r="AI2222" s="31"/>
      <c r="AJ2222" s="31"/>
      <c r="AK2222" s="31"/>
      <c r="AL2222" s="31"/>
      <c r="AM2222" s="31"/>
      <c r="AN2222" s="31"/>
      <c r="AO2222" s="31"/>
      <c r="AP2222" s="31"/>
      <c r="AQ2222" s="31"/>
      <c r="AR2222" s="31"/>
      <c r="AS2222" s="31"/>
      <c r="AT2222" s="31"/>
      <c r="AU2222" s="31"/>
      <c r="AV2222" s="31"/>
      <c r="AW2222" s="31"/>
      <c r="AX2222" s="31"/>
      <c r="AY2222" s="31"/>
    </row>
    <row r="2223" spans="2:51" x14ac:dyDescent="0.5">
      <c r="B2223" s="30"/>
      <c r="C2223" s="31"/>
      <c r="D2223" s="31"/>
      <c r="E2223" s="31"/>
      <c r="F2223" s="31"/>
      <c r="G2223" s="31"/>
      <c r="H2223" s="31"/>
      <c r="I2223" s="30"/>
      <c r="J2223" s="32"/>
      <c r="K2223" s="32"/>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1"/>
      <c r="AI2223" s="31"/>
      <c r="AJ2223" s="31"/>
      <c r="AK2223" s="31"/>
      <c r="AL2223" s="31"/>
      <c r="AM2223" s="31"/>
      <c r="AN2223" s="31"/>
      <c r="AO2223" s="31"/>
      <c r="AP2223" s="31"/>
      <c r="AQ2223" s="31"/>
      <c r="AR2223" s="31"/>
      <c r="AS2223" s="31"/>
      <c r="AT2223" s="31"/>
      <c r="AU2223" s="31"/>
      <c r="AV2223" s="31"/>
      <c r="AW2223" s="31"/>
      <c r="AX2223" s="31"/>
      <c r="AY2223" s="31"/>
    </row>
    <row r="2224" spans="2:51" x14ac:dyDescent="0.5">
      <c r="B2224" s="30"/>
      <c r="C2224" s="31"/>
      <c r="D2224" s="31"/>
      <c r="E2224" s="31"/>
      <c r="F2224" s="31"/>
      <c r="G2224" s="31"/>
      <c r="H2224" s="31"/>
      <c r="I2224" s="30"/>
      <c r="J2224" s="32"/>
      <c r="K2224" s="32"/>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1"/>
      <c r="AI2224" s="31"/>
      <c r="AJ2224" s="31"/>
      <c r="AK2224" s="31"/>
      <c r="AL2224" s="31"/>
      <c r="AM2224" s="31"/>
      <c r="AN2224" s="31"/>
      <c r="AO2224" s="31"/>
      <c r="AP2224" s="31"/>
      <c r="AQ2224" s="31"/>
      <c r="AR2224" s="31"/>
      <c r="AS2224" s="31"/>
      <c r="AT2224" s="31"/>
      <c r="AU2224" s="31"/>
      <c r="AV2224" s="31"/>
      <c r="AW2224" s="31"/>
      <c r="AX2224" s="31"/>
      <c r="AY2224" s="31"/>
    </row>
    <row r="2225" spans="2:51" x14ac:dyDescent="0.5">
      <c r="B2225" s="30"/>
      <c r="C2225" s="31"/>
      <c r="D2225" s="31"/>
      <c r="E2225" s="31"/>
      <c r="F2225" s="31"/>
      <c r="G2225" s="31"/>
      <c r="H2225" s="31"/>
      <c r="I2225" s="30"/>
      <c r="J2225" s="32"/>
      <c r="K2225" s="32"/>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1"/>
      <c r="AI2225" s="31"/>
      <c r="AJ2225" s="31"/>
      <c r="AK2225" s="31"/>
      <c r="AL2225" s="31"/>
      <c r="AM2225" s="31"/>
      <c r="AN2225" s="31"/>
      <c r="AO2225" s="31"/>
      <c r="AP2225" s="31"/>
      <c r="AQ2225" s="31"/>
      <c r="AR2225" s="31"/>
      <c r="AS2225" s="31"/>
      <c r="AT2225" s="31"/>
      <c r="AU2225" s="31"/>
      <c r="AV2225" s="31"/>
      <c r="AW2225" s="31"/>
      <c r="AX2225" s="31"/>
      <c r="AY2225" s="31"/>
    </row>
    <row r="2226" spans="2:51" x14ac:dyDescent="0.5">
      <c r="B2226" s="30"/>
      <c r="C2226" s="31"/>
      <c r="D2226" s="31"/>
      <c r="E2226" s="31"/>
      <c r="F2226" s="31"/>
      <c r="G2226" s="31"/>
      <c r="H2226" s="31"/>
      <c r="I2226" s="30"/>
      <c r="J2226" s="32"/>
      <c r="K2226" s="32"/>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1"/>
      <c r="AI2226" s="31"/>
      <c r="AJ2226" s="31"/>
      <c r="AK2226" s="31"/>
      <c r="AL2226" s="31"/>
      <c r="AM2226" s="31"/>
      <c r="AN2226" s="31"/>
      <c r="AO2226" s="31"/>
      <c r="AP2226" s="31"/>
      <c r="AQ2226" s="31"/>
      <c r="AR2226" s="31"/>
      <c r="AS2226" s="31"/>
      <c r="AT2226" s="31"/>
      <c r="AU2226" s="31"/>
      <c r="AV2226" s="31"/>
      <c r="AW2226" s="31"/>
      <c r="AX2226" s="31"/>
      <c r="AY2226" s="31"/>
    </row>
    <row r="2227" spans="2:51" x14ac:dyDescent="0.5">
      <c r="B2227" s="30"/>
      <c r="C2227" s="31"/>
      <c r="D2227" s="31"/>
      <c r="E2227" s="31"/>
      <c r="F2227" s="31"/>
      <c r="G2227" s="31"/>
      <c r="H2227" s="31"/>
      <c r="I2227" s="30"/>
      <c r="J2227" s="32"/>
      <c r="K2227" s="32"/>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1"/>
      <c r="AI2227" s="31"/>
      <c r="AJ2227" s="31"/>
      <c r="AK2227" s="31"/>
      <c r="AL2227" s="31"/>
      <c r="AM2227" s="31"/>
      <c r="AN2227" s="31"/>
      <c r="AO2227" s="31"/>
      <c r="AP2227" s="31"/>
      <c r="AQ2227" s="31"/>
      <c r="AR2227" s="31"/>
      <c r="AS2227" s="31"/>
      <c r="AT2227" s="31"/>
      <c r="AU2227" s="31"/>
      <c r="AV2227" s="31"/>
      <c r="AW2227" s="31"/>
      <c r="AX2227" s="31"/>
      <c r="AY2227" s="31"/>
    </row>
    <row r="2228" spans="2:51" x14ac:dyDescent="0.5">
      <c r="B2228" s="30"/>
      <c r="C2228" s="31"/>
      <c r="D2228" s="31"/>
      <c r="E2228" s="31"/>
      <c r="F2228" s="31"/>
      <c r="G2228" s="31"/>
      <c r="H2228" s="31"/>
      <c r="I2228" s="30"/>
      <c r="J2228" s="32"/>
      <c r="K2228" s="32"/>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1"/>
      <c r="AI2228" s="31"/>
      <c r="AJ2228" s="31"/>
      <c r="AK2228" s="31"/>
      <c r="AL2228" s="31"/>
      <c r="AM2228" s="31"/>
      <c r="AN2228" s="31"/>
      <c r="AO2228" s="31"/>
      <c r="AP2228" s="31"/>
      <c r="AQ2228" s="31"/>
      <c r="AR2228" s="31"/>
      <c r="AS2228" s="31"/>
      <c r="AT2228" s="31"/>
      <c r="AU2228" s="31"/>
      <c r="AV2228" s="31"/>
      <c r="AW2228" s="31"/>
      <c r="AX2228" s="31"/>
      <c r="AY2228" s="31"/>
    </row>
    <row r="2229" spans="2:51" x14ac:dyDescent="0.5">
      <c r="B2229" s="30"/>
      <c r="C2229" s="31"/>
      <c r="D2229" s="31"/>
      <c r="E2229" s="31"/>
      <c r="F2229" s="31"/>
      <c r="G2229" s="31"/>
      <c r="H2229" s="31"/>
      <c r="I2229" s="30"/>
      <c r="J2229" s="32"/>
      <c r="K2229" s="32"/>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1"/>
      <c r="AI2229" s="31"/>
      <c r="AJ2229" s="31"/>
      <c r="AK2229" s="31"/>
      <c r="AL2229" s="31"/>
      <c r="AM2229" s="31"/>
      <c r="AN2229" s="31"/>
      <c r="AO2229" s="31"/>
      <c r="AP2229" s="31"/>
      <c r="AQ2229" s="31"/>
      <c r="AR2229" s="31"/>
      <c r="AS2229" s="31"/>
      <c r="AT2229" s="31"/>
      <c r="AU2229" s="31"/>
      <c r="AV2229" s="31"/>
      <c r="AW2229" s="31"/>
      <c r="AX2229" s="31"/>
      <c r="AY2229" s="31"/>
    </row>
    <row r="2230" spans="2:51" x14ac:dyDescent="0.5">
      <c r="B2230" s="30"/>
      <c r="C2230" s="31"/>
      <c r="D2230" s="31"/>
      <c r="E2230" s="31"/>
      <c r="F2230" s="31"/>
      <c r="G2230" s="31"/>
      <c r="H2230" s="31"/>
      <c r="I2230" s="30"/>
      <c r="J2230" s="32"/>
      <c r="K2230" s="32"/>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1"/>
      <c r="AI2230" s="31"/>
      <c r="AJ2230" s="31"/>
      <c r="AK2230" s="31"/>
      <c r="AL2230" s="31"/>
      <c r="AM2230" s="31"/>
      <c r="AN2230" s="31"/>
      <c r="AO2230" s="31"/>
      <c r="AP2230" s="31"/>
      <c r="AQ2230" s="31"/>
      <c r="AR2230" s="31"/>
      <c r="AS2230" s="31"/>
      <c r="AT2230" s="31"/>
      <c r="AU2230" s="31"/>
      <c r="AV2230" s="31"/>
      <c r="AW2230" s="31"/>
      <c r="AX2230" s="31"/>
      <c r="AY2230" s="31"/>
    </row>
    <row r="2231" spans="2:51" x14ac:dyDescent="0.5">
      <c r="B2231" s="30"/>
      <c r="C2231" s="31"/>
      <c r="D2231" s="31"/>
      <c r="E2231" s="31"/>
      <c r="F2231" s="31"/>
      <c r="G2231" s="31"/>
      <c r="H2231" s="31"/>
      <c r="I2231" s="30"/>
      <c r="J2231" s="32"/>
      <c r="K2231" s="32"/>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1"/>
      <c r="AI2231" s="31"/>
      <c r="AJ2231" s="31"/>
      <c r="AK2231" s="31"/>
      <c r="AL2231" s="31"/>
      <c r="AM2231" s="31"/>
      <c r="AN2231" s="31"/>
      <c r="AO2231" s="31"/>
      <c r="AP2231" s="31"/>
      <c r="AQ2231" s="31"/>
      <c r="AR2231" s="31"/>
      <c r="AS2231" s="31"/>
      <c r="AT2231" s="31"/>
      <c r="AU2231" s="31"/>
      <c r="AV2231" s="31"/>
      <c r="AW2231" s="31"/>
      <c r="AX2231" s="31"/>
      <c r="AY2231" s="31"/>
    </row>
    <row r="2232" spans="2:51" x14ac:dyDescent="0.5">
      <c r="B2232" s="30"/>
      <c r="C2232" s="31"/>
      <c r="D2232" s="31"/>
      <c r="E2232" s="31"/>
      <c r="F2232" s="31"/>
      <c r="G2232" s="31"/>
      <c r="H2232" s="31"/>
      <c r="I2232" s="30"/>
      <c r="J2232" s="32"/>
      <c r="K2232" s="32"/>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1"/>
      <c r="AI2232" s="31"/>
      <c r="AJ2232" s="31"/>
      <c r="AK2232" s="31"/>
      <c r="AL2232" s="31"/>
      <c r="AM2232" s="31"/>
      <c r="AN2232" s="31"/>
      <c r="AO2232" s="31"/>
      <c r="AP2232" s="31"/>
      <c r="AQ2232" s="31"/>
      <c r="AR2232" s="31"/>
      <c r="AS2232" s="31"/>
      <c r="AT2232" s="31"/>
      <c r="AU2232" s="31"/>
      <c r="AV2232" s="31"/>
      <c r="AW2232" s="31"/>
      <c r="AX2232" s="31"/>
      <c r="AY2232" s="31"/>
    </row>
    <row r="2233" spans="2:51" x14ac:dyDescent="0.5">
      <c r="B2233" s="30"/>
      <c r="C2233" s="31"/>
      <c r="D2233" s="31"/>
      <c r="E2233" s="31"/>
      <c r="F2233" s="31"/>
      <c r="G2233" s="31"/>
      <c r="H2233" s="31"/>
      <c r="I2233" s="30"/>
      <c r="J2233" s="32"/>
      <c r="K2233" s="32"/>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1"/>
      <c r="AI2233" s="31"/>
      <c r="AJ2233" s="31"/>
      <c r="AK2233" s="31"/>
      <c r="AL2233" s="31"/>
      <c r="AM2233" s="31"/>
      <c r="AN2233" s="31"/>
      <c r="AO2233" s="31"/>
      <c r="AP2233" s="31"/>
      <c r="AQ2233" s="31"/>
      <c r="AR2233" s="31"/>
      <c r="AS2233" s="31"/>
      <c r="AT2233" s="31"/>
      <c r="AU2233" s="31"/>
      <c r="AV2233" s="31"/>
      <c r="AW2233" s="31"/>
      <c r="AX2233" s="31"/>
      <c r="AY2233" s="31"/>
    </row>
    <row r="2234" spans="2:51" x14ac:dyDescent="0.5">
      <c r="B2234" s="30"/>
      <c r="C2234" s="31"/>
      <c r="D2234" s="31"/>
      <c r="E2234" s="31"/>
      <c r="F2234" s="31"/>
      <c r="G2234" s="31"/>
      <c r="H2234" s="31"/>
      <c r="I2234" s="30"/>
      <c r="J2234" s="32"/>
      <c r="K2234" s="32"/>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1"/>
      <c r="AI2234" s="31"/>
      <c r="AJ2234" s="31"/>
      <c r="AK2234" s="31"/>
      <c r="AL2234" s="31"/>
      <c r="AM2234" s="31"/>
      <c r="AN2234" s="31"/>
      <c r="AO2234" s="31"/>
      <c r="AP2234" s="31"/>
      <c r="AQ2234" s="31"/>
      <c r="AR2234" s="31"/>
      <c r="AS2234" s="31"/>
      <c r="AT2234" s="31"/>
      <c r="AU2234" s="31"/>
      <c r="AV2234" s="31"/>
      <c r="AW2234" s="31"/>
      <c r="AX2234" s="31"/>
      <c r="AY2234" s="31"/>
    </row>
    <row r="2235" spans="2:51" x14ac:dyDescent="0.5">
      <c r="B2235" s="30"/>
      <c r="C2235" s="31"/>
      <c r="D2235" s="31"/>
      <c r="E2235" s="31"/>
      <c r="F2235" s="31"/>
      <c r="G2235" s="31"/>
      <c r="H2235" s="31"/>
      <c r="I2235" s="30"/>
      <c r="J2235" s="32"/>
      <c r="K2235" s="32"/>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1"/>
      <c r="AI2235" s="31"/>
      <c r="AJ2235" s="31"/>
      <c r="AK2235" s="31"/>
      <c r="AL2235" s="31"/>
      <c r="AM2235" s="31"/>
      <c r="AN2235" s="31"/>
      <c r="AO2235" s="31"/>
      <c r="AP2235" s="31"/>
      <c r="AQ2235" s="31"/>
      <c r="AR2235" s="31"/>
      <c r="AS2235" s="31"/>
      <c r="AT2235" s="31"/>
      <c r="AU2235" s="31"/>
      <c r="AV2235" s="31"/>
      <c r="AW2235" s="31"/>
      <c r="AX2235" s="31"/>
      <c r="AY2235" s="31"/>
    </row>
    <row r="2236" spans="2:51" x14ac:dyDescent="0.5">
      <c r="B2236" s="30"/>
      <c r="C2236" s="31"/>
      <c r="D2236" s="31"/>
      <c r="E2236" s="31"/>
      <c r="F2236" s="31"/>
      <c r="G2236" s="31"/>
      <c r="H2236" s="31"/>
      <c r="I2236" s="30"/>
      <c r="J2236" s="32"/>
      <c r="K2236" s="32"/>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1"/>
      <c r="AI2236" s="31"/>
      <c r="AJ2236" s="31"/>
      <c r="AK2236" s="31"/>
      <c r="AL2236" s="31"/>
      <c r="AM2236" s="31"/>
      <c r="AN2236" s="31"/>
      <c r="AO2236" s="31"/>
      <c r="AP2236" s="31"/>
      <c r="AQ2236" s="31"/>
      <c r="AR2236" s="31"/>
      <c r="AS2236" s="31"/>
      <c r="AT2236" s="31"/>
      <c r="AU2236" s="31"/>
      <c r="AV2236" s="31"/>
      <c r="AW2236" s="31"/>
      <c r="AX2236" s="31"/>
      <c r="AY2236" s="31"/>
    </row>
    <row r="2237" spans="2:51" x14ac:dyDescent="0.5">
      <c r="B2237" s="30"/>
      <c r="C2237" s="31"/>
      <c r="D2237" s="31"/>
      <c r="E2237" s="31"/>
      <c r="F2237" s="31"/>
      <c r="G2237" s="31"/>
      <c r="H2237" s="31"/>
      <c r="I2237" s="30"/>
      <c r="J2237" s="32"/>
      <c r="K2237" s="32"/>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1"/>
      <c r="AI2237" s="31"/>
      <c r="AJ2237" s="31"/>
      <c r="AK2237" s="31"/>
      <c r="AL2237" s="31"/>
      <c r="AM2237" s="31"/>
      <c r="AN2237" s="31"/>
      <c r="AO2237" s="31"/>
      <c r="AP2237" s="31"/>
      <c r="AQ2237" s="31"/>
      <c r="AR2237" s="31"/>
      <c r="AS2237" s="31"/>
      <c r="AT2237" s="31"/>
      <c r="AU2237" s="31"/>
      <c r="AV2237" s="31"/>
      <c r="AW2237" s="31"/>
      <c r="AX2237" s="31"/>
      <c r="AY2237" s="31"/>
    </row>
    <row r="2238" spans="2:51" x14ac:dyDescent="0.5">
      <c r="B2238" s="30"/>
      <c r="C2238" s="31"/>
      <c r="D2238" s="31"/>
      <c r="E2238" s="31"/>
      <c r="F2238" s="31"/>
      <c r="G2238" s="31"/>
      <c r="H2238" s="31"/>
      <c r="I2238" s="30"/>
      <c r="J2238" s="32"/>
      <c r="K2238" s="32"/>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1"/>
      <c r="AI2238" s="31"/>
      <c r="AJ2238" s="31"/>
      <c r="AK2238" s="31"/>
      <c r="AL2238" s="31"/>
      <c r="AM2238" s="31"/>
      <c r="AN2238" s="31"/>
      <c r="AO2238" s="31"/>
      <c r="AP2238" s="31"/>
      <c r="AQ2238" s="31"/>
      <c r="AR2238" s="31"/>
      <c r="AS2238" s="31"/>
      <c r="AT2238" s="31"/>
      <c r="AU2238" s="31"/>
      <c r="AV2238" s="31"/>
      <c r="AW2238" s="31"/>
      <c r="AX2238" s="31"/>
      <c r="AY2238" s="31"/>
    </row>
    <row r="2239" spans="2:51" x14ac:dyDescent="0.5">
      <c r="B2239" s="30"/>
      <c r="C2239" s="31"/>
      <c r="D2239" s="31"/>
      <c r="E2239" s="31"/>
      <c r="F2239" s="31"/>
      <c r="G2239" s="31"/>
      <c r="H2239" s="31"/>
      <c r="I2239" s="30"/>
      <c r="J2239" s="32"/>
      <c r="K2239" s="32"/>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1"/>
      <c r="AI2239" s="31"/>
      <c r="AJ2239" s="31"/>
      <c r="AK2239" s="31"/>
      <c r="AL2239" s="31"/>
      <c r="AM2239" s="31"/>
      <c r="AN2239" s="31"/>
      <c r="AO2239" s="31"/>
      <c r="AP2239" s="31"/>
      <c r="AQ2239" s="31"/>
      <c r="AR2239" s="31"/>
      <c r="AS2239" s="31"/>
      <c r="AT2239" s="31"/>
      <c r="AU2239" s="31"/>
      <c r="AV2239" s="31"/>
      <c r="AW2239" s="31"/>
      <c r="AX2239" s="31"/>
      <c r="AY2239" s="31"/>
    </row>
  </sheetData>
  <autoFilter ref="B8:D2131" xr:uid="{00000000-0001-0000-0200-000000000000}"/>
  <hyperlinks>
    <hyperlink ref="B5" r:id="rId1" xr:uid="{83391DBA-946F-4E34-868E-B25198805E68}"/>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337D6-07D6-4367-A8E1-65016B334269}">
  <sheetPr codeName="Sheet24" filterMode="1"/>
  <dimension ref="A1:AK4136"/>
  <sheetViews>
    <sheetView showGridLines="0" topLeftCell="A2958" zoomScaleNormal="100" workbookViewId="0">
      <selection activeCell="G4022" sqref="G4022"/>
    </sheetView>
  </sheetViews>
  <sheetFormatPr defaultColWidth="8.7109375" defaultRowHeight="20.25" x14ac:dyDescent="0.5"/>
  <cols>
    <col min="1" max="1" width="7.28515625" style="116" customWidth="1"/>
    <col min="2" max="2" width="12.5703125" style="128" customWidth="1"/>
    <col min="3" max="4" width="34.7109375" style="116" bestFit="1" customWidth="1"/>
    <col min="5" max="5" width="21.5703125" style="116" bestFit="1" customWidth="1"/>
    <col min="6" max="6" width="27.140625" style="116" bestFit="1" customWidth="1"/>
    <col min="7" max="7" width="22.7109375" style="116" bestFit="1" customWidth="1"/>
    <col min="8" max="19" width="9.28515625" style="116" bestFit="1" customWidth="1"/>
    <col min="20" max="20" width="9.42578125" style="116" bestFit="1" customWidth="1"/>
    <col min="21" max="34" width="9.28515625" style="116" bestFit="1" customWidth="1"/>
    <col min="35" max="35" width="9.42578125" style="116" bestFit="1" customWidth="1"/>
    <col min="36" max="36" width="9.28515625" style="116" bestFit="1" customWidth="1"/>
    <col min="37" max="16384" width="8.7109375" style="116"/>
  </cols>
  <sheetData>
    <row r="1" spans="1:37" s="114" customFormat="1" ht="30" customHeight="1" x14ac:dyDescent="0.25">
      <c r="A1" s="114" t="s">
        <v>395</v>
      </c>
      <c r="B1" s="115"/>
    </row>
    <row r="3" spans="1:37" x14ac:dyDescent="0.5">
      <c r="B3" s="117" t="s">
        <v>66</v>
      </c>
    </row>
    <row r="4" spans="1:37" x14ac:dyDescent="0.5">
      <c r="B4" s="118" t="s">
        <v>396</v>
      </c>
    </row>
    <row r="6" spans="1:37" x14ac:dyDescent="0.5">
      <c r="B6" s="119" t="s">
        <v>68</v>
      </c>
      <c r="C6" s="120" t="s">
        <v>134</v>
      </c>
      <c r="D6" s="120" t="s">
        <v>135</v>
      </c>
      <c r="E6" s="120" t="s">
        <v>397</v>
      </c>
      <c r="F6" s="120" t="s">
        <v>398</v>
      </c>
      <c r="G6" s="120" t="s">
        <v>399</v>
      </c>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row>
    <row r="7" spans="1:37" x14ac:dyDescent="0.5">
      <c r="B7" s="122">
        <v>1990</v>
      </c>
      <c r="C7" s="123" t="s">
        <v>136</v>
      </c>
      <c r="D7" s="123" t="s">
        <v>52</v>
      </c>
      <c r="E7" s="124">
        <v>1.398979</v>
      </c>
      <c r="F7" s="124">
        <v>1.1852279999999999</v>
      </c>
      <c r="G7" s="124">
        <v>2.5842070000000001</v>
      </c>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row>
    <row r="8" spans="1:37" x14ac:dyDescent="0.5">
      <c r="B8" s="122">
        <v>1990</v>
      </c>
      <c r="C8" s="124" t="s">
        <v>136</v>
      </c>
      <c r="D8" s="124" t="s">
        <v>137</v>
      </c>
      <c r="E8" s="124">
        <v>0.136987</v>
      </c>
      <c r="F8" s="124">
        <v>0.155228</v>
      </c>
      <c r="G8" s="124">
        <v>0.292215</v>
      </c>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row>
    <row r="9" spans="1:37" x14ac:dyDescent="0.5">
      <c r="B9" s="122">
        <v>1990</v>
      </c>
      <c r="C9" s="124" t="s">
        <v>136</v>
      </c>
      <c r="D9" s="124" t="s">
        <v>51</v>
      </c>
      <c r="E9" s="124">
        <v>1.6982409999999999</v>
      </c>
      <c r="F9" s="124">
        <v>1.3156129999999999</v>
      </c>
      <c r="G9" s="124">
        <v>3.0138539999999998</v>
      </c>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row>
    <row r="10" spans="1:37" x14ac:dyDescent="0.5">
      <c r="B10" s="122">
        <v>1990</v>
      </c>
      <c r="C10" s="126" t="s">
        <v>136</v>
      </c>
      <c r="D10" s="126" t="s">
        <v>138</v>
      </c>
      <c r="E10" s="124">
        <v>0.825519</v>
      </c>
      <c r="F10" s="124">
        <v>0.581148</v>
      </c>
      <c r="G10" s="124">
        <v>1.4066669999999999</v>
      </c>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row>
    <row r="11" spans="1:37" hidden="1" x14ac:dyDescent="0.5">
      <c r="B11" s="122">
        <v>1990</v>
      </c>
      <c r="C11" s="126" t="s">
        <v>139</v>
      </c>
      <c r="D11" s="126" t="s">
        <v>139</v>
      </c>
      <c r="E11" s="124">
        <v>10.874651999999999</v>
      </c>
      <c r="F11" s="124">
        <v>0</v>
      </c>
      <c r="G11" s="124">
        <v>10.874651999999999</v>
      </c>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row>
    <row r="12" spans="1:37" hidden="1" x14ac:dyDescent="0.5">
      <c r="B12" s="122">
        <v>1990</v>
      </c>
      <c r="C12" s="126" t="s">
        <v>72</v>
      </c>
      <c r="D12" s="126" t="s">
        <v>140</v>
      </c>
      <c r="E12" s="124">
        <v>9.3748470000000008</v>
      </c>
      <c r="F12" s="124">
        <v>1.3362719999999999</v>
      </c>
      <c r="G12" s="124">
        <v>10.711119</v>
      </c>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row>
    <row r="13" spans="1:37" hidden="1" x14ac:dyDescent="0.5">
      <c r="B13" s="122">
        <v>1990</v>
      </c>
      <c r="C13" s="126" t="s">
        <v>72</v>
      </c>
      <c r="D13" s="126" t="s">
        <v>141</v>
      </c>
      <c r="E13" s="124">
        <v>0.126855</v>
      </c>
      <c r="F13" s="124">
        <v>2.1041000000000001E-2</v>
      </c>
      <c r="G13" s="124">
        <v>0.147896</v>
      </c>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row>
    <row r="14" spans="1:37" hidden="1" x14ac:dyDescent="0.5">
      <c r="B14" s="122">
        <v>1990</v>
      </c>
      <c r="C14" s="126" t="s">
        <v>72</v>
      </c>
      <c r="D14" s="126" t="s">
        <v>142</v>
      </c>
      <c r="E14" s="124">
        <v>0.40785199999999999</v>
      </c>
      <c r="F14" s="124">
        <v>0.12057</v>
      </c>
      <c r="G14" s="124">
        <v>0.52842199999999995</v>
      </c>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row>
    <row r="15" spans="1:37" hidden="1" x14ac:dyDescent="0.5">
      <c r="B15" s="122">
        <v>1990</v>
      </c>
      <c r="C15" s="126" t="s">
        <v>72</v>
      </c>
      <c r="D15" s="126" t="s">
        <v>143</v>
      </c>
      <c r="E15" s="124">
        <v>0.87554299999999996</v>
      </c>
      <c r="F15" s="124">
        <v>5.6237000000000002E-2</v>
      </c>
      <c r="G15" s="124">
        <v>0.93177999999999994</v>
      </c>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row>
    <row r="16" spans="1:37" hidden="1" x14ac:dyDescent="0.5">
      <c r="B16" s="122">
        <v>1990</v>
      </c>
      <c r="C16" s="126" t="s">
        <v>72</v>
      </c>
      <c r="D16" s="126" t="s">
        <v>144</v>
      </c>
      <c r="E16" s="124">
        <v>0.105708</v>
      </c>
      <c r="F16" s="124">
        <v>2.9440000000000001E-2</v>
      </c>
      <c r="G16" s="124">
        <v>0.13514799999999999</v>
      </c>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row>
    <row r="17" spans="2:36" hidden="1" x14ac:dyDescent="0.5">
      <c r="B17" s="122">
        <v>1990</v>
      </c>
      <c r="C17" s="126" t="s">
        <v>72</v>
      </c>
      <c r="D17" s="126" t="s">
        <v>145</v>
      </c>
      <c r="E17" s="124">
        <v>1.2102189999999999</v>
      </c>
      <c r="F17" s="124">
        <v>0.19547700000000001</v>
      </c>
      <c r="G17" s="124">
        <v>1.4056960000000001</v>
      </c>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row>
    <row r="18" spans="2:36" hidden="1" x14ac:dyDescent="0.5">
      <c r="B18" s="122">
        <v>1990</v>
      </c>
      <c r="C18" s="126" t="s">
        <v>146</v>
      </c>
      <c r="D18" s="126" t="s">
        <v>147</v>
      </c>
      <c r="E18" s="124">
        <v>4.6217000000000001E-2</v>
      </c>
      <c r="F18" s="124">
        <v>1.0553999999999999</v>
      </c>
      <c r="G18" s="124">
        <v>1.1016170000000001</v>
      </c>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row>
    <row r="19" spans="2:36" hidden="1" x14ac:dyDescent="0.5">
      <c r="B19" s="122">
        <v>1990</v>
      </c>
      <c r="C19" s="126" t="s">
        <v>146</v>
      </c>
      <c r="D19" s="126" t="s">
        <v>148</v>
      </c>
      <c r="E19" s="124">
        <v>-7.5264999999999999E-2</v>
      </c>
      <c r="F19" s="124">
        <v>-3.6220000000000002E-2</v>
      </c>
      <c r="G19" s="124">
        <v>-0.111485</v>
      </c>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row>
    <row r="20" spans="2:36" hidden="1" x14ac:dyDescent="0.5">
      <c r="B20" s="122">
        <v>1990</v>
      </c>
      <c r="C20" s="126" t="s">
        <v>146</v>
      </c>
      <c r="D20" s="126" t="s">
        <v>149</v>
      </c>
      <c r="E20" s="124">
        <v>3.3860000000000001E-2</v>
      </c>
      <c r="F20" s="124">
        <v>0.25980900000000001</v>
      </c>
      <c r="G20" s="124">
        <v>0.29366900000000001</v>
      </c>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row>
    <row r="21" spans="2:36" hidden="1" x14ac:dyDescent="0.5">
      <c r="B21" s="122">
        <v>1990</v>
      </c>
      <c r="C21" s="126" t="s">
        <v>146</v>
      </c>
      <c r="D21" s="126" t="s">
        <v>150</v>
      </c>
      <c r="E21" s="124">
        <v>0.25047799999999998</v>
      </c>
      <c r="F21" s="124">
        <v>1.2261899999999999</v>
      </c>
      <c r="G21" s="124">
        <v>1.4766680000000001</v>
      </c>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row>
    <row r="22" spans="2:36" hidden="1" x14ac:dyDescent="0.5">
      <c r="B22" s="122">
        <v>1990</v>
      </c>
      <c r="C22" s="126" t="s">
        <v>146</v>
      </c>
      <c r="D22" s="126" t="s">
        <v>151</v>
      </c>
      <c r="E22" s="124">
        <v>0.135854</v>
      </c>
      <c r="F22" s="124">
        <v>7.4695999999999999E-2</v>
      </c>
      <c r="G22" s="124">
        <v>0.21054999999999999</v>
      </c>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row>
    <row r="23" spans="2:36" hidden="1" x14ac:dyDescent="0.5">
      <c r="B23" s="122">
        <v>1990</v>
      </c>
      <c r="C23" s="126" t="s">
        <v>146</v>
      </c>
      <c r="D23" s="126" t="s">
        <v>152</v>
      </c>
      <c r="E23" s="124">
        <v>5.9899999999999997E-3</v>
      </c>
      <c r="F23" s="124">
        <v>2.3647000000000001E-2</v>
      </c>
      <c r="G23" s="124">
        <v>2.9637E-2</v>
      </c>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row>
    <row r="24" spans="2:36" hidden="1" x14ac:dyDescent="0.5">
      <c r="B24" s="122">
        <v>1990</v>
      </c>
      <c r="C24" s="126" t="s">
        <v>146</v>
      </c>
      <c r="D24" s="126" t="s">
        <v>153</v>
      </c>
      <c r="E24" s="124">
        <v>2.9014999999999999E-2</v>
      </c>
      <c r="F24" s="124">
        <v>0.33566600000000002</v>
      </c>
      <c r="G24" s="124">
        <v>0.36468099999999998</v>
      </c>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row>
    <row r="25" spans="2:36" hidden="1" x14ac:dyDescent="0.5">
      <c r="B25" s="122">
        <v>1990</v>
      </c>
      <c r="C25" s="126" t="s">
        <v>146</v>
      </c>
      <c r="D25" s="126" t="s">
        <v>154</v>
      </c>
      <c r="E25" s="124">
        <v>2.8312E-2</v>
      </c>
      <c r="F25" s="124">
        <v>0.55717700000000003</v>
      </c>
      <c r="G25" s="124">
        <v>0.58548900000000004</v>
      </c>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7"/>
      <c r="AJ25" s="127"/>
    </row>
    <row r="26" spans="2:36" hidden="1" x14ac:dyDescent="0.5">
      <c r="B26" s="122">
        <v>1990</v>
      </c>
      <c r="C26" s="126" t="s">
        <v>146</v>
      </c>
      <c r="D26" s="126" t="s">
        <v>155</v>
      </c>
      <c r="E26" s="124">
        <v>7.5680000000000001E-3</v>
      </c>
      <c r="F26" s="124">
        <v>4.0866E-2</v>
      </c>
      <c r="G26" s="124">
        <v>4.8433999999999998E-2</v>
      </c>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row>
    <row r="27" spans="2:36" hidden="1" x14ac:dyDescent="0.5">
      <c r="B27" s="122">
        <v>1990</v>
      </c>
      <c r="C27" s="126" t="s">
        <v>146</v>
      </c>
      <c r="D27" s="126" t="s">
        <v>156</v>
      </c>
      <c r="E27" s="124">
        <v>4.9105999999999997E-2</v>
      </c>
      <c r="F27" s="124">
        <v>0.485155</v>
      </c>
      <c r="G27" s="124">
        <v>0.53426099999999999</v>
      </c>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row>
    <row r="28" spans="2:36" hidden="1" x14ac:dyDescent="0.5">
      <c r="B28" s="122">
        <v>1990</v>
      </c>
      <c r="C28" s="126" t="s">
        <v>146</v>
      </c>
      <c r="D28" s="126" t="s">
        <v>157</v>
      </c>
      <c r="E28" s="124">
        <v>7.0886000000000005E-2</v>
      </c>
      <c r="F28" s="124">
        <v>0.30967</v>
      </c>
      <c r="G28" s="124">
        <v>0.38055600000000001</v>
      </c>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row>
    <row r="29" spans="2:36" hidden="1" x14ac:dyDescent="0.5">
      <c r="B29" s="122">
        <v>1990</v>
      </c>
      <c r="C29" s="126" t="s">
        <v>146</v>
      </c>
      <c r="D29" s="126" t="s">
        <v>158</v>
      </c>
      <c r="E29" s="124">
        <v>1.4759E-2</v>
      </c>
      <c r="F29" s="124">
        <v>0.15918299999999999</v>
      </c>
      <c r="G29" s="124">
        <v>0.17394200000000001</v>
      </c>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row>
    <row r="30" spans="2:36" hidden="1" x14ac:dyDescent="0.5">
      <c r="B30" s="122">
        <v>1990</v>
      </c>
      <c r="C30" s="126" t="s">
        <v>146</v>
      </c>
      <c r="D30" s="126" t="s">
        <v>159</v>
      </c>
      <c r="E30" s="124">
        <v>-4.0949999999999997E-3</v>
      </c>
      <c r="F30" s="124">
        <v>4.7050000000000002E-2</v>
      </c>
      <c r="G30" s="124">
        <v>4.2955E-2</v>
      </c>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row>
    <row r="31" spans="2:36" hidden="1" x14ac:dyDescent="0.5">
      <c r="B31" s="122">
        <v>1990</v>
      </c>
      <c r="C31" s="126" t="s">
        <v>146</v>
      </c>
      <c r="D31" s="126" t="s">
        <v>160</v>
      </c>
      <c r="E31" s="124">
        <v>4.3055999999999997E-2</v>
      </c>
      <c r="F31" s="124">
        <v>0.13816200000000001</v>
      </c>
      <c r="G31" s="124">
        <v>0.18121799999999999</v>
      </c>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row>
    <row r="32" spans="2:36" hidden="1" x14ac:dyDescent="0.5">
      <c r="B32" s="122">
        <v>1990</v>
      </c>
      <c r="C32" s="126" t="s">
        <v>146</v>
      </c>
      <c r="D32" s="126" t="s">
        <v>161</v>
      </c>
      <c r="E32" s="124">
        <v>2.3356999999999999E-2</v>
      </c>
      <c r="F32" s="124">
        <v>0.136184</v>
      </c>
      <c r="G32" s="124">
        <v>0.15954099999999999</v>
      </c>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row>
    <row r="33" spans="2:36" hidden="1" x14ac:dyDescent="0.5">
      <c r="B33" s="122">
        <v>1990</v>
      </c>
      <c r="C33" s="126" t="s">
        <v>146</v>
      </c>
      <c r="D33" s="126" t="s">
        <v>162</v>
      </c>
      <c r="E33" s="124">
        <v>3.2160000000000001E-3</v>
      </c>
      <c r="F33" s="124">
        <v>4.7489999999999997E-3</v>
      </c>
      <c r="G33" s="124">
        <v>7.9649999999999999E-3</v>
      </c>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row>
    <row r="34" spans="2:36" hidden="1" x14ac:dyDescent="0.5">
      <c r="B34" s="122">
        <v>1990</v>
      </c>
      <c r="C34" s="126" t="s">
        <v>146</v>
      </c>
      <c r="D34" s="126" t="s">
        <v>163</v>
      </c>
      <c r="E34" s="124">
        <v>6.4888000000000001E-2</v>
      </c>
      <c r="F34" s="124">
        <v>7.5146000000000004E-2</v>
      </c>
      <c r="G34" s="124">
        <v>0.14003399999999999</v>
      </c>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row>
    <row r="35" spans="2:36" hidden="1" x14ac:dyDescent="0.5">
      <c r="B35" s="122">
        <v>1990</v>
      </c>
      <c r="C35" s="126" t="s">
        <v>146</v>
      </c>
      <c r="D35" s="126" t="s">
        <v>164</v>
      </c>
      <c r="E35" s="124">
        <v>1.2038999999999999E-2</v>
      </c>
      <c r="F35" s="124">
        <v>0.226581</v>
      </c>
      <c r="G35" s="124">
        <v>0.23862</v>
      </c>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row>
    <row r="36" spans="2:36" hidden="1" x14ac:dyDescent="0.5">
      <c r="B36" s="122">
        <v>1990</v>
      </c>
      <c r="C36" s="126" t="s">
        <v>146</v>
      </c>
      <c r="D36" s="126" t="s">
        <v>165</v>
      </c>
      <c r="E36" s="124">
        <v>6.0942000000000003E-2</v>
      </c>
      <c r="F36" s="124">
        <v>0.34522799999999998</v>
      </c>
      <c r="G36" s="124">
        <v>0.40616999999999998</v>
      </c>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row>
    <row r="37" spans="2:36" hidden="1" x14ac:dyDescent="0.5">
      <c r="B37" s="122">
        <v>1990</v>
      </c>
      <c r="C37" s="126" t="s">
        <v>146</v>
      </c>
      <c r="D37" s="126" t="s">
        <v>166</v>
      </c>
      <c r="E37" s="124">
        <v>6.3773999999999997E-2</v>
      </c>
      <c r="F37" s="124">
        <v>0.32024399999999997</v>
      </c>
      <c r="G37" s="124">
        <v>0.38401800000000003</v>
      </c>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row>
    <row r="38" spans="2:36" hidden="1" x14ac:dyDescent="0.5">
      <c r="B38" s="122">
        <v>1990</v>
      </c>
      <c r="C38" s="126" t="s">
        <v>146</v>
      </c>
      <c r="D38" s="126" t="s">
        <v>167</v>
      </c>
      <c r="E38" s="124">
        <v>0.135683</v>
      </c>
      <c r="F38" s="124">
        <v>0.65089399999999997</v>
      </c>
      <c r="G38" s="124">
        <v>0.78657699999999997</v>
      </c>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row>
    <row r="39" spans="2:36" hidden="1" x14ac:dyDescent="0.5">
      <c r="B39" s="122">
        <v>1990</v>
      </c>
      <c r="C39" s="126" t="s">
        <v>146</v>
      </c>
      <c r="D39" s="126" t="s">
        <v>168</v>
      </c>
      <c r="E39" s="124">
        <v>0.38881300000000002</v>
      </c>
      <c r="F39" s="124">
        <v>1.874201</v>
      </c>
      <c r="G39" s="124">
        <v>2.2630140000000001</v>
      </c>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row>
    <row r="40" spans="2:36" hidden="1" x14ac:dyDescent="0.5">
      <c r="B40" s="122">
        <v>1990</v>
      </c>
      <c r="C40" s="126" t="s">
        <v>146</v>
      </c>
      <c r="D40" s="126" t="s">
        <v>169</v>
      </c>
      <c r="E40" s="124">
        <v>1.4912E-2</v>
      </c>
      <c r="F40" s="124">
        <v>0.145565</v>
      </c>
      <c r="G40" s="124">
        <v>0.16047700000000001</v>
      </c>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row>
    <row r="41" spans="2:36" hidden="1" x14ac:dyDescent="0.5">
      <c r="B41" s="122">
        <v>1990</v>
      </c>
      <c r="C41" s="126" t="s">
        <v>146</v>
      </c>
      <c r="D41" s="126" t="s">
        <v>170</v>
      </c>
      <c r="E41" s="124">
        <v>3.4473999999999998E-2</v>
      </c>
      <c r="F41" s="124">
        <v>0.11630500000000001</v>
      </c>
      <c r="G41" s="124">
        <v>0.150779</v>
      </c>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row>
    <row r="42" spans="2:36" hidden="1" x14ac:dyDescent="0.5">
      <c r="B42" s="122">
        <v>1990</v>
      </c>
      <c r="C42" s="126" t="s">
        <v>146</v>
      </c>
      <c r="D42" s="126" t="s">
        <v>171</v>
      </c>
      <c r="E42" s="124">
        <v>1.0000000000000001E-5</v>
      </c>
      <c r="F42" s="124">
        <v>3.3635999999999999E-2</v>
      </c>
      <c r="G42" s="124">
        <v>3.3646000000000002E-2</v>
      </c>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row>
    <row r="43" spans="2:36" hidden="1" x14ac:dyDescent="0.5">
      <c r="B43" s="122">
        <v>1990</v>
      </c>
      <c r="C43" s="126" t="s">
        <v>146</v>
      </c>
      <c r="D43" s="126" t="s">
        <v>172</v>
      </c>
      <c r="E43" s="124">
        <v>3.4021000000000003E-2</v>
      </c>
      <c r="F43" s="124">
        <v>2.155E-2</v>
      </c>
      <c r="G43" s="124">
        <v>5.5571000000000002E-2</v>
      </c>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row>
    <row r="44" spans="2:36" hidden="1" x14ac:dyDescent="0.5">
      <c r="B44" s="122">
        <v>1990</v>
      </c>
      <c r="C44" s="126" t="s">
        <v>146</v>
      </c>
      <c r="D44" s="126" t="s">
        <v>173</v>
      </c>
      <c r="E44" s="124">
        <v>0.102296</v>
      </c>
      <c r="F44" s="124">
        <v>0.33391999999999999</v>
      </c>
      <c r="G44" s="124">
        <v>0.43621599999999999</v>
      </c>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row>
    <row r="45" spans="2:36" hidden="1" x14ac:dyDescent="0.5">
      <c r="B45" s="122">
        <v>1990</v>
      </c>
      <c r="C45" s="126" t="s">
        <v>146</v>
      </c>
      <c r="D45" s="126" t="s">
        <v>174</v>
      </c>
      <c r="E45" s="124">
        <v>2.8008999999999999E-2</v>
      </c>
      <c r="F45" s="124">
        <v>0.19791700000000001</v>
      </c>
      <c r="G45" s="124">
        <v>0.22592599999999999</v>
      </c>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row>
    <row r="46" spans="2:36" hidden="1" x14ac:dyDescent="0.5">
      <c r="B46" s="122">
        <v>1990</v>
      </c>
      <c r="C46" s="126" t="s">
        <v>146</v>
      </c>
      <c r="D46" s="126" t="s">
        <v>175</v>
      </c>
      <c r="E46" s="124">
        <v>1.1931000000000001E-2</v>
      </c>
      <c r="F46" s="124">
        <v>3.0359000000000001E-2</v>
      </c>
      <c r="G46" s="124">
        <v>4.2290000000000001E-2</v>
      </c>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row>
    <row r="47" spans="2:36" hidden="1" x14ac:dyDescent="0.5">
      <c r="B47" s="122">
        <v>1990</v>
      </c>
      <c r="C47" s="126" t="s">
        <v>146</v>
      </c>
      <c r="D47" s="126" t="s">
        <v>176</v>
      </c>
      <c r="E47" s="124">
        <v>3.6537E-2</v>
      </c>
      <c r="F47" s="124">
        <v>0.15515000000000001</v>
      </c>
      <c r="G47" s="124">
        <v>0.191687</v>
      </c>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row>
    <row r="48" spans="2:36" hidden="1" x14ac:dyDescent="0.5">
      <c r="B48" s="122">
        <v>1990</v>
      </c>
      <c r="C48" s="126" t="s">
        <v>73</v>
      </c>
      <c r="D48" s="126" t="s">
        <v>177</v>
      </c>
      <c r="E48" s="124">
        <v>1.0246379999999999</v>
      </c>
      <c r="F48" s="124">
        <v>0.64702899999999997</v>
      </c>
      <c r="G48" s="124">
        <v>1.671667</v>
      </c>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row>
    <row r="49" spans="2:36" hidden="1" x14ac:dyDescent="0.5">
      <c r="B49" s="122">
        <v>1990</v>
      </c>
      <c r="C49" s="126" t="s">
        <v>73</v>
      </c>
      <c r="D49" s="126" t="s">
        <v>178</v>
      </c>
      <c r="E49" s="124">
        <v>0.44697199999999998</v>
      </c>
      <c r="F49" s="124">
        <v>0.23660300000000001</v>
      </c>
      <c r="G49" s="124">
        <v>0.68357500000000004</v>
      </c>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row>
    <row r="50" spans="2:36" hidden="1" x14ac:dyDescent="0.5">
      <c r="B50" s="122">
        <v>1990</v>
      </c>
      <c r="C50" s="126" t="s">
        <v>73</v>
      </c>
      <c r="D50" s="126" t="s">
        <v>179</v>
      </c>
      <c r="E50" s="124">
        <v>0.220087</v>
      </c>
      <c r="F50" s="124">
        <v>0.24687400000000001</v>
      </c>
      <c r="G50" s="124">
        <v>0.46696100000000001</v>
      </c>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row>
    <row r="51" spans="2:36" hidden="1" x14ac:dyDescent="0.5">
      <c r="B51" s="122">
        <v>1990</v>
      </c>
      <c r="C51" s="126" t="s">
        <v>73</v>
      </c>
      <c r="D51" s="126" t="s">
        <v>180</v>
      </c>
      <c r="E51" s="124">
        <v>3.4477000000000001E-2</v>
      </c>
      <c r="F51" s="124">
        <v>0.22822300000000001</v>
      </c>
      <c r="G51" s="124">
        <v>0.26269999999999999</v>
      </c>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row>
    <row r="52" spans="2:36" hidden="1" x14ac:dyDescent="0.5">
      <c r="B52" s="122">
        <v>1990</v>
      </c>
      <c r="C52" s="126" t="s">
        <v>73</v>
      </c>
      <c r="D52" s="126" t="s">
        <v>181</v>
      </c>
      <c r="E52" s="124">
        <v>4.0228E-2</v>
      </c>
      <c r="F52" s="124">
        <v>6.5124000000000001E-2</v>
      </c>
      <c r="G52" s="124">
        <v>0.105352</v>
      </c>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row>
    <row r="53" spans="2:36" hidden="1" x14ac:dyDescent="0.5">
      <c r="B53" s="122">
        <v>1990</v>
      </c>
      <c r="C53" s="126" t="s">
        <v>73</v>
      </c>
      <c r="D53" s="126" t="s">
        <v>182</v>
      </c>
      <c r="E53" s="124">
        <v>1.7955719999999999</v>
      </c>
      <c r="F53" s="124">
        <v>1.1586399999999999</v>
      </c>
      <c r="G53" s="124">
        <v>2.9542120000000001</v>
      </c>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row>
    <row r="54" spans="2:36" hidden="1" x14ac:dyDescent="0.5">
      <c r="B54" s="122">
        <v>1990</v>
      </c>
      <c r="C54" s="126" t="s">
        <v>73</v>
      </c>
      <c r="D54" s="126" t="s">
        <v>183</v>
      </c>
      <c r="E54" s="124">
        <v>1.9991300000000001</v>
      </c>
      <c r="F54" s="124">
        <v>0.45808399999999999</v>
      </c>
      <c r="G54" s="124">
        <v>2.457214</v>
      </c>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row>
    <row r="55" spans="2:36" hidden="1" x14ac:dyDescent="0.5">
      <c r="B55" s="122">
        <v>1990</v>
      </c>
      <c r="C55" s="126" t="s">
        <v>73</v>
      </c>
      <c r="D55" s="126" t="s">
        <v>184</v>
      </c>
      <c r="E55" s="124">
        <v>0.85567700000000002</v>
      </c>
      <c r="F55" s="124">
        <v>0.45671499999999998</v>
      </c>
      <c r="G55" s="124">
        <v>1.312392</v>
      </c>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row>
    <row r="56" spans="2:36" hidden="1" x14ac:dyDescent="0.5">
      <c r="B56" s="122">
        <v>1990</v>
      </c>
      <c r="C56" s="126" t="s">
        <v>73</v>
      </c>
      <c r="D56" s="126" t="s">
        <v>185</v>
      </c>
      <c r="E56" s="124">
        <v>2.1773280000000002</v>
      </c>
      <c r="F56" s="124">
        <v>0.43529299999999999</v>
      </c>
      <c r="G56" s="124">
        <v>2.6126209999999999</v>
      </c>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row>
    <row r="57" spans="2:36" hidden="1" x14ac:dyDescent="0.5">
      <c r="B57" s="122">
        <v>1990</v>
      </c>
      <c r="C57" s="126" t="s">
        <v>186</v>
      </c>
      <c r="D57" s="126" t="s">
        <v>187</v>
      </c>
      <c r="E57" s="124">
        <v>0.33131500000000003</v>
      </c>
      <c r="F57" s="124">
        <v>0.119921</v>
      </c>
      <c r="G57" s="124">
        <v>0.45123600000000003</v>
      </c>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row>
    <row r="58" spans="2:36" hidden="1" x14ac:dyDescent="0.5">
      <c r="B58" s="122">
        <v>1990</v>
      </c>
      <c r="C58" s="126" t="s">
        <v>186</v>
      </c>
      <c r="D58" s="126" t="s">
        <v>188</v>
      </c>
      <c r="E58" s="124">
        <v>1.2524850000000001</v>
      </c>
      <c r="F58" s="124">
        <v>0.57449600000000001</v>
      </c>
      <c r="G58" s="124">
        <v>1.826981</v>
      </c>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row>
    <row r="59" spans="2:36" hidden="1" x14ac:dyDescent="0.5">
      <c r="B59" s="122">
        <v>1990</v>
      </c>
      <c r="C59" s="126" t="s">
        <v>186</v>
      </c>
      <c r="D59" s="126" t="s">
        <v>189</v>
      </c>
      <c r="E59" s="124">
        <v>0.99288399999999999</v>
      </c>
      <c r="F59" s="124">
        <v>0.62446599999999997</v>
      </c>
      <c r="G59" s="124">
        <v>1.6173500000000001</v>
      </c>
      <c r="H59" s="127"/>
      <c r="I59" s="127"/>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row>
    <row r="60" spans="2:36" hidden="1" x14ac:dyDescent="0.5">
      <c r="B60" s="122">
        <v>1990</v>
      </c>
      <c r="C60" s="126" t="s">
        <v>190</v>
      </c>
      <c r="D60" s="126" t="s">
        <v>191</v>
      </c>
      <c r="E60" s="124">
        <v>1.0064E-2</v>
      </c>
      <c r="F60" s="124">
        <v>4.5059999999999996E-3</v>
      </c>
      <c r="G60" s="124">
        <v>1.457E-2</v>
      </c>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row>
    <row r="61" spans="2:36" hidden="1" x14ac:dyDescent="0.5">
      <c r="B61" s="122">
        <v>1990</v>
      </c>
      <c r="C61" s="126" t="s">
        <v>190</v>
      </c>
      <c r="D61" s="126" t="s">
        <v>192</v>
      </c>
      <c r="E61" s="124">
        <v>0.110512</v>
      </c>
      <c r="F61" s="124">
        <v>3.8982999999999997E-2</v>
      </c>
      <c r="G61" s="124">
        <v>0.14949499999999999</v>
      </c>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row>
    <row r="62" spans="2:36" hidden="1" x14ac:dyDescent="0.5">
      <c r="B62" s="122">
        <v>1990</v>
      </c>
      <c r="C62" s="126" t="s">
        <v>190</v>
      </c>
      <c r="D62" s="126" t="s">
        <v>193</v>
      </c>
      <c r="E62" s="124">
        <v>1.2755590000000001</v>
      </c>
      <c r="F62" s="124">
        <v>0.32665899999999998</v>
      </c>
      <c r="G62" s="124">
        <v>1.6022179999999999</v>
      </c>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row>
    <row r="63" spans="2:36" hidden="1" x14ac:dyDescent="0.5">
      <c r="B63" s="122">
        <v>1990</v>
      </c>
      <c r="C63" s="126" t="s">
        <v>190</v>
      </c>
      <c r="D63" s="126" t="s">
        <v>194</v>
      </c>
      <c r="E63" s="124">
        <v>9.3412999999999996E-2</v>
      </c>
      <c r="F63" s="124">
        <v>2.7578999999999999E-2</v>
      </c>
      <c r="G63" s="124">
        <v>0.120992</v>
      </c>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row>
    <row r="64" spans="2:36" hidden="1" x14ac:dyDescent="0.5">
      <c r="B64" s="122">
        <v>1990</v>
      </c>
      <c r="C64" s="126" t="s">
        <v>190</v>
      </c>
      <c r="D64" s="126" t="s">
        <v>195</v>
      </c>
      <c r="E64" s="124">
        <v>0.58387900000000004</v>
      </c>
      <c r="F64" s="124">
        <v>0.258405</v>
      </c>
      <c r="G64" s="124">
        <v>0.84228400000000003</v>
      </c>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row>
    <row r="65" spans="2:36" hidden="1" x14ac:dyDescent="0.5">
      <c r="B65" s="122">
        <v>1990</v>
      </c>
      <c r="C65" s="126" t="s">
        <v>190</v>
      </c>
      <c r="D65" s="126" t="s">
        <v>196</v>
      </c>
      <c r="E65" s="124">
        <v>0.48340899999999998</v>
      </c>
      <c r="F65" s="124">
        <v>0.14011299999999999</v>
      </c>
      <c r="G65" s="124">
        <v>0.62352199999999991</v>
      </c>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row>
    <row r="66" spans="2:36" hidden="1" x14ac:dyDescent="0.5">
      <c r="B66" s="122">
        <v>1990</v>
      </c>
      <c r="C66" s="126" t="s">
        <v>190</v>
      </c>
      <c r="D66" s="126" t="s">
        <v>197</v>
      </c>
      <c r="E66" s="124">
        <v>0.45038299999999998</v>
      </c>
      <c r="F66" s="124">
        <v>0.17987700000000001</v>
      </c>
      <c r="G66" s="124">
        <v>0.63026000000000004</v>
      </c>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row>
    <row r="67" spans="2:36" hidden="1" x14ac:dyDescent="0.5">
      <c r="B67" s="122">
        <v>1990</v>
      </c>
      <c r="C67" s="126" t="s">
        <v>190</v>
      </c>
      <c r="D67" s="126" t="s">
        <v>198</v>
      </c>
      <c r="E67" s="124">
        <v>0.59839699999999996</v>
      </c>
      <c r="F67" s="124">
        <v>0.31321399999999999</v>
      </c>
      <c r="G67" s="124">
        <v>0.91161099999999995</v>
      </c>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row>
    <row r="68" spans="2:36" hidden="1" x14ac:dyDescent="0.5">
      <c r="B68" s="122">
        <v>1990</v>
      </c>
      <c r="C68" s="126" t="s">
        <v>190</v>
      </c>
      <c r="D68" s="126" t="s">
        <v>199</v>
      </c>
      <c r="E68" s="124">
        <v>2.3768999999999998E-2</v>
      </c>
      <c r="F68" s="124">
        <v>3.0505999999999998E-2</v>
      </c>
      <c r="G68" s="124">
        <v>5.4274999999999997E-2</v>
      </c>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row>
    <row r="69" spans="2:36" hidden="1" x14ac:dyDescent="0.5">
      <c r="B69" s="122">
        <v>1990</v>
      </c>
      <c r="C69" s="126" t="s">
        <v>190</v>
      </c>
      <c r="D69" s="126" t="s">
        <v>200</v>
      </c>
      <c r="E69" s="124">
        <v>0.39562199999999997</v>
      </c>
      <c r="F69" s="124">
        <v>0.15454499999999999</v>
      </c>
      <c r="G69" s="124">
        <v>0.55016699999999996</v>
      </c>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row>
    <row r="70" spans="2:36" hidden="1" x14ac:dyDescent="0.5">
      <c r="B70" s="122">
        <v>1990</v>
      </c>
      <c r="C70" s="126" t="s">
        <v>190</v>
      </c>
      <c r="D70" s="126" t="s">
        <v>201</v>
      </c>
      <c r="E70" s="124">
        <v>0.90824499999999997</v>
      </c>
      <c r="F70" s="124">
        <v>0.40427200000000002</v>
      </c>
      <c r="G70" s="124">
        <v>1.3125169999999999</v>
      </c>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row>
    <row r="71" spans="2:36" hidden="1" x14ac:dyDescent="0.5">
      <c r="B71" s="122">
        <v>1990</v>
      </c>
      <c r="C71" s="126" t="s">
        <v>190</v>
      </c>
      <c r="D71" s="126" t="s">
        <v>202</v>
      </c>
      <c r="E71" s="124">
        <v>0.35702699999999998</v>
      </c>
      <c r="F71" s="124">
        <v>0.110329</v>
      </c>
      <c r="G71" s="124">
        <v>0.46735599999999999</v>
      </c>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row>
    <row r="72" spans="2:36" hidden="1" x14ac:dyDescent="0.5">
      <c r="B72" s="122">
        <v>1990</v>
      </c>
      <c r="C72" s="126" t="s">
        <v>190</v>
      </c>
      <c r="D72" s="126" t="s">
        <v>203</v>
      </c>
      <c r="E72" s="124">
        <v>3.6187999999999998E-2</v>
      </c>
      <c r="F72" s="124">
        <v>2.0452000000000001E-2</v>
      </c>
      <c r="G72" s="124">
        <v>5.6640000000000003E-2</v>
      </c>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row>
    <row r="73" spans="2:36" hidden="1" x14ac:dyDescent="0.5">
      <c r="B73" s="122">
        <v>1990</v>
      </c>
      <c r="C73" s="126" t="s">
        <v>190</v>
      </c>
      <c r="D73" s="126" t="s">
        <v>204</v>
      </c>
      <c r="E73" s="124">
        <v>0.190302</v>
      </c>
      <c r="F73" s="124">
        <v>5.9754000000000002E-2</v>
      </c>
      <c r="G73" s="124">
        <v>0.250056</v>
      </c>
      <c r="H73" s="127"/>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row>
    <row r="74" spans="2:36" hidden="1" x14ac:dyDescent="0.5">
      <c r="B74" s="122">
        <v>1990</v>
      </c>
      <c r="C74" s="126" t="s">
        <v>190</v>
      </c>
      <c r="D74" s="126" t="s">
        <v>205</v>
      </c>
      <c r="E74" s="124">
        <v>5.9552000000000001E-2</v>
      </c>
      <c r="F74" s="124">
        <v>5.3607000000000002E-2</v>
      </c>
      <c r="G74" s="124">
        <v>0.113159</v>
      </c>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row>
    <row r="75" spans="2:36" hidden="1" x14ac:dyDescent="0.5">
      <c r="B75" s="122">
        <v>1990</v>
      </c>
      <c r="C75" s="126" t="s">
        <v>206</v>
      </c>
      <c r="D75" s="126" t="s">
        <v>207</v>
      </c>
      <c r="E75" s="124">
        <v>1.3422E-2</v>
      </c>
      <c r="F75" s="124">
        <v>1.619E-2</v>
      </c>
      <c r="G75" s="124">
        <v>2.9611999999999999E-2</v>
      </c>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row>
    <row r="76" spans="2:36" hidden="1" x14ac:dyDescent="0.5">
      <c r="B76" s="122">
        <v>1990</v>
      </c>
      <c r="C76" s="126" t="s">
        <v>206</v>
      </c>
      <c r="D76" s="126" t="s">
        <v>208</v>
      </c>
      <c r="E76" s="124">
        <v>4.3870000000000003E-3</v>
      </c>
      <c r="F76" s="124">
        <v>2.9580000000000001E-3</v>
      </c>
      <c r="G76" s="124">
        <v>7.3450000000000008E-3</v>
      </c>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row>
    <row r="77" spans="2:36" hidden="1" x14ac:dyDescent="0.5">
      <c r="B77" s="122">
        <v>1990</v>
      </c>
      <c r="C77" s="126" t="s">
        <v>206</v>
      </c>
      <c r="D77" s="126" t="s">
        <v>209</v>
      </c>
      <c r="E77" s="124">
        <v>1.5462E-2</v>
      </c>
      <c r="F77" s="124">
        <v>1.0515999999999999E-2</v>
      </c>
      <c r="G77" s="124">
        <v>2.5978000000000001E-2</v>
      </c>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row>
    <row r="78" spans="2:36" hidden="1" x14ac:dyDescent="0.5">
      <c r="B78" s="122">
        <v>1990</v>
      </c>
      <c r="C78" s="126" t="s">
        <v>206</v>
      </c>
      <c r="D78" s="126" t="s">
        <v>210</v>
      </c>
      <c r="E78" s="124">
        <v>3.0419999999999999E-2</v>
      </c>
      <c r="F78" s="124">
        <v>9.8219999999999991E-3</v>
      </c>
      <c r="G78" s="124">
        <v>4.0242E-2</v>
      </c>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row>
    <row r="79" spans="2:36" hidden="1" x14ac:dyDescent="0.5">
      <c r="B79" s="122">
        <v>1990</v>
      </c>
      <c r="C79" s="126" t="s">
        <v>206</v>
      </c>
      <c r="D79" s="126" t="s">
        <v>211</v>
      </c>
      <c r="E79" s="124">
        <v>6.5641000000000005E-2</v>
      </c>
      <c r="F79" s="124">
        <v>3.3671E-2</v>
      </c>
      <c r="G79" s="124">
        <v>9.9312000000000011E-2</v>
      </c>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row>
    <row r="80" spans="2:36" hidden="1" x14ac:dyDescent="0.5">
      <c r="B80" s="122">
        <v>1990</v>
      </c>
      <c r="C80" s="126" t="s">
        <v>206</v>
      </c>
      <c r="D80" s="126" t="s">
        <v>212</v>
      </c>
      <c r="E80" s="124">
        <v>0.44025900000000001</v>
      </c>
      <c r="F80" s="124">
        <v>0.28649400000000003</v>
      </c>
      <c r="G80" s="124">
        <v>0.72675299999999998</v>
      </c>
      <c r="H80" s="127"/>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row>
    <row r="81" spans="2:36" hidden="1" x14ac:dyDescent="0.5">
      <c r="B81" s="122">
        <v>1990</v>
      </c>
      <c r="C81" s="126" t="s">
        <v>206</v>
      </c>
      <c r="D81" s="126" t="s">
        <v>213</v>
      </c>
      <c r="E81" s="124">
        <v>0.57021699999999997</v>
      </c>
      <c r="F81" s="124">
        <v>0.233458</v>
      </c>
      <c r="G81" s="124">
        <v>0.80367499999999992</v>
      </c>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row>
    <row r="82" spans="2:36" hidden="1" x14ac:dyDescent="0.5">
      <c r="B82" s="122">
        <v>1990</v>
      </c>
      <c r="C82" s="126" t="s">
        <v>206</v>
      </c>
      <c r="D82" s="126" t="s">
        <v>214</v>
      </c>
      <c r="E82" s="124">
        <v>1.1589E-2</v>
      </c>
      <c r="F82" s="124">
        <v>1.0805E-2</v>
      </c>
      <c r="G82" s="124">
        <v>2.2394000000000001E-2</v>
      </c>
      <c r="H82" s="127"/>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27"/>
    </row>
    <row r="83" spans="2:36" hidden="1" x14ac:dyDescent="0.5">
      <c r="B83" s="122">
        <v>1990</v>
      </c>
      <c r="C83" s="126" t="s">
        <v>206</v>
      </c>
      <c r="D83" s="126" t="s">
        <v>215</v>
      </c>
      <c r="E83" s="124">
        <v>0.102217</v>
      </c>
      <c r="F83" s="124">
        <v>2.6029E-2</v>
      </c>
      <c r="G83" s="124">
        <v>0.128246</v>
      </c>
      <c r="H83" s="127"/>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row>
    <row r="84" spans="2:36" hidden="1" x14ac:dyDescent="0.5">
      <c r="B84" s="122">
        <v>1990</v>
      </c>
      <c r="C84" s="126" t="s">
        <v>206</v>
      </c>
      <c r="D84" s="126" t="s">
        <v>216</v>
      </c>
      <c r="E84" s="124">
        <v>4.1889999999999997E-2</v>
      </c>
      <c r="F84" s="124">
        <v>2.5412000000000001E-2</v>
      </c>
      <c r="G84" s="124">
        <v>6.7302000000000001E-2</v>
      </c>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127"/>
      <c r="AI84" s="127"/>
      <c r="AJ84" s="127"/>
    </row>
    <row r="85" spans="2:36" hidden="1" x14ac:dyDescent="0.5">
      <c r="B85" s="122">
        <v>1990</v>
      </c>
      <c r="C85" s="126" t="s">
        <v>206</v>
      </c>
      <c r="D85" s="126" t="s">
        <v>217</v>
      </c>
      <c r="E85" s="124">
        <v>3.6547000000000003E-2</v>
      </c>
      <c r="F85" s="124">
        <v>1.2212000000000001E-2</v>
      </c>
      <c r="G85" s="124">
        <v>4.8758999999999997E-2</v>
      </c>
      <c r="H85" s="127"/>
      <c r="I85" s="127"/>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27"/>
      <c r="AG85" s="127"/>
      <c r="AH85" s="127"/>
      <c r="AI85" s="127"/>
      <c r="AJ85" s="127"/>
    </row>
    <row r="86" spans="2:36" hidden="1" x14ac:dyDescent="0.5">
      <c r="B86" s="122">
        <v>1990</v>
      </c>
      <c r="C86" s="126" t="s">
        <v>206</v>
      </c>
      <c r="D86" s="126" t="s">
        <v>218</v>
      </c>
      <c r="E86" s="124">
        <v>9.8420999999999995E-2</v>
      </c>
      <c r="F86" s="124">
        <v>0.14233399999999999</v>
      </c>
      <c r="G86" s="124">
        <v>0.240755</v>
      </c>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row>
    <row r="87" spans="2:36" hidden="1" x14ac:dyDescent="0.5">
      <c r="B87" s="122">
        <v>1990</v>
      </c>
      <c r="C87" s="126" t="s">
        <v>206</v>
      </c>
      <c r="D87" s="126" t="s">
        <v>219</v>
      </c>
      <c r="E87" s="124">
        <v>3.0071000000000001E-2</v>
      </c>
      <c r="F87" s="124">
        <v>2.0206999999999999E-2</v>
      </c>
      <c r="G87" s="124">
        <v>5.0278000000000003E-2</v>
      </c>
      <c r="H87" s="127"/>
      <c r="I87" s="127"/>
      <c r="J87" s="127"/>
      <c r="K87" s="127"/>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row>
    <row r="88" spans="2:36" hidden="1" x14ac:dyDescent="0.5">
      <c r="B88" s="122">
        <v>1990</v>
      </c>
      <c r="C88" s="126" t="s">
        <v>206</v>
      </c>
      <c r="D88" s="126" t="s">
        <v>220</v>
      </c>
      <c r="E88" s="124">
        <v>0.24034700000000001</v>
      </c>
      <c r="F88" s="124">
        <v>0.101213</v>
      </c>
      <c r="G88" s="124">
        <v>0.34155999999999997</v>
      </c>
      <c r="H88" s="127"/>
      <c r="I88" s="127"/>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row>
    <row r="89" spans="2:36" hidden="1" x14ac:dyDescent="0.5">
      <c r="B89" s="122">
        <v>1990</v>
      </c>
      <c r="C89" s="126" t="s">
        <v>206</v>
      </c>
      <c r="D89" s="126" t="s">
        <v>221</v>
      </c>
      <c r="E89" s="124">
        <v>6.3775999999999999E-2</v>
      </c>
      <c r="F89" s="124">
        <v>4.4021999999999999E-2</v>
      </c>
      <c r="G89" s="124">
        <v>0.107798</v>
      </c>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row>
    <row r="90" spans="2:36" hidden="1" x14ac:dyDescent="0.5">
      <c r="B90" s="122">
        <v>1990</v>
      </c>
      <c r="C90" s="126" t="s">
        <v>206</v>
      </c>
      <c r="D90" s="126" t="s">
        <v>222</v>
      </c>
      <c r="E90" s="124">
        <v>9.0659000000000003E-2</v>
      </c>
      <c r="F90" s="124">
        <v>8.4650000000000003E-2</v>
      </c>
      <c r="G90" s="124">
        <v>0.17530899999999999</v>
      </c>
      <c r="H90" s="127"/>
      <c r="I90" s="127"/>
      <c r="J90" s="127"/>
      <c r="K90" s="127"/>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127"/>
      <c r="AI90" s="127"/>
      <c r="AJ90" s="127"/>
    </row>
    <row r="91" spans="2:36" hidden="1" x14ac:dyDescent="0.5">
      <c r="B91" s="122">
        <v>1990</v>
      </c>
      <c r="C91" s="126" t="s">
        <v>206</v>
      </c>
      <c r="D91" s="126" t="s">
        <v>223</v>
      </c>
      <c r="E91" s="124">
        <v>0.18259400000000001</v>
      </c>
      <c r="F91" s="124">
        <v>0.17371900000000001</v>
      </c>
      <c r="G91" s="124">
        <v>0.35631299999999999</v>
      </c>
      <c r="H91" s="127"/>
      <c r="I91" s="127"/>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row>
    <row r="92" spans="2:36" hidden="1" x14ac:dyDescent="0.5">
      <c r="B92" s="122">
        <v>1990</v>
      </c>
      <c r="C92" s="126" t="s">
        <v>206</v>
      </c>
      <c r="D92" s="126" t="s">
        <v>224</v>
      </c>
      <c r="E92" s="124">
        <v>7.1180000000000002E-3</v>
      </c>
      <c r="F92" s="124">
        <v>7.8410000000000007E-3</v>
      </c>
      <c r="G92" s="124">
        <v>1.4959E-2</v>
      </c>
      <c r="H92" s="127"/>
      <c r="I92" s="127"/>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row>
    <row r="93" spans="2:36" hidden="1" x14ac:dyDescent="0.5">
      <c r="B93" s="122">
        <v>1990</v>
      </c>
      <c r="C93" s="126" t="s">
        <v>206</v>
      </c>
      <c r="D93" s="126" t="s">
        <v>225</v>
      </c>
      <c r="E93" s="124">
        <v>5.6848000000000003E-2</v>
      </c>
      <c r="F93" s="124">
        <v>3.9836999999999997E-2</v>
      </c>
      <c r="G93" s="124">
        <v>9.6684999999999993E-2</v>
      </c>
      <c r="H93" s="127"/>
      <c r="I93" s="127"/>
      <c r="J93" s="127"/>
      <c r="K93" s="127"/>
      <c r="L93" s="127"/>
      <c r="M93" s="127"/>
      <c r="N93" s="127"/>
      <c r="O93" s="127"/>
      <c r="P93" s="127"/>
      <c r="Q93" s="127"/>
      <c r="R93" s="127"/>
      <c r="S93" s="127"/>
      <c r="T93" s="127"/>
      <c r="U93" s="127"/>
      <c r="V93" s="127"/>
      <c r="W93" s="127"/>
      <c r="X93" s="127"/>
      <c r="Y93" s="127"/>
      <c r="Z93" s="127"/>
      <c r="AA93" s="127"/>
      <c r="AB93" s="127"/>
      <c r="AC93" s="127"/>
      <c r="AD93" s="127"/>
      <c r="AE93" s="127"/>
      <c r="AF93" s="127"/>
      <c r="AG93" s="127"/>
      <c r="AH93" s="127"/>
      <c r="AI93" s="127"/>
      <c r="AJ93" s="127"/>
    </row>
    <row r="94" spans="2:36" hidden="1" x14ac:dyDescent="0.5">
      <c r="B94" s="122">
        <v>1990</v>
      </c>
      <c r="C94" s="126" t="s">
        <v>206</v>
      </c>
      <c r="D94" s="126" t="s">
        <v>226</v>
      </c>
      <c r="E94" s="124">
        <v>5.6870999999999998E-2</v>
      </c>
      <c r="F94" s="124">
        <v>2.1703E-2</v>
      </c>
      <c r="G94" s="124">
        <v>7.8574000000000005E-2</v>
      </c>
      <c r="H94" s="127"/>
      <c r="I94" s="127"/>
      <c r="J94" s="127"/>
      <c r="K94" s="127"/>
      <c r="L94" s="127"/>
      <c r="M94" s="127"/>
      <c r="N94" s="127"/>
      <c r="O94" s="127"/>
      <c r="P94" s="127"/>
      <c r="Q94" s="127"/>
      <c r="R94" s="127"/>
      <c r="S94" s="127"/>
      <c r="T94" s="127"/>
      <c r="U94" s="127"/>
      <c r="V94" s="127"/>
      <c r="W94" s="127"/>
      <c r="X94" s="127"/>
      <c r="Y94" s="127"/>
      <c r="Z94" s="127"/>
      <c r="AA94" s="127"/>
      <c r="AB94" s="127"/>
      <c r="AC94" s="127"/>
      <c r="AD94" s="127"/>
      <c r="AE94" s="127"/>
      <c r="AF94" s="127"/>
      <c r="AG94" s="127"/>
      <c r="AH94" s="127"/>
      <c r="AI94" s="127"/>
      <c r="AJ94" s="127"/>
    </row>
    <row r="95" spans="2:36" hidden="1" x14ac:dyDescent="0.5">
      <c r="B95" s="122">
        <v>1990</v>
      </c>
      <c r="C95" s="126" t="s">
        <v>206</v>
      </c>
      <c r="D95" s="126" t="s">
        <v>227</v>
      </c>
      <c r="E95" s="124">
        <v>0.26310499999999998</v>
      </c>
      <c r="F95" s="124">
        <v>0.170627</v>
      </c>
      <c r="G95" s="124">
        <v>0.43373200000000001</v>
      </c>
      <c r="H95" s="127"/>
      <c r="I95" s="127"/>
      <c r="J95" s="127"/>
      <c r="K95" s="127"/>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7"/>
    </row>
    <row r="96" spans="2:36" hidden="1" x14ac:dyDescent="0.5">
      <c r="B96" s="122">
        <v>1990</v>
      </c>
      <c r="C96" s="126" t="s">
        <v>206</v>
      </c>
      <c r="D96" s="126" t="s">
        <v>228</v>
      </c>
      <c r="E96" s="124">
        <v>0.23152800000000001</v>
      </c>
      <c r="F96" s="124">
        <v>9.1859999999999997E-2</v>
      </c>
      <c r="G96" s="124">
        <v>0.32338800000000001</v>
      </c>
      <c r="H96" s="127"/>
      <c r="I96" s="127"/>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row>
    <row r="97" spans="2:36" hidden="1" x14ac:dyDescent="0.5">
      <c r="B97" s="122">
        <v>1990</v>
      </c>
      <c r="C97" s="126" t="s">
        <v>206</v>
      </c>
      <c r="D97" s="126" t="s">
        <v>229</v>
      </c>
      <c r="E97" s="124">
        <v>0</v>
      </c>
      <c r="F97" s="124">
        <v>2.3699999999999999E-4</v>
      </c>
      <c r="G97" s="124">
        <v>2.3699999999999999E-4</v>
      </c>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row>
    <row r="98" spans="2:36" hidden="1" x14ac:dyDescent="0.5">
      <c r="B98" s="122">
        <v>1990</v>
      </c>
      <c r="C98" s="126" t="s">
        <v>206</v>
      </c>
      <c r="D98" s="126" t="s">
        <v>230</v>
      </c>
      <c r="E98" s="124">
        <v>4.4634E-2</v>
      </c>
      <c r="F98" s="124">
        <v>3.5721999999999997E-2</v>
      </c>
      <c r="G98" s="124">
        <v>8.0355999999999997E-2</v>
      </c>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row>
    <row r="99" spans="2:36" hidden="1" x14ac:dyDescent="0.5">
      <c r="B99" s="122">
        <v>1990</v>
      </c>
      <c r="C99" s="126" t="s">
        <v>206</v>
      </c>
      <c r="D99" s="126" t="s">
        <v>231</v>
      </c>
      <c r="E99" s="124">
        <v>3.7751E-2</v>
      </c>
      <c r="F99" s="124">
        <v>4.6087000000000003E-2</v>
      </c>
      <c r="G99" s="124">
        <v>8.3837999999999996E-2</v>
      </c>
      <c r="H99" s="127"/>
      <c r="I99" s="127"/>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row>
    <row r="100" spans="2:36" hidden="1" x14ac:dyDescent="0.5">
      <c r="B100" s="122">
        <v>1990</v>
      </c>
      <c r="C100" s="126" t="s">
        <v>206</v>
      </c>
      <c r="D100" s="126" t="s">
        <v>232</v>
      </c>
      <c r="E100" s="124">
        <v>2.4490000000000001E-2</v>
      </c>
      <c r="F100" s="124">
        <v>1.6507000000000001E-2</v>
      </c>
      <c r="G100" s="124">
        <v>4.0997000000000013E-2</v>
      </c>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row>
    <row r="101" spans="2:36" hidden="1" x14ac:dyDescent="0.5">
      <c r="B101" s="122">
        <v>1990</v>
      </c>
      <c r="C101" s="126" t="s">
        <v>206</v>
      </c>
      <c r="D101" s="126" t="s">
        <v>233</v>
      </c>
      <c r="E101" s="124">
        <v>1.217E-3</v>
      </c>
      <c r="F101" s="124">
        <v>1.268E-3</v>
      </c>
      <c r="G101" s="124">
        <v>2.4849999999999998E-3</v>
      </c>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row>
    <row r="102" spans="2:36" hidden="1" x14ac:dyDescent="0.5">
      <c r="B102" s="122">
        <v>1990</v>
      </c>
      <c r="C102" s="126" t="s">
        <v>206</v>
      </c>
      <c r="D102" s="126" t="s">
        <v>234</v>
      </c>
      <c r="E102" s="124">
        <v>3.1306E-2</v>
      </c>
      <c r="F102" s="124">
        <v>7.9134999999999997E-2</v>
      </c>
      <c r="G102" s="124">
        <v>0.110441</v>
      </c>
      <c r="H102" s="127"/>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row>
    <row r="103" spans="2:36" hidden="1" x14ac:dyDescent="0.5">
      <c r="B103" s="122">
        <v>1990</v>
      </c>
      <c r="C103" s="126" t="s">
        <v>206</v>
      </c>
      <c r="D103" s="126" t="s">
        <v>235</v>
      </c>
      <c r="E103" s="124">
        <v>3.3943000000000001E-2</v>
      </c>
      <c r="F103" s="124">
        <v>0.36824099999999999</v>
      </c>
      <c r="G103" s="124">
        <v>0.40218399999999999</v>
      </c>
    </row>
    <row r="104" spans="2:36" hidden="1" x14ac:dyDescent="0.5">
      <c r="B104" s="122">
        <v>1990</v>
      </c>
      <c r="C104" s="126" t="s">
        <v>206</v>
      </c>
      <c r="D104" s="126" t="s">
        <v>236</v>
      </c>
      <c r="E104" s="124">
        <v>4.4669999999999996E-3</v>
      </c>
      <c r="F104" s="124">
        <v>2.9020000000000001E-3</v>
      </c>
      <c r="G104" s="124">
        <v>7.3689999999999997E-3</v>
      </c>
    </row>
    <row r="105" spans="2:36" hidden="1" x14ac:dyDescent="0.5">
      <c r="B105" s="122">
        <v>1990</v>
      </c>
      <c r="C105" s="126" t="s">
        <v>206</v>
      </c>
      <c r="D105" s="126" t="s">
        <v>237</v>
      </c>
      <c r="E105" s="124">
        <v>7.3893E-2</v>
      </c>
      <c r="F105" s="124">
        <v>3.0876000000000001E-2</v>
      </c>
      <c r="G105" s="124">
        <v>0.104769</v>
      </c>
    </row>
    <row r="106" spans="2:36" hidden="1" x14ac:dyDescent="0.5">
      <c r="B106" s="122">
        <v>1990</v>
      </c>
      <c r="C106" s="126" t="s">
        <v>206</v>
      </c>
      <c r="D106" s="126" t="s">
        <v>238</v>
      </c>
      <c r="E106" s="124">
        <v>4.1807999999999998E-2</v>
      </c>
      <c r="F106" s="124">
        <v>2.4587999999999999E-2</v>
      </c>
      <c r="G106" s="124">
        <v>6.6395999999999997E-2</v>
      </c>
    </row>
    <row r="107" spans="2:36" hidden="1" x14ac:dyDescent="0.5">
      <c r="B107" s="122">
        <v>1990</v>
      </c>
      <c r="C107" s="126" t="s">
        <v>206</v>
      </c>
      <c r="D107" s="126" t="s">
        <v>239</v>
      </c>
      <c r="E107" s="124">
        <v>0.14030300000000001</v>
      </c>
      <c r="F107" s="124">
        <v>9.0233999999999995E-2</v>
      </c>
      <c r="G107" s="124">
        <v>0.23053699999999999</v>
      </c>
    </row>
    <row r="108" spans="2:36" hidden="1" x14ac:dyDescent="0.5">
      <c r="B108" s="122">
        <v>1990</v>
      </c>
      <c r="C108" s="126" t="s">
        <v>206</v>
      </c>
      <c r="D108" s="126" t="s">
        <v>240</v>
      </c>
      <c r="E108" s="124">
        <v>1.0034E-2</v>
      </c>
      <c r="F108" s="124">
        <v>1.1623E-2</v>
      </c>
      <c r="G108" s="124">
        <v>2.1656999999999999E-2</v>
      </c>
    </row>
    <row r="109" spans="2:36" hidden="1" x14ac:dyDescent="0.5">
      <c r="B109" s="122">
        <v>1990</v>
      </c>
      <c r="C109" s="126" t="s">
        <v>206</v>
      </c>
      <c r="D109" s="126" t="s">
        <v>241</v>
      </c>
      <c r="E109" s="124">
        <v>2.3904000000000002E-2</v>
      </c>
      <c r="F109" s="124">
        <v>2.4312E-2</v>
      </c>
      <c r="G109" s="124">
        <v>4.8216000000000002E-2</v>
      </c>
    </row>
    <row r="110" spans="2:36" hidden="1" x14ac:dyDescent="0.5">
      <c r="B110" s="122">
        <v>1990</v>
      </c>
      <c r="C110" s="126" t="s">
        <v>206</v>
      </c>
      <c r="D110" s="126" t="s">
        <v>242</v>
      </c>
      <c r="E110" s="124">
        <v>6.8499999999999995E-4</v>
      </c>
      <c r="F110" s="124">
        <v>1.93E-4</v>
      </c>
      <c r="G110" s="124">
        <v>8.7799999999999998E-4</v>
      </c>
    </row>
    <row r="111" spans="2:36" hidden="1" x14ac:dyDescent="0.5">
      <c r="B111" s="122">
        <v>1990</v>
      </c>
      <c r="C111" s="126" t="s">
        <v>206</v>
      </c>
      <c r="D111" s="126" t="s">
        <v>243</v>
      </c>
      <c r="E111" s="124">
        <v>2.1849999999999999E-3</v>
      </c>
      <c r="F111" s="124">
        <v>1.3320000000000001E-3</v>
      </c>
      <c r="G111" s="124">
        <v>3.5170000000000002E-3</v>
      </c>
    </row>
    <row r="112" spans="2:36" hidden="1" x14ac:dyDescent="0.5">
      <c r="B112" s="122">
        <v>1990</v>
      </c>
      <c r="C112" s="126" t="s">
        <v>206</v>
      </c>
      <c r="D112" s="126" t="s">
        <v>244</v>
      </c>
      <c r="E112" s="124">
        <v>4.2789999999999998E-3</v>
      </c>
      <c r="F112" s="124">
        <v>1.977E-3</v>
      </c>
      <c r="G112" s="124">
        <v>6.2559999999999994E-3</v>
      </c>
    </row>
    <row r="113" spans="2:7" hidden="1" x14ac:dyDescent="0.5">
      <c r="B113" s="122">
        <v>1990</v>
      </c>
      <c r="C113" s="126" t="s">
        <v>206</v>
      </c>
      <c r="D113" s="126" t="s">
        <v>245</v>
      </c>
      <c r="E113" s="124">
        <v>1.4931E-2</v>
      </c>
      <c r="F113" s="124">
        <v>1.2711999999999999E-2</v>
      </c>
      <c r="G113" s="124">
        <v>2.7643000000000001E-2</v>
      </c>
    </row>
    <row r="114" spans="2:7" hidden="1" x14ac:dyDescent="0.5">
      <c r="B114" s="122">
        <v>1990</v>
      </c>
      <c r="C114" s="126" t="s">
        <v>77</v>
      </c>
      <c r="D114" s="126" t="s">
        <v>246</v>
      </c>
      <c r="E114" s="124">
        <v>0.229495</v>
      </c>
      <c r="F114" s="124">
        <v>0.30513200000000001</v>
      </c>
      <c r="G114" s="124">
        <v>0.53462699999999996</v>
      </c>
    </row>
    <row r="115" spans="2:7" hidden="1" x14ac:dyDescent="0.5">
      <c r="B115" s="122">
        <v>1990</v>
      </c>
      <c r="C115" s="126" t="s">
        <v>77</v>
      </c>
      <c r="D115" s="126" t="s">
        <v>247</v>
      </c>
      <c r="E115" s="124">
        <v>3.7913000000000002E-2</v>
      </c>
      <c r="F115" s="124">
        <v>1.3143999999999999E-2</v>
      </c>
      <c r="G115" s="124">
        <v>5.1057000000000012E-2</v>
      </c>
    </row>
    <row r="116" spans="2:7" hidden="1" x14ac:dyDescent="0.5">
      <c r="B116" s="122">
        <v>1990</v>
      </c>
      <c r="C116" s="126" t="s">
        <v>77</v>
      </c>
      <c r="D116" s="126" t="s">
        <v>248</v>
      </c>
      <c r="E116" s="124">
        <v>3.0691E-2</v>
      </c>
      <c r="F116" s="124">
        <v>0.57555400000000001</v>
      </c>
      <c r="G116" s="124">
        <v>0.60624500000000003</v>
      </c>
    </row>
    <row r="117" spans="2:7" hidden="1" x14ac:dyDescent="0.5">
      <c r="B117" s="122">
        <v>1990</v>
      </c>
      <c r="C117" s="126" t="s">
        <v>77</v>
      </c>
      <c r="D117" s="126" t="s">
        <v>249</v>
      </c>
      <c r="E117" s="124">
        <v>0.12755</v>
      </c>
      <c r="F117" s="124">
        <v>0.66131399999999996</v>
      </c>
      <c r="G117" s="124">
        <v>0.78886400000000001</v>
      </c>
    </row>
    <row r="118" spans="2:7" hidden="1" x14ac:dyDescent="0.5">
      <c r="B118" s="122">
        <v>1990</v>
      </c>
      <c r="C118" s="126" t="s">
        <v>77</v>
      </c>
      <c r="D118" s="126" t="s">
        <v>250</v>
      </c>
      <c r="E118" s="124">
        <v>3.9113000000000002E-2</v>
      </c>
      <c r="F118" s="124">
        <v>2.7074999999999998E-2</v>
      </c>
      <c r="G118" s="124">
        <v>6.6187999999999997E-2</v>
      </c>
    </row>
    <row r="119" spans="2:7" hidden="1" x14ac:dyDescent="0.5">
      <c r="B119" s="122">
        <v>1990</v>
      </c>
      <c r="C119" s="126" t="s">
        <v>77</v>
      </c>
      <c r="D119" s="126" t="s">
        <v>251</v>
      </c>
      <c r="E119" s="124">
        <v>0.28349999999999997</v>
      </c>
      <c r="F119" s="124">
        <v>0.18277599999999999</v>
      </c>
      <c r="G119" s="124">
        <v>0.46627600000000002</v>
      </c>
    </row>
    <row r="120" spans="2:7" hidden="1" x14ac:dyDescent="0.5">
      <c r="B120" s="122">
        <v>1990</v>
      </c>
      <c r="C120" s="126" t="s">
        <v>77</v>
      </c>
      <c r="D120" s="126" t="s">
        <v>252</v>
      </c>
      <c r="E120" s="124">
        <v>0.15871399999999999</v>
      </c>
      <c r="F120" s="124">
        <v>0.16473599999999999</v>
      </c>
      <c r="G120" s="124">
        <v>0.32345000000000002</v>
      </c>
    </row>
    <row r="121" spans="2:7" hidden="1" x14ac:dyDescent="0.5">
      <c r="B121" s="122">
        <v>1990</v>
      </c>
      <c r="C121" s="126" t="s">
        <v>77</v>
      </c>
      <c r="D121" s="126" t="s">
        <v>253</v>
      </c>
      <c r="E121" s="124">
        <v>5.5199999999999997E-3</v>
      </c>
      <c r="F121" s="124">
        <v>3.2569999999999999E-3</v>
      </c>
      <c r="G121" s="124">
        <v>8.7770000000000001E-3</v>
      </c>
    </row>
    <row r="122" spans="2:7" hidden="1" x14ac:dyDescent="0.5">
      <c r="B122" s="122">
        <v>1990</v>
      </c>
      <c r="C122" s="126" t="s">
        <v>77</v>
      </c>
      <c r="D122" s="126" t="s">
        <v>254</v>
      </c>
      <c r="E122" s="124">
        <v>0.37960100000000002</v>
      </c>
      <c r="F122" s="124">
        <v>0.21767800000000001</v>
      </c>
      <c r="G122" s="124">
        <v>0.597279</v>
      </c>
    </row>
    <row r="123" spans="2:7" hidden="1" x14ac:dyDescent="0.5">
      <c r="B123" s="122">
        <v>1990</v>
      </c>
      <c r="C123" s="126" t="s">
        <v>77</v>
      </c>
      <c r="D123" s="126" t="s">
        <v>255</v>
      </c>
      <c r="E123" s="124">
        <v>0.183283</v>
      </c>
      <c r="F123" s="124">
        <v>0.306421</v>
      </c>
      <c r="G123" s="124">
        <v>0.48970399999999997</v>
      </c>
    </row>
    <row r="124" spans="2:7" hidden="1" x14ac:dyDescent="0.5">
      <c r="B124" s="122">
        <v>1990</v>
      </c>
      <c r="C124" s="126" t="s">
        <v>77</v>
      </c>
      <c r="D124" s="126" t="s">
        <v>256</v>
      </c>
      <c r="E124" s="124">
        <v>0.27216699999999999</v>
      </c>
      <c r="F124" s="124">
        <v>0.15498200000000001</v>
      </c>
      <c r="G124" s="124">
        <v>0.427149</v>
      </c>
    </row>
    <row r="125" spans="2:7" x14ac:dyDescent="0.5">
      <c r="B125" s="122">
        <v>1991</v>
      </c>
      <c r="C125" s="123" t="s">
        <v>136</v>
      </c>
      <c r="D125" s="123" t="s">
        <v>52</v>
      </c>
      <c r="E125" s="124">
        <v>1.514718</v>
      </c>
      <c r="F125" s="124">
        <v>1.125273</v>
      </c>
      <c r="G125" s="124">
        <v>2.6399910000000002</v>
      </c>
    </row>
    <row r="126" spans="2:7" x14ac:dyDescent="0.5">
      <c r="B126" s="122">
        <v>1991</v>
      </c>
      <c r="C126" s="124" t="s">
        <v>136</v>
      </c>
      <c r="D126" s="124" t="s">
        <v>137</v>
      </c>
      <c r="E126" s="124">
        <v>0.152782</v>
      </c>
      <c r="F126" s="124">
        <v>0.15435299999999999</v>
      </c>
      <c r="G126" s="124">
        <v>0.30713499999999999</v>
      </c>
    </row>
    <row r="127" spans="2:7" x14ac:dyDescent="0.5">
      <c r="B127" s="122">
        <v>1991</v>
      </c>
      <c r="C127" s="124" t="s">
        <v>136</v>
      </c>
      <c r="D127" s="124" t="s">
        <v>51</v>
      </c>
      <c r="E127" s="124">
        <v>1.636781</v>
      </c>
      <c r="F127" s="124">
        <v>1.067013</v>
      </c>
      <c r="G127" s="124">
        <v>2.7037939999999998</v>
      </c>
    </row>
    <row r="128" spans="2:7" x14ac:dyDescent="0.5">
      <c r="B128" s="122">
        <v>1991</v>
      </c>
      <c r="C128" s="126" t="s">
        <v>136</v>
      </c>
      <c r="D128" s="126" t="s">
        <v>138</v>
      </c>
      <c r="E128" s="124">
        <v>0.91290899999999997</v>
      </c>
      <c r="F128" s="124">
        <v>0.58328800000000003</v>
      </c>
      <c r="G128" s="124">
        <v>1.496197</v>
      </c>
    </row>
    <row r="129" spans="2:7" hidden="1" x14ac:dyDescent="0.5">
      <c r="B129" s="122">
        <v>1991</v>
      </c>
      <c r="C129" s="126" t="s">
        <v>139</v>
      </c>
      <c r="D129" s="126" t="s">
        <v>139</v>
      </c>
      <c r="E129" s="124">
        <v>11.083974</v>
      </c>
      <c r="F129" s="124">
        <v>0</v>
      </c>
      <c r="G129" s="124">
        <v>11.083974</v>
      </c>
    </row>
    <row r="130" spans="2:7" hidden="1" x14ac:dyDescent="0.5">
      <c r="B130" s="122">
        <v>1991</v>
      </c>
      <c r="C130" s="126" t="s">
        <v>72</v>
      </c>
      <c r="D130" s="126" t="s">
        <v>140</v>
      </c>
      <c r="E130" s="124">
        <v>12.87134</v>
      </c>
      <c r="F130" s="124">
        <v>1.028213</v>
      </c>
      <c r="G130" s="124">
        <v>13.899552999999999</v>
      </c>
    </row>
    <row r="131" spans="2:7" hidden="1" x14ac:dyDescent="0.5">
      <c r="B131" s="122">
        <v>1991</v>
      </c>
      <c r="C131" s="126" t="s">
        <v>72</v>
      </c>
      <c r="D131" s="126" t="s">
        <v>141</v>
      </c>
      <c r="E131" s="124">
        <v>0.15734899999999999</v>
      </c>
      <c r="F131" s="124">
        <v>2.5925E-2</v>
      </c>
      <c r="G131" s="124">
        <v>0.18327399999999999</v>
      </c>
    </row>
    <row r="132" spans="2:7" hidden="1" x14ac:dyDescent="0.5">
      <c r="B132" s="122">
        <v>1991</v>
      </c>
      <c r="C132" s="126" t="s">
        <v>72</v>
      </c>
      <c r="D132" s="126" t="s">
        <v>142</v>
      </c>
      <c r="E132" s="124">
        <v>0.42287400000000003</v>
      </c>
      <c r="F132" s="124">
        <v>0.121686</v>
      </c>
      <c r="G132" s="124">
        <v>0.54456000000000004</v>
      </c>
    </row>
    <row r="133" spans="2:7" hidden="1" x14ac:dyDescent="0.5">
      <c r="B133" s="122">
        <v>1991</v>
      </c>
      <c r="C133" s="126" t="s">
        <v>72</v>
      </c>
      <c r="D133" s="126" t="s">
        <v>143</v>
      </c>
      <c r="E133" s="124">
        <v>0.882552</v>
      </c>
      <c r="F133" s="124">
        <v>4.8391000000000003E-2</v>
      </c>
      <c r="G133" s="124">
        <v>0.93094299999999996</v>
      </c>
    </row>
    <row r="134" spans="2:7" hidden="1" x14ac:dyDescent="0.5">
      <c r="B134" s="122">
        <v>1991</v>
      </c>
      <c r="C134" s="126" t="s">
        <v>72</v>
      </c>
      <c r="D134" s="126" t="s">
        <v>144</v>
      </c>
      <c r="E134" s="124">
        <v>0.128885</v>
      </c>
      <c r="F134" s="124">
        <v>2.3463000000000001E-2</v>
      </c>
      <c r="G134" s="124">
        <v>0.15234800000000001</v>
      </c>
    </row>
    <row r="135" spans="2:7" hidden="1" x14ac:dyDescent="0.5">
      <c r="B135" s="122">
        <v>1991</v>
      </c>
      <c r="C135" s="126" t="s">
        <v>72</v>
      </c>
      <c r="D135" s="126" t="s">
        <v>145</v>
      </c>
      <c r="E135" s="124">
        <v>1.35816</v>
      </c>
      <c r="F135" s="124">
        <v>0.207703</v>
      </c>
      <c r="G135" s="124">
        <v>1.565863</v>
      </c>
    </row>
    <row r="136" spans="2:7" hidden="1" x14ac:dyDescent="0.5">
      <c r="B136" s="122">
        <v>1991</v>
      </c>
      <c r="C136" s="126" t="s">
        <v>146</v>
      </c>
      <c r="D136" s="126" t="s">
        <v>147</v>
      </c>
      <c r="E136" s="124">
        <v>4.7865999999999999E-2</v>
      </c>
      <c r="F136" s="124">
        <v>1.28085</v>
      </c>
      <c r="G136" s="124">
        <v>1.328716</v>
      </c>
    </row>
    <row r="137" spans="2:7" hidden="1" x14ac:dyDescent="0.5">
      <c r="B137" s="122">
        <v>1991</v>
      </c>
      <c r="C137" s="126" t="s">
        <v>146</v>
      </c>
      <c r="D137" s="126" t="s">
        <v>148</v>
      </c>
      <c r="E137" s="124">
        <v>3.2702000000000002E-2</v>
      </c>
      <c r="F137" s="124">
        <v>-1.6174000000000001E-2</v>
      </c>
      <c r="G137" s="124">
        <v>1.6528000000000001E-2</v>
      </c>
    </row>
    <row r="138" spans="2:7" hidden="1" x14ac:dyDescent="0.5">
      <c r="B138" s="122">
        <v>1991</v>
      </c>
      <c r="C138" s="126" t="s">
        <v>146</v>
      </c>
      <c r="D138" s="126" t="s">
        <v>149</v>
      </c>
      <c r="E138" s="124">
        <v>3.7739000000000002E-2</v>
      </c>
      <c r="F138" s="124">
        <v>0.29181600000000002</v>
      </c>
      <c r="G138" s="124">
        <v>0.32955499999999999</v>
      </c>
    </row>
    <row r="139" spans="2:7" hidden="1" x14ac:dyDescent="0.5">
      <c r="B139" s="122">
        <v>1991</v>
      </c>
      <c r="C139" s="126" t="s">
        <v>146</v>
      </c>
      <c r="D139" s="126" t="s">
        <v>150</v>
      </c>
      <c r="E139" s="124">
        <v>0.28949999999999998</v>
      </c>
      <c r="F139" s="124">
        <v>1.2430639999999999</v>
      </c>
      <c r="G139" s="124">
        <v>1.532564</v>
      </c>
    </row>
    <row r="140" spans="2:7" hidden="1" x14ac:dyDescent="0.5">
      <c r="B140" s="122">
        <v>1991</v>
      </c>
      <c r="C140" s="126" t="s">
        <v>146</v>
      </c>
      <c r="D140" s="126" t="s">
        <v>151</v>
      </c>
      <c r="E140" s="124">
        <v>0.173625</v>
      </c>
      <c r="F140" s="124">
        <v>2.104E-3</v>
      </c>
      <c r="G140" s="124">
        <v>0.175729</v>
      </c>
    </row>
    <row r="141" spans="2:7" hidden="1" x14ac:dyDescent="0.5">
      <c r="B141" s="122">
        <v>1991</v>
      </c>
      <c r="C141" s="126" t="s">
        <v>146</v>
      </c>
      <c r="D141" s="126" t="s">
        <v>152</v>
      </c>
      <c r="E141" s="124">
        <v>6.4279999999999997E-3</v>
      </c>
      <c r="F141" s="124">
        <v>2.2594E-2</v>
      </c>
      <c r="G141" s="124">
        <v>2.9021999999999999E-2</v>
      </c>
    </row>
    <row r="142" spans="2:7" hidden="1" x14ac:dyDescent="0.5">
      <c r="B142" s="122">
        <v>1991</v>
      </c>
      <c r="C142" s="126" t="s">
        <v>146</v>
      </c>
      <c r="D142" s="126" t="s">
        <v>153</v>
      </c>
      <c r="E142" s="124">
        <v>3.0691E-2</v>
      </c>
      <c r="F142" s="124">
        <v>0.36557299999999998</v>
      </c>
      <c r="G142" s="124">
        <v>0.39626400000000001</v>
      </c>
    </row>
    <row r="143" spans="2:7" hidden="1" x14ac:dyDescent="0.5">
      <c r="B143" s="122">
        <v>1991</v>
      </c>
      <c r="C143" s="126" t="s">
        <v>146</v>
      </c>
      <c r="D143" s="126" t="s">
        <v>154</v>
      </c>
      <c r="E143" s="124">
        <v>3.3699E-2</v>
      </c>
      <c r="F143" s="124">
        <v>0.636764</v>
      </c>
      <c r="G143" s="124">
        <v>0.67046300000000003</v>
      </c>
    </row>
    <row r="144" spans="2:7" hidden="1" x14ac:dyDescent="0.5">
      <c r="B144" s="122">
        <v>1991</v>
      </c>
      <c r="C144" s="126" t="s">
        <v>146</v>
      </c>
      <c r="D144" s="126" t="s">
        <v>155</v>
      </c>
      <c r="E144" s="124">
        <v>9.0670000000000004E-3</v>
      </c>
      <c r="F144" s="124">
        <v>4.1991000000000001E-2</v>
      </c>
      <c r="G144" s="124">
        <v>5.1057999999999999E-2</v>
      </c>
    </row>
    <row r="145" spans="2:7" hidden="1" x14ac:dyDescent="0.5">
      <c r="B145" s="122">
        <v>1991</v>
      </c>
      <c r="C145" s="126" t="s">
        <v>146</v>
      </c>
      <c r="D145" s="126" t="s">
        <v>156</v>
      </c>
      <c r="E145" s="124">
        <v>5.8601E-2</v>
      </c>
      <c r="F145" s="124">
        <v>0.54063799999999995</v>
      </c>
      <c r="G145" s="124">
        <v>0.59923899999999997</v>
      </c>
    </row>
    <row r="146" spans="2:7" hidden="1" x14ac:dyDescent="0.5">
      <c r="B146" s="122">
        <v>1991</v>
      </c>
      <c r="C146" s="126" t="s">
        <v>146</v>
      </c>
      <c r="D146" s="126" t="s">
        <v>157</v>
      </c>
      <c r="E146" s="124">
        <v>9.2232999999999996E-2</v>
      </c>
      <c r="F146" s="124">
        <v>0.382743</v>
      </c>
      <c r="G146" s="124">
        <v>0.47497600000000001</v>
      </c>
    </row>
    <row r="147" spans="2:7" hidden="1" x14ac:dyDescent="0.5">
      <c r="B147" s="122">
        <v>1991</v>
      </c>
      <c r="C147" s="126" t="s">
        <v>146</v>
      </c>
      <c r="D147" s="126" t="s">
        <v>158</v>
      </c>
      <c r="E147" s="124">
        <v>1.7958999999999999E-2</v>
      </c>
      <c r="F147" s="124">
        <v>0.176617</v>
      </c>
      <c r="G147" s="124">
        <v>0.194576</v>
      </c>
    </row>
    <row r="148" spans="2:7" hidden="1" x14ac:dyDescent="0.5">
      <c r="B148" s="122">
        <v>1991</v>
      </c>
      <c r="C148" s="126" t="s">
        <v>146</v>
      </c>
      <c r="D148" s="126" t="s">
        <v>159</v>
      </c>
      <c r="E148" s="124">
        <v>2.4239999999999999E-3</v>
      </c>
      <c r="F148" s="124">
        <v>4.6099000000000001E-2</v>
      </c>
      <c r="G148" s="124">
        <v>4.8522999999999997E-2</v>
      </c>
    </row>
    <row r="149" spans="2:7" hidden="1" x14ac:dyDescent="0.5">
      <c r="B149" s="122">
        <v>1991</v>
      </c>
      <c r="C149" s="126" t="s">
        <v>146</v>
      </c>
      <c r="D149" s="126" t="s">
        <v>160</v>
      </c>
      <c r="E149" s="124">
        <v>5.4616999999999999E-2</v>
      </c>
      <c r="F149" s="124">
        <v>0.15353600000000001</v>
      </c>
      <c r="G149" s="124">
        <v>0.208153</v>
      </c>
    </row>
    <row r="150" spans="2:7" hidden="1" x14ac:dyDescent="0.5">
      <c r="B150" s="122">
        <v>1991</v>
      </c>
      <c r="C150" s="126" t="s">
        <v>146</v>
      </c>
      <c r="D150" s="126" t="s">
        <v>161</v>
      </c>
      <c r="E150" s="124">
        <v>3.9047999999999999E-2</v>
      </c>
      <c r="F150" s="124">
        <v>0.153195</v>
      </c>
      <c r="G150" s="124">
        <v>0.192243</v>
      </c>
    </row>
    <row r="151" spans="2:7" hidden="1" x14ac:dyDescent="0.5">
      <c r="B151" s="122">
        <v>1991</v>
      </c>
      <c r="C151" s="126" t="s">
        <v>146</v>
      </c>
      <c r="D151" s="126" t="s">
        <v>162</v>
      </c>
      <c r="E151" s="124">
        <v>1.3680000000000001E-3</v>
      </c>
      <c r="F151" s="124">
        <v>5.143E-3</v>
      </c>
      <c r="G151" s="124">
        <v>6.5110000000000003E-3</v>
      </c>
    </row>
    <row r="152" spans="2:7" hidden="1" x14ac:dyDescent="0.5">
      <c r="B152" s="122">
        <v>1991</v>
      </c>
      <c r="C152" s="126" t="s">
        <v>146</v>
      </c>
      <c r="D152" s="126" t="s">
        <v>163</v>
      </c>
      <c r="E152" s="124">
        <v>0.12517500000000001</v>
      </c>
      <c r="F152" s="124">
        <v>-1.4048E-2</v>
      </c>
      <c r="G152" s="124">
        <v>0.111127</v>
      </c>
    </row>
    <row r="153" spans="2:7" hidden="1" x14ac:dyDescent="0.5">
      <c r="B153" s="122">
        <v>1991</v>
      </c>
      <c r="C153" s="126" t="s">
        <v>146</v>
      </c>
      <c r="D153" s="126" t="s">
        <v>164</v>
      </c>
      <c r="E153" s="124">
        <v>1.2421E-2</v>
      </c>
      <c r="F153" s="124">
        <v>0.24510199999999999</v>
      </c>
      <c r="G153" s="124">
        <v>0.257523</v>
      </c>
    </row>
    <row r="154" spans="2:7" hidden="1" x14ac:dyDescent="0.5">
      <c r="B154" s="122">
        <v>1991</v>
      </c>
      <c r="C154" s="126" t="s">
        <v>146</v>
      </c>
      <c r="D154" s="126" t="s">
        <v>165</v>
      </c>
      <c r="E154" s="124">
        <v>8.3641999999999994E-2</v>
      </c>
      <c r="F154" s="124">
        <v>0.43072199999999999</v>
      </c>
      <c r="G154" s="124">
        <v>0.51436400000000004</v>
      </c>
    </row>
    <row r="155" spans="2:7" hidden="1" x14ac:dyDescent="0.5">
      <c r="B155" s="122">
        <v>1991</v>
      </c>
      <c r="C155" s="126" t="s">
        <v>146</v>
      </c>
      <c r="D155" s="126" t="s">
        <v>166</v>
      </c>
      <c r="E155" s="124">
        <v>7.3193999999999995E-2</v>
      </c>
      <c r="F155" s="124">
        <v>0.36022999999999999</v>
      </c>
      <c r="G155" s="124">
        <v>0.43342399999999998</v>
      </c>
    </row>
    <row r="156" spans="2:7" hidden="1" x14ac:dyDescent="0.5">
      <c r="B156" s="122">
        <v>1991</v>
      </c>
      <c r="C156" s="126" t="s">
        <v>146</v>
      </c>
      <c r="D156" s="126" t="s">
        <v>167</v>
      </c>
      <c r="E156" s="124">
        <v>0.151167</v>
      </c>
      <c r="F156" s="124">
        <v>0.68822799999999995</v>
      </c>
      <c r="G156" s="124">
        <v>0.83939499999999989</v>
      </c>
    </row>
    <row r="157" spans="2:7" hidden="1" x14ac:dyDescent="0.5">
      <c r="B157" s="122">
        <v>1991</v>
      </c>
      <c r="C157" s="126" t="s">
        <v>146</v>
      </c>
      <c r="D157" s="126" t="s">
        <v>168</v>
      </c>
      <c r="E157" s="124">
        <v>0.45261299999999999</v>
      </c>
      <c r="F157" s="124">
        <v>1.811391</v>
      </c>
      <c r="G157" s="124">
        <v>2.2640039999999999</v>
      </c>
    </row>
    <row r="158" spans="2:7" hidden="1" x14ac:dyDescent="0.5">
      <c r="B158" s="122">
        <v>1991</v>
      </c>
      <c r="C158" s="126" t="s">
        <v>146</v>
      </c>
      <c r="D158" s="126" t="s">
        <v>169</v>
      </c>
      <c r="E158" s="124">
        <v>2.3508000000000001E-2</v>
      </c>
      <c r="F158" s="124">
        <v>0.16794200000000001</v>
      </c>
      <c r="G158" s="124">
        <v>0.19145000000000001</v>
      </c>
    </row>
    <row r="159" spans="2:7" hidden="1" x14ac:dyDescent="0.5">
      <c r="B159" s="122">
        <v>1991</v>
      </c>
      <c r="C159" s="126" t="s">
        <v>146</v>
      </c>
      <c r="D159" s="126" t="s">
        <v>170</v>
      </c>
      <c r="E159" s="124">
        <v>5.7151E-2</v>
      </c>
      <c r="F159" s="124">
        <v>0.157279</v>
      </c>
      <c r="G159" s="124">
        <v>0.21443000000000001</v>
      </c>
    </row>
    <row r="160" spans="2:7" hidden="1" x14ac:dyDescent="0.5">
      <c r="B160" s="122">
        <v>1991</v>
      </c>
      <c r="C160" s="126" t="s">
        <v>146</v>
      </c>
      <c r="D160" s="126" t="s">
        <v>171</v>
      </c>
      <c r="E160" s="124">
        <v>1.0000000000000001E-5</v>
      </c>
      <c r="F160" s="124">
        <v>7.6323000000000002E-2</v>
      </c>
      <c r="G160" s="124">
        <v>7.6332999999999998E-2</v>
      </c>
    </row>
    <row r="161" spans="2:7" hidden="1" x14ac:dyDescent="0.5">
      <c r="B161" s="122">
        <v>1991</v>
      </c>
      <c r="C161" s="126" t="s">
        <v>146</v>
      </c>
      <c r="D161" s="126" t="s">
        <v>172</v>
      </c>
      <c r="E161" s="124">
        <v>3.9359999999999999E-2</v>
      </c>
      <c r="F161" s="124">
        <v>2.223E-2</v>
      </c>
      <c r="G161" s="124">
        <v>6.1589999999999999E-2</v>
      </c>
    </row>
    <row r="162" spans="2:7" hidden="1" x14ac:dyDescent="0.5">
      <c r="B162" s="122">
        <v>1991</v>
      </c>
      <c r="C162" s="126" t="s">
        <v>146</v>
      </c>
      <c r="D162" s="126" t="s">
        <v>173</v>
      </c>
      <c r="E162" s="124">
        <v>0.115038</v>
      </c>
      <c r="F162" s="124">
        <v>0.34524899999999997</v>
      </c>
      <c r="G162" s="124">
        <v>0.460287</v>
      </c>
    </row>
    <row r="163" spans="2:7" hidden="1" x14ac:dyDescent="0.5">
      <c r="B163" s="122">
        <v>1991</v>
      </c>
      <c r="C163" s="126" t="s">
        <v>146</v>
      </c>
      <c r="D163" s="126" t="s">
        <v>174</v>
      </c>
      <c r="E163" s="124">
        <v>3.4639000000000003E-2</v>
      </c>
      <c r="F163" s="124">
        <v>0.19744100000000001</v>
      </c>
      <c r="G163" s="124">
        <v>0.23208000000000001</v>
      </c>
    </row>
    <row r="164" spans="2:7" hidden="1" x14ac:dyDescent="0.5">
      <c r="B164" s="122">
        <v>1991</v>
      </c>
      <c r="C164" s="126" t="s">
        <v>146</v>
      </c>
      <c r="D164" s="126" t="s">
        <v>175</v>
      </c>
      <c r="E164" s="124">
        <v>1.3374E-2</v>
      </c>
      <c r="F164" s="124">
        <v>3.2549000000000002E-2</v>
      </c>
      <c r="G164" s="124">
        <v>4.5923000000000012E-2</v>
      </c>
    </row>
    <row r="165" spans="2:7" hidden="1" x14ac:dyDescent="0.5">
      <c r="B165" s="122">
        <v>1991</v>
      </c>
      <c r="C165" s="126" t="s">
        <v>146</v>
      </c>
      <c r="D165" s="126" t="s">
        <v>176</v>
      </c>
      <c r="E165" s="124">
        <v>3.6178000000000002E-2</v>
      </c>
      <c r="F165" s="124">
        <v>0.16445299999999999</v>
      </c>
      <c r="G165" s="124">
        <v>0.200631</v>
      </c>
    </row>
    <row r="166" spans="2:7" hidden="1" x14ac:dyDescent="0.5">
      <c r="B166" s="122">
        <v>1991</v>
      </c>
      <c r="C166" s="126" t="s">
        <v>73</v>
      </c>
      <c r="D166" s="126" t="s">
        <v>177</v>
      </c>
      <c r="E166" s="124">
        <v>0.92174299999999998</v>
      </c>
      <c r="F166" s="124">
        <v>0.63276600000000005</v>
      </c>
      <c r="G166" s="124">
        <v>1.5545089999999999</v>
      </c>
    </row>
    <row r="167" spans="2:7" hidden="1" x14ac:dyDescent="0.5">
      <c r="B167" s="122">
        <v>1991</v>
      </c>
      <c r="C167" s="126" t="s">
        <v>73</v>
      </c>
      <c r="D167" s="126" t="s">
        <v>178</v>
      </c>
      <c r="E167" s="124">
        <v>0.42981200000000003</v>
      </c>
      <c r="F167" s="124">
        <v>0.24209800000000001</v>
      </c>
      <c r="G167" s="124">
        <v>0.67191000000000001</v>
      </c>
    </row>
    <row r="168" spans="2:7" hidden="1" x14ac:dyDescent="0.5">
      <c r="B168" s="122">
        <v>1991</v>
      </c>
      <c r="C168" s="126" t="s">
        <v>73</v>
      </c>
      <c r="D168" s="126" t="s">
        <v>179</v>
      </c>
      <c r="E168" s="124">
        <v>0.26499800000000001</v>
      </c>
      <c r="F168" s="124">
        <v>0.281526</v>
      </c>
      <c r="G168" s="124">
        <v>0.54652400000000001</v>
      </c>
    </row>
    <row r="169" spans="2:7" hidden="1" x14ac:dyDescent="0.5">
      <c r="B169" s="122">
        <v>1991</v>
      </c>
      <c r="C169" s="126" t="s">
        <v>73</v>
      </c>
      <c r="D169" s="126" t="s">
        <v>180</v>
      </c>
      <c r="E169" s="124">
        <v>1.6799999999999999E-2</v>
      </c>
      <c r="F169" s="124">
        <v>0.141986</v>
      </c>
      <c r="G169" s="124">
        <v>0.15878600000000001</v>
      </c>
    </row>
    <row r="170" spans="2:7" hidden="1" x14ac:dyDescent="0.5">
      <c r="B170" s="122">
        <v>1991</v>
      </c>
      <c r="C170" s="126" t="s">
        <v>73</v>
      </c>
      <c r="D170" s="126" t="s">
        <v>181</v>
      </c>
      <c r="E170" s="124">
        <v>2.2936999999999999E-2</v>
      </c>
      <c r="F170" s="124">
        <v>4.1181000000000002E-2</v>
      </c>
      <c r="G170" s="124">
        <v>6.4118000000000008E-2</v>
      </c>
    </row>
    <row r="171" spans="2:7" hidden="1" x14ac:dyDescent="0.5">
      <c r="B171" s="122">
        <v>1991</v>
      </c>
      <c r="C171" s="126" t="s">
        <v>73</v>
      </c>
      <c r="D171" s="126" t="s">
        <v>182</v>
      </c>
      <c r="E171" s="124">
        <v>1.812303</v>
      </c>
      <c r="F171" s="124">
        <v>0.98121899999999995</v>
      </c>
      <c r="G171" s="124">
        <v>2.7935219999999998</v>
      </c>
    </row>
    <row r="172" spans="2:7" hidden="1" x14ac:dyDescent="0.5">
      <c r="B172" s="122">
        <v>1991</v>
      </c>
      <c r="C172" s="126" t="s">
        <v>73</v>
      </c>
      <c r="D172" s="126" t="s">
        <v>183</v>
      </c>
      <c r="E172" s="124">
        <v>1.6205099999999999</v>
      </c>
      <c r="F172" s="124">
        <v>0.411439</v>
      </c>
      <c r="G172" s="124">
        <v>2.031949</v>
      </c>
    </row>
    <row r="173" spans="2:7" hidden="1" x14ac:dyDescent="0.5">
      <c r="B173" s="122">
        <v>1991</v>
      </c>
      <c r="C173" s="126" t="s">
        <v>73</v>
      </c>
      <c r="D173" s="126" t="s">
        <v>184</v>
      </c>
      <c r="E173" s="124">
        <v>0.97329399999999999</v>
      </c>
      <c r="F173" s="124">
        <v>0.490477</v>
      </c>
      <c r="G173" s="124">
        <v>1.4637709999999999</v>
      </c>
    </row>
    <row r="174" spans="2:7" hidden="1" x14ac:dyDescent="0.5">
      <c r="B174" s="122">
        <v>1991</v>
      </c>
      <c r="C174" s="126" t="s">
        <v>73</v>
      </c>
      <c r="D174" s="126" t="s">
        <v>185</v>
      </c>
      <c r="E174" s="124">
        <v>1.821026</v>
      </c>
      <c r="F174" s="124">
        <v>0.41119600000000001</v>
      </c>
      <c r="G174" s="124">
        <v>2.2322220000000002</v>
      </c>
    </row>
    <row r="175" spans="2:7" hidden="1" x14ac:dyDescent="0.5">
      <c r="B175" s="122">
        <v>1991</v>
      </c>
      <c r="C175" s="126" t="s">
        <v>186</v>
      </c>
      <c r="D175" s="126" t="s">
        <v>187</v>
      </c>
      <c r="E175" s="124">
        <v>0.37677699999999997</v>
      </c>
      <c r="F175" s="124">
        <v>0.10970000000000001</v>
      </c>
      <c r="G175" s="124">
        <v>0.48647699999999999</v>
      </c>
    </row>
    <row r="176" spans="2:7" hidden="1" x14ac:dyDescent="0.5">
      <c r="B176" s="122">
        <v>1991</v>
      </c>
      <c r="C176" s="126" t="s">
        <v>186</v>
      </c>
      <c r="D176" s="126" t="s">
        <v>188</v>
      </c>
      <c r="E176" s="124">
        <v>1.4997290000000001</v>
      </c>
      <c r="F176" s="124">
        <v>0.53063899999999997</v>
      </c>
      <c r="G176" s="124">
        <v>2.0303680000000002</v>
      </c>
    </row>
    <row r="177" spans="2:7" hidden="1" x14ac:dyDescent="0.5">
      <c r="B177" s="122">
        <v>1991</v>
      </c>
      <c r="C177" s="126" t="s">
        <v>186</v>
      </c>
      <c r="D177" s="126" t="s">
        <v>189</v>
      </c>
      <c r="E177" s="124">
        <v>1.109866</v>
      </c>
      <c r="F177" s="124">
        <v>0.62379799999999996</v>
      </c>
      <c r="G177" s="124">
        <v>1.7336640000000001</v>
      </c>
    </row>
    <row r="178" spans="2:7" hidden="1" x14ac:dyDescent="0.5">
      <c r="B178" s="122">
        <v>1991</v>
      </c>
      <c r="C178" s="126" t="s">
        <v>190</v>
      </c>
      <c r="D178" s="126" t="s">
        <v>191</v>
      </c>
      <c r="E178" s="124">
        <v>1.0525E-2</v>
      </c>
      <c r="F178" s="124">
        <v>4.5230000000000001E-3</v>
      </c>
      <c r="G178" s="124">
        <v>1.5048000000000001E-2</v>
      </c>
    </row>
    <row r="179" spans="2:7" hidden="1" x14ac:dyDescent="0.5">
      <c r="B179" s="122">
        <v>1991</v>
      </c>
      <c r="C179" s="126" t="s">
        <v>190</v>
      </c>
      <c r="D179" s="126" t="s">
        <v>192</v>
      </c>
      <c r="E179" s="124">
        <v>0.13583999999999999</v>
      </c>
      <c r="F179" s="124">
        <v>4.1993999999999997E-2</v>
      </c>
      <c r="G179" s="124">
        <v>0.17783399999999999</v>
      </c>
    </row>
    <row r="180" spans="2:7" hidden="1" x14ac:dyDescent="0.5">
      <c r="B180" s="122">
        <v>1991</v>
      </c>
      <c r="C180" s="126" t="s">
        <v>190</v>
      </c>
      <c r="D180" s="126" t="s">
        <v>193</v>
      </c>
      <c r="E180" s="124">
        <v>1.5594520000000001</v>
      </c>
      <c r="F180" s="124">
        <v>0.32126100000000002</v>
      </c>
      <c r="G180" s="124">
        <v>1.8807130000000001</v>
      </c>
    </row>
    <row r="181" spans="2:7" hidden="1" x14ac:dyDescent="0.5">
      <c r="B181" s="122">
        <v>1991</v>
      </c>
      <c r="C181" s="126" t="s">
        <v>190</v>
      </c>
      <c r="D181" s="126" t="s">
        <v>194</v>
      </c>
      <c r="E181" s="124">
        <v>0.12574399999999999</v>
      </c>
      <c r="F181" s="124">
        <v>3.0332000000000001E-2</v>
      </c>
      <c r="G181" s="124">
        <v>0.15607599999999999</v>
      </c>
    </row>
    <row r="182" spans="2:7" hidden="1" x14ac:dyDescent="0.5">
      <c r="B182" s="122">
        <v>1991</v>
      </c>
      <c r="C182" s="126" t="s">
        <v>190</v>
      </c>
      <c r="D182" s="126" t="s">
        <v>195</v>
      </c>
      <c r="E182" s="124">
        <v>0.77087799999999995</v>
      </c>
      <c r="F182" s="124">
        <v>0.29511199999999999</v>
      </c>
      <c r="G182" s="124">
        <v>1.06599</v>
      </c>
    </row>
    <row r="183" spans="2:7" hidden="1" x14ac:dyDescent="0.5">
      <c r="B183" s="122">
        <v>1991</v>
      </c>
      <c r="C183" s="126" t="s">
        <v>190</v>
      </c>
      <c r="D183" s="126" t="s">
        <v>196</v>
      </c>
      <c r="E183" s="124">
        <v>0.56625899999999996</v>
      </c>
      <c r="F183" s="124">
        <v>0.13164999999999999</v>
      </c>
      <c r="G183" s="124">
        <v>0.69790899999999989</v>
      </c>
    </row>
    <row r="184" spans="2:7" hidden="1" x14ac:dyDescent="0.5">
      <c r="B184" s="122">
        <v>1991</v>
      </c>
      <c r="C184" s="126" t="s">
        <v>190</v>
      </c>
      <c r="D184" s="126" t="s">
        <v>197</v>
      </c>
      <c r="E184" s="124">
        <v>0.59403099999999998</v>
      </c>
      <c r="F184" s="124">
        <v>0.176985</v>
      </c>
      <c r="G184" s="124">
        <v>0.77101599999999992</v>
      </c>
    </row>
    <row r="185" spans="2:7" hidden="1" x14ac:dyDescent="0.5">
      <c r="B185" s="122">
        <v>1991</v>
      </c>
      <c r="C185" s="126" t="s">
        <v>190</v>
      </c>
      <c r="D185" s="126" t="s">
        <v>198</v>
      </c>
      <c r="E185" s="124">
        <v>0.69353100000000001</v>
      </c>
      <c r="F185" s="124">
        <v>0.33568199999999998</v>
      </c>
      <c r="G185" s="124">
        <v>1.0292129999999999</v>
      </c>
    </row>
    <row r="186" spans="2:7" hidden="1" x14ac:dyDescent="0.5">
      <c r="B186" s="122">
        <v>1991</v>
      </c>
      <c r="C186" s="126" t="s">
        <v>190</v>
      </c>
      <c r="D186" s="126" t="s">
        <v>199</v>
      </c>
      <c r="E186" s="124">
        <v>2.6605E-2</v>
      </c>
      <c r="F186" s="124">
        <v>3.4763000000000002E-2</v>
      </c>
      <c r="G186" s="124">
        <v>6.1368000000000013E-2</v>
      </c>
    </row>
    <row r="187" spans="2:7" hidden="1" x14ac:dyDescent="0.5">
      <c r="B187" s="122">
        <v>1991</v>
      </c>
      <c r="C187" s="126" t="s">
        <v>190</v>
      </c>
      <c r="D187" s="126" t="s">
        <v>200</v>
      </c>
      <c r="E187" s="124">
        <v>0.50466900000000003</v>
      </c>
      <c r="F187" s="124">
        <v>0.1361</v>
      </c>
      <c r="G187" s="124">
        <v>0.64076900000000003</v>
      </c>
    </row>
    <row r="188" spans="2:7" hidden="1" x14ac:dyDescent="0.5">
      <c r="B188" s="122">
        <v>1991</v>
      </c>
      <c r="C188" s="126" t="s">
        <v>190</v>
      </c>
      <c r="D188" s="126" t="s">
        <v>201</v>
      </c>
      <c r="E188" s="124">
        <v>1.0961730000000001</v>
      </c>
      <c r="F188" s="124">
        <v>0.39530799999999999</v>
      </c>
      <c r="G188" s="124">
        <v>1.4914810000000001</v>
      </c>
    </row>
    <row r="189" spans="2:7" hidden="1" x14ac:dyDescent="0.5">
      <c r="B189" s="122">
        <v>1991</v>
      </c>
      <c r="C189" s="126" t="s">
        <v>190</v>
      </c>
      <c r="D189" s="126" t="s">
        <v>202</v>
      </c>
      <c r="E189" s="124">
        <v>0.429012</v>
      </c>
      <c r="F189" s="124">
        <v>0.12286</v>
      </c>
      <c r="G189" s="124">
        <v>0.55187200000000003</v>
      </c>
    </row>
    <row r="190" spans="2:7" hidden="1" x14ac:dyDescent="0.5">
      <c r="B190" s="122">
        <v>1991</v>
      </c>
      <c r="C190" s="126" t="s">
        <v>190</v>
      </c>
      <c r="D190" s="126" t="s">
        <v>203</v>
      </c>
      <c r="E190" s="124">
        <v>3.4966999999999998E-2</v>
      </c>
      <c r="F190" s="124">
        <v>1.9105E-2</v>
      </c>
      <c r="G190" s="124">
        <v>5.4072000000000002E-2</v>
      </c>
    </row>
    <row r="191" spans="2:7" hidden="1" x14ac:dyDescent="0.5">
      <c r="B191" s="122">
        <v>1991</v>
      </c>
      <c r="C191" s="126" t="s">
        <v>190</v>
      </c>
      <c r="D191" s="126" t="s">
        <v>204</v>
      </c>
      <c r="E191" s="124">
        <v>0.24566299999999999</v>
      </c>
      <c r="F191" s="124">
        <v>6.3686000000000006E-2</v>
      </c>
      <c r="G191" s="124">
        <v>0.30934899999999999</v>
      </c>
    </row>
    <row r="192" spans="2:7" hidden="1" x14ac:dyDescent="0.5">
      <c r="B192" s="122">
        <v>1991</v>
      </c>
      <c r="C192" s="126" t="s">
        <v>190</v>
      </c>
      <c r="D192" s="126" t="s">
        <v>205</v>
      </c>
      <c r="E192" s="124">
        <v>6.3107999999999997E-2</v>
      </c>
      <c r="F192" s="124">
        <v>5.3032000000000003E-2</v>
      </c>
      <c r="G192" s="124">
        <v>0.11613999999999999</v>
      </c>
    </row>
    <row r="193" spans="2:7" hidden="1" x14ac:dyDescent="0.5">
      <c r="B193" s="122">
        <v>1991</v>
      </c>
      <c r="C193" s="126" t="s">
        <v>206</v>
      </c>
      <c r="D193" s="126" t="s">
        <v>207</v>
      </c>
      <c r="E193" s="124">
        <v>1.7315000000000001E-2</v>
      </c>
      <c r="F193" s="124">
        <v>1.8478000000000001E-2</v>
      </c>
      <c r="G193" s="124">
        <v>3.5793000000000012E-2</v>
      </c>
    </row>
    <row r="194" spans="2:7" hidden="1" x14ac:dyDescent="0.5">
      <c r="B194" s="122">
        <v>1991</v>
      </c>
      <c r="C194" s="126" t="s">
        <v>206</v>
      </c>
      <c r="D194" s="126" t="s">
        <v>208</v>
      </c>
      <c r="E194" s="124">
        <v>5.2779999999999997E-3</v>
      </c>
      <c r="F194" s="124">
        <v>3.408E-3</v>
      </c>
      <c r="G194" s="124">
        <v>8.6859999999999993E-3</v>
      </c>
    </row>
    <row r="195" spans="2:7" hidden="1" x14ac:dyDescent="0.5">
      <c r="B195" s="122">
        <v>1991</v>
      </c>
      <c r="C195" s="126" t="s">
        <v>206</v>
      </c>
      <c r="D195" s="126" t="s">
        <v>209</v>
      </c>
      <c r="E195" s="124">
        <v>1.7866E-2</v>
      </c>
      <c r="F195" s="124">
        <v>1.1077999999999999E-2</v>
      </c>
      <c r="G195" s="124">
        <v>2.8944000000000001E-2</v>
      </c>
    </row>
    <row r="196" spans="2:7" hidden="1" x14ac:dyDescent="0.5">
      <c r="B196" s="122">
        <v>1991</v>
      </c>
      <c r="C196" s="126" t="s">
        <v>206</v>
      </c>
      <c r="D196" s="126" t="s">
        <v>210</v>
      </c>
      <c r="E196" s="124">
        <v>3.5768000000000001E-2</v>
      </c>
      <c r="F196" s="124">
        <v>9.8689999999999993E-3</v>
      </c>
      <c r="G196" s="124">
        <v>4.5636999999999997E-2</v>
      </c>
    </row>
    <row r="197" spans="2:7" hidden="1" x14ac:dyDescent="0.5">
      <c r="B197" s="122">
        <v>1991</v>
      </c>
      <c r="C197" s="126" t="s">
        <v>206</v>
      </c>
      <c r="D197" s="126" t="s">
        <v>211</v>
      </c>
      <c r="E197" s="124">
        <v>7.9471E-2</v>
      </c>
      <c r="F197" s="124">
        <v>3.2861000000000001E-2</v>
      </c>
      <c r="G197" s="124">
        <v>0.112332</v>
      </c>
    </row>
    <row r="198" spans="2:7" hidden="1" x14ac:dyDescent="0.5">
      <c r="B198" s="122">
        <v>1991</v>
      </c>
      <c r="C198" s="126" t="s">
        <v>206</v>
      </c>
      <c r="D198" s="126" t="s">
        <v>212</v>
      </c>
      <c r="E198" s="124">
        <v>0.54119399999999995</v>
      </c>
      <c r="F198" s="124">
        <v>0.29689500000000002</v>
      </c>
      <c r="G198" s="124">
        <v>0.83808899999999997</v>
      </c>
    </row>
    <row r="199" spans="2:7" hidden="1" x14ac:dyDescent="0.5">
      <c r="B199" s="122">
        <v>1991</v>
      </c>
      <c r="C199" s="126" t="s">
        <v>206</v>
      </c>
      <c r="D199" s="126" t="s">
        <v>213</v>
      </c>
      <c r="E199" s="124">
        <v>0.73285199999999995</v>
      </c>
      <c r="F199" s="124">
        <v>0.23305999999999999</v>
      </c>
      <c r="G199" s="124">
        <v>0.96591199999999988</v>
      </c>
    </row>
    <row r="200" spans="2:7" hidden="1" x14ac:dyDescent="0.5">
      <c r="B200" s="122">
        <v>1991</v>
      </c>
      <c r="C200" s="126" t="s">
        <v>206</v>
      </c>
      <c r="D200" s="126" t="s">
        <v>214</v>
      </c>
      <c r="E200" s="124">
        <v>2.0045E-2</v>
      </c>
      <c r="F200" s="124">
        <v>1.6664999999999999E-2</v>
      </c>
      <c r="G200" s="124">
        <v>3.671E-2</v>
      </c>
    </row>
    <row r="201" spans="2:7" hidden="1" x14ac:dyDescent="0.5">
      <c r="B201" s="122">
        <v>1991</v>
      </c>
      <c r="C201" s="126" t="s">
        <v>206</v>
      </c>
      <c r="D201" s="126" t="s">
        <v>215</v>
      </c>
      <c r="E201" s="124">
        <v>0.145429</v>
      </c>
      <c r="F201" s="124">
        <v>2.6599000000000001E-2</v>
      </c>
      <c r="G201" s="124">
        <v>0.17202799999999999</v>
      </c>
    </row>
    <row r="202" spans="2:7" hidden="1" x14ac:dyDescent="0.5">
      <c r="B202" s="122">
        <v>1991</v>
      </c>
      <c r="C202" s="126" t="s">
        <v>206</v>
      </c>
      <c r="D202" s="126" t="s">
        <v>216</v>
      </c>
      <c r="E202" s="124">
        <v>3.9919999999999997E-2</v>
      </c>
      <c r="F202" s="124">
        <v>2.3172999999999999E-2</v>
      </c>
      <c r="G202" s="124">
        <v>6.3092999999999996E-2</v>
      </c>
    </row>
    <row r="203" spans="2:7" hidden="1" x14ac:dyDescent="0.5">
      <c r="B203" s="122">
        <v>1991</v>
      </c>
      <c r="C203" s="126" t="s">
        <v>206</v>
      </c>
      <c r="D203" s="126" t="s">
        <v>217</v>
      </c>
      <c r="E203" s="124">
        <v>4.0229000000000001E-2</v>
      </c>
      <c r="F203" s="124">
        <v>9.7009999999999996E-3</v>
      </c>
      <c r="G203" s="124">
        <v>4.9930000000000002E-2</v>
      </c>
    </row>
    <row r="204" spans="2:7" hidden="1" x14ac:dyDescent="0.5">
      <c r="B204" s="122">
        <v>1991</v>
      </c>
      <c r="C204" s="126" t="s">
        <v>206</v>
      </c>
      <c r="D204" s="126" t="s">
        <v>218</v>
      </c>
      <c r="E204" s="124">
        <v>0.116062</v>
      </c>
      <c r="F204" s="124">
        <v>0.14735200000000001</v>
      </c>
      <c r="G204" s="124">
        <v>0.26341399999999998</v>
      </c>
    </row>
    <row r="205" spans="2:7" hidden="1" x14ac:dyDescent="0.5">
      <c r="B205" s="122">
        <v>1991</v>
      </c>
      <c r="C205" s="126" t="s">
        <v>206</v>
      </c>
      <c r="D205" s="126" t="s">
        <v>219</v>
      </c>
      <c r="E205" s="124">
        <v>3.2547E-2</v>
      </c>
      <c r="F205" s="124">
        <v>2.1857000000000001E-2</v>
      </c>
      <c r="G205" s="124">
        <v>5.4404000000000001E-2</v>
      </c>
    </row>
    <row r="206" spans="2:7" hidden="1" x14ac:dyDescent="0.5">
      <c r="B206" s="122">
        <v>1991</v>
      </c>
      <c r="C206" s="126" t="s">
        <v>206</v>
      </c>
      <c r="D206" s="126" t="s">
        <v>220</v>
      </c>
      <c r="E206" s="124">
        <v>0.31185099999999999</v>
      </c>
      <c r="F206" s="124">
        <v>9.4705999999999999E-2</v>
      </c>
      <c r="G206" s="124">
        <v>0.406557</v>
      </c>
    </row>
    <row r="207" spans="2:7" hidden="1" x14ac:dyDescent="0.5">
      <c r="B207" s="122">
        <v>1991</v>
      </c>
      <c r="C207" s="126" t="s">
        <v>206</v>
      </c>
      <c r="D207" s="126" t="s">
        <v>221</v>
      </c>
      <c r="E207" s="124">
        <v>8.4747000000000003E-2</v>
      </c>
      <c r="F207" s="124">
        <v>4.3686999999999997E-2</v>
      </c>
      <c r="G207" s="124">
        <v>0.12843399999999999</v>
      </c>
    </row>
    <row r="208" spans="2:7" hidden="1" x14ac:dyDescent="0.5">
      <c r="B208" s="122">
        <v>1991</v>
      </c>
      <c r="C208" s="126" t="s">
        <v>206</v>
      </c>
      <c r="D208" s="126" t="s">
        <v>222</v>
      </c>
      <c r="E208" s="124">
        <v>0.103903</v>
      </c>
      <c r="F208" s="124">
        <v>8.9480000000000004E-2</v>
      </c>
      <c r="G208" s="124">
        <v>0.193383</v>
      </c>
    </row>
    <row r="209" spans="2:7" hidden="1" x14ac:dyDescent="0.5">
      <c r="B209" s="122">
        <v>1991</v>
      </c>
      <c r="C209" s="126" t="s">
        <v>206</v>
      </c>
      <c r="D209" s="126" t="s">
        <v>223</v>
      </c>
      <c r="E209" s="124">
        <v>0.19964299999999999</v>
      </c>
      <c r="F209" s="124">
        <v>0.17356099999999999</v>
      </c>
      <c r="G209" s="124">
        <v>0.37320399999999998</v>
      </c>
    </row>
    <row r="210" spans="2:7" hidden="1" x14ac:dyDescent="0.5">
      <c r="B210" s="122">
        <v>1991</v>
      </c>
      <c r="C210" s="126" t="s">
        <v>206</v>
      </c>
      <c r="D210" s="126" t="s">
        <v>224</v>
      </c>
      <c r="E210" s="124">
        <v>8.9020000000000002E-3</v>
      </c>
      <c r="F210" s="124">
        <v>8.4510000000000002E-3</v>
      </c>
      <c r="G210" s="124">
        <v>1.7353E-2</v>
      </c>
    </row>
    <row r="211" spans="2:7" hidden="1" x14ac:dyDescent="0.5">
      <c r="B211" s="122">
        <v>1991</v>
      </c>
      <c r="C211" s="126" t="s">
        <v>206</v>
      </c>
      <c r="D211" s="126" t="s">
        <v>225</v>
      </c>
      <c r="E211" s="124">
        <v>7.7270000000000005E-2</v>
      </c>
      <c r="F211" s="124">
        <v>3.9565999999999997E-2</v>
      </c>
      <c r="G211" s="124">
        <v>0.116836</v>
      </c>
    </row>
    <row r="212" spans="2:7" hidden="1" x14ac:dyDescent="0.5">
      <c r="B212" s="122">
        <v>1991</v>
      </c>
      <c r="C212" s="126" t="s">
        <v>206</v>
      </c>
      <c r="D212" s="126" t="s">
        <v>226</v>
      </c>
      <c r="E212" s="124">
        <v>6.9858000000000003E-2</v>
      </c>
      <c r="F212" s="124">
        <v>2.2908999999999999E-2</v>
      </c>
      <c r="G212" s="124">
        <v>9.2767000000000002E-2</v>
      </c>
    </row>
    <row r="213" spans="2:7" hidden="1" x14ac:dyDescent="0.5">
      <c r="B213" s="122">
        <v>1991</v>
      </c>
      <c r="C213" s="126" t="s">
        <v>206</v>
      </c>
      <c r="D213" s="126" t="s">
        <v>227</v>
      </c>
      <c r="E213" s="124">
        <v>0.30910399999999999</v>
      </c>
      <c r="F213" s="124">
        <v>0.16891999999999999</v>
      </c>
      <c r="G213" s="124">
        <v>0.478024</v>
      </c>
    </row>
    <row r="214" spans="2:7" hidden="1" x14ac:dyDescent="0.5">
      <c r="B214" s="122">
        <v>1991</v>
      </c>
      <c r="C214" s="126" t="s">
        <v>206</v>
      </c>
      <c r="D214" s="126" t="s">
        <v>228</v>
      </c>
      <c r="E214" s="124">
        <v>0.25870500000000002</v>
      </c>
      <c r="F214" s="124">
        <v>7.7003000000000002E-2</v>
      </c>
      <c r="G214" s="124">
        <v>0.33570800000000001</v>
      </c>
    </row>
    <row r="215" spans="2:7" hidden="1" x14ac:dyDescent="0.5">
      <c r="B215" s="122">
        <v>1991</v>
      </c>
      <c r="C215" s="126" t="s">
        <v>206</v>
      </c>
      <c r="D215" s="126" t="s">
        <v>229</v>
      </c>
      <c r="E215" s="124">
        <v>0</v>
      </c>
      <c r="F215" s="124">
        <v>2.03E-4</v>
      </c>
      <c r="G215" s="124">
        <v>2.03E-4</v>
      </c>
    </row>
    <row r="216" spans="2:7" hidden="1" x14ac:dyDescent="0.5">
      <c r="B216" s="122">
        <v>1991</v>
      </c>
      <c r="C216" s="126" t="s">
        <v>206</v>
      </c>
      <c r="D216" s="126" t="s">
        <v>230</v>
      </c>
      <c r="E216" s="124">
        <v>3.9949999999999999E-2</v>
      </c>
      <c r="F216" s="124">
        <v>3.2636999999999999E-2</v>
      </c>
      <c r="G216" s="124">
        <v>7.2586999999999999E-2</v>
      </c>
    </row>
    <row r="217" spans="2:7" hidden="1" x14ac:dyDescent="0.5">
      <c r="B217" s="122">
        <v>1991</v>
      </c>
      <c r="C217" s="126" t="s">
        <v>206</v>
      </c>
      <c r="D217" s="126" t="s">
        <v>231</v>
      </c>
      <c r="E217" s="124">
        <v>4.0939999999999997E-2</v>
      </c>
      <c r="F217" s="124">
        <v>4.7848000000000002E-2</v>
      </c>
      <c r="G217" s="124">
        <v>8.8788000000000006E-2</v>
      </c>
    </row>
    <row r="218" spans="2:7" hidden="1" x14ac:dyDescent="0.5">
      <c r="B218" s="122">
        <v>1991</v>
      </c>
      <c r="C218" s="126" t="s">
        <v>206</v>
      </c>
      <c r="D218" s="126" t="s">
        <v>232</v>
      </c>
      <c r="E218" s="124">
        <v>3.1248999999999999E-2</v>
      </c>
      <c r="F218" s="124">
        <v>1.8173999999999999E-2</v>
      </c>
      <c r="G218" s="124">
        <v>4.9422999999999988E-2</v>
      </c>
    </row>
    <row r="219" spans="2:7" hidden="1" x14ac:dyDescent="0.5">
      <c r="B219" s="122">
        <v>1991</v>
      </c>
      <c r="C219" s="126" t="s">
        <v>206</v>
      </c>
      <c r="D219" s="126" t="s">
        <v>233</v>
      </c>
      <c r="E219" s="124">
        <v>1.518E-3</v>
      </c>
      <c r="F219" s="124">
        <v>1.428E-3</v>
      </c>
      <c r="G219" s="124">
        <v>2.9459999999999998E-3</v>
      </c>
    </row>
    <row r="220" spans="2:7" hidden="1" x14ac:dyDescent="0.5">
      <c r="B220" s="122">
        <v>1991</v>
      </c>
      <c r="C220" s="126" t="s">
        <v>206</v>
      </c>
      <c r="D220" s="126" t="s">
        <v>234</v>
      </c>
      <c r="E220" s="124">
        <v>3.3378999999999999E-2</v>
      </c>
      <c r="F220" s="124">
        <v>8.3625000000000005E-2</v>
      </c>
      <c r="G220" s="124">
        <v>0.117004</v>
      </c>
    </row>
    <row r="221" spans="2:7" hidden="1" x14ac:dyDescent="0.5">
      <c r="B221" s="122">
        <v>1991</v>
      </c>
      <c r="C221" s="126" t="s">
        <v>206</v>
      </c>
      <c r="D221" s="126" t="s">
        <v>235</v>
      </c>
      <c r="E221" s="124">
        <v>4.6820000000000001E-2</v>
      </c>
      <c r="F221" s="124">
        <v>0.45079599999999997</v>
      </c>
      <c r="G221" s="124">
        <v>0.49761599999999989</v>
      </c>
    </row>
    <row r="222" spans="2:7" hidden="1" x14ac:dyDescent="0.5">
      <c r="B222" s="122">
        <v>1991</v>
      </c>
      <c r="C222" s="126" t="s">
        <v>206</v>
      </c>
      <c r="D222" s="126" t="s">
        <v>236</v>
      </c>
      <c r="E222" s="124">
        <v>5.5170000000000002E-3</v>
      </c>
      <c r="F222" s="124">
        <v>2.9510000000000001E-3</v>
      </c>
      <c r="G222" s="124">
        <v>8.4679999999999998E-3</v>
      </c>
    </row>
    <row r="223" spans="2:7" hidden="1" x14ac:dyDescent="0.5">
      <c r="B223" s="122">
        <v>1991</v>
      </c>
      <c r="C223" s="126" t="s">
        <v>206</v>
      </c>
      <c r="D223" s="126" t="s">
        <v>237</v>
      </c>
      <c r="E223" s="124">
        <v>9.2197000000000001E-2</v>
      </c>
      <c r="F223" s="124">
        <v>3.4217999999999998E-2</v>
      </c>
      <c r="G223" s="124">
        <v>0.126415</v>
      </c>
    </row>
    <row r="224" spans="2:7" hidden="1" x14ac:dyDescent="0.5">
      <c r="B224" s="122">
        <v>1991</v>
      </c>
      <c r="C224" s="126" t="s">
        <v>206</v>
      </c>
      <c r="D224" s="126" t="s">
        <v>238</v>
      </c>
      <c r="E224" s="124">
        <v>4.6781999999999997E-2</v>
      </c>
      <c r="F224" s="124">
        <v>2.6707999999999999E-2</v>
      </c>
      <c r="G224" s="124">
        <v>7.349E-2</v>
      </c>
    </row>
    <row r="225" spans="2:7" hidden="1" x14ac:dyDescent="0.5">
      <c r="B225" s="122">
        <v>1991</v>
      </c>
      <c r="C225" s="126" t="s">
        <v>206</v>
      </c>
      <c r="D225" s="126" t="s">
        <v>239</v>
      </c>
      <c r="E225" s="124">
        <v>0.17097300000000001</v>
      </c>
      <c r="F225" s="124">
        <v>0.10215399999999999</v>
      </c>
      <c r="G225" s="124">
        <v>0.27312700000000001</v>
      </c>
    </row>
    <row r="226" spans="2:7" hidden="1" x14ac:dyDescent="0.5">
      <c r="B226" s="122">
        <v>1991</v>
      </c>
      <c r="C226" s="126" t="s">
        <v>206</v>
      </c>
      <c r="D226" s="126" t="s">
        <v>240</v>
      </c>
      <c r="E226" s="124">
        <v>1.3480000000000001E-2</v>
      </c>
      <c r="F226" s="124">
        <v>1.142E-2</v>
      </c>
      <c r="G226" s="124">
        <v>2.4899999999999999E-2</v>
      </c>
    </row>
    <row r="227" spans="2:7" hidden="1" x14ac:dyDescent="0.5">
      <c r="B227" s="122">
        <v>1991</v>
      </c>
      <c r="C227" s="126" t="s">
        <v>206</v>
      </c>
      <c r="D227" s="126" t="s">
        <v>241</v>
      </c>
      <c r="E227" s="124">
        <v>2.7529999999999999E-2</v>
      </c>
      <c r="F227" s="124">
        <v>1.7656000000000002E-2</v>
      </c>
      <c r="G227" s="124">
        <v>4.5185999999999997E-2</v>
      </c>
    </row>
    <row r="228" spans="2:7" hidden="1" x14ac:dyDescent="0.5">
      <c r="B228" s="122">
        <v>1991</v>
      </c>
      <c r="C228" s="126" t="s">
        <v>206</v>
      </c>
      <c r="D228" s="126" t="s">
        <v>242</v>
      </c>
      <c r="E228" s="124">
        <v>7.4799999999999997E-4</v>
      </c>
      <c r="F228" s="124">
        <v>1.74E-4</v>
      </c>
      <c r="G228" s="124">
        <v>9.2199999999999997E-4</v>
      </c>
    </row>
    <row r="229" spans="2:7" hidden="1" x14ac:dyDescent="0.5">
      <c r="B229" s="122">
        <v>1991</v>
      </c>
      <c r="C229" s="126" t="s">
        <v>206</v>
      </c>
      <c r="D229" s="126" t="s">
        <v>243</v>
      </c>
      <c r="E229" s="124">
        <v>3.2299999999999998E-3</v>
      </c>
      <c r="F229" s="124">
        <v>1.8799999999999999E-3</v>
      </c>
      <c r="G229" s="124">
        <v>5.11E-3</v>
      </c>
    </row>
    <row r="230" spans="2:7" hidden="1" x14ac:dyDescent="0.5">
      <c r="B230" s="122">
        <v>1991</v>
      </c>
      <c r="C230" s="126" t="s">
        <v>206</v>
      </c>
      <c r="D230" s="126" t="s">
        <v>244</v>
      </c>
      <c r="E230" s="124">
        <v>5.2820000000000002E-3</v>
      </c>
      <c r="F230" s="124">
        <v>2.1900000000000001E-3</v>
      </c>
      <c r="G230" s="124">
        <v>7.4720000000000003E-3</v>
      </c>
    </row>
    <row r="231" spans="2:7" hidden="1" x14ac:dyDescent="0.5">
      <c r="B231" s="122">
        <v>1991</v>
      </c>
      <c r="C231" s="126" t="s">
        <v>206</v>
      </c>
      <c r="D231" s="126" t="s">
        <v>245</v>
      </c>
      <c r="E231" s="124">
        <v>1.7128000000000001E-2</v>
      </c>
      <c r="F231" s="124">
        <v>1.2378999999999999E-2</v>
      </c>
      <c r="G231" s="124">
        <v>2.9506999999999999E-2</v>
      </c>
    </row>
    <row r="232" spans="2:7" hidden="1" x14ac:dyDescent="0.5">
      <c r="B232" s="122">
        <v>1991</v>
      </c>
      <c r="C232" s="126" t="s">
        <v>77</v>
      </c>
      <c r="D232" s="126" t="s">
        <v>246</v>
      </c>
      <c r="E232" s="124">
        <v>0.27383999999999997</v>
      </c>
      <c r="F232" s="124">
        <v>0.330563</v>
      </c>
      <c r="G232" s="124">
        <v>0.60440300000000002</v>
      </c>
    </row>
    <row r="233" spans="2:7" hidden="1" x14ac:dyDescent="0.5">
      <c r="B233" s="122">
        <v>1991</v>
      </c>
      <c r="C233" s="126" t="s">
        <v>77</v>
      </c>
      <c r="D233" s="126" t="s">
        <v>247</v>
      </c>
      <c r="E233" s="124">
        <v>4.5261000000000003E-2</v>
      </c>
      <c r="F233" s="124">
        <v>1.5800999999999999E-2</v>
      </c>
      <c r="G233" s="124">
        <v>6.1062000000000012E-2</v>
      </c>
    </row>
    <row r="234" spans="2:7" hidden="1" x14ac:dyDescent="0.5">
      <c r="B234" s="122">
        <v>1991</v>
      </c>
      <c r="C234" s="126" t="s">
        <v>77</v>
      </c>
      <c r="D234" s="126" t="s">
        <v>248</v>
      </c>
      <c r="E234" s="124">
        <v>4.6067999999999998E-2</v>
      </c>
      <c r="F234" s="124">
        <v>0.66689299999999996</v>
      </c>
      <c r="G234" s="124">
        <v>0.71296099999999996</v>
      </c>
    </row>
    <row r="235" spans="2:7" hidden="1" x14ac:dyDescent="0.5">
      <c r="B235" s="122">
        <v>1991</v>
      </c>
      <c r="C235" s="126" t="s">
        <v>77</v>
      </c>
      <c r="D235" s="126" t="s">
        <v>249</v>
      </c>
      <c r="E235" s="124">
        <v>0.18701400000000001</v>
      </c>
      <c r="F235" s="124">
        <v>0.92312700000000003</v>
      </c>
      <c r="G235" s="124">
        <v>1.110141</v>
      </c>
    </row>
    <row r="236" spans="2:7" hidden="1" x14ac:dyDescent="0.5">
      <c r="B236" s="122">
        <v>1991</v>
      </c>
      <c r="C236" s="126" t="s">
        <v>77</v>
      </c>
      <c r="D236" s="126" t="s">
        <v>250</v>
      </c>
      <c r="E236" s="124">
        <v>4.5118999999999999E-2</v>
      </c>
      <c r="F236" s="124">
        <v>2.6329000000000002E-2</v>
      </c>
      <c r="G236" s="124">
        <v>7.1447999999999998E-2</v>
      </c>
    </row>
    <row r="237" spans="2:7" hidden="1" x14ac:dyDescent="0.5">
      <c r="B237" s="122">
        <v>1991</v>
      </c>
      <c r="C237" s="126" t="s">
        <v>77</v>
      </c>
      <c r="D237" s="126" t="s">
        <v>251</v>
      </c>
      <c r="E237" s="124">
        <v>0.31410300000000002</v>
      </c>
      <c r="F237" s="124">
        <v>0.19128400000000001</v>
      </c>
      <c r="G237" s="124">
        <v>0.50538700000000003</v>
      </c>
    </row>
    <row r="238" spans="2:7" hidden="1" x14ac:dyDescent="0.5">
      <c r="B238" s="122">
        <v>1991</v>
      </c>
      <c r="C238" s="126" t="s">
        <v>77</v>
      </c>
      <c r="D238" s="126" t="s">
        <v>252</v>
      </c>
      <c r="E238" s="124">
        <v>0.144235</v>
      </c>
      <c r="F238" s="124">
        <v>0.15448600000000001</v>
      </c>
      <c r="G238" s="124">
        <v>0.29872100000000001</v>
      </c>
    </row>
    <row r="239" spans="2:7" hidden="1" x14ac:dyDescent="0.5">
      <c r="B239" s="122">
        <v>1991</v>
      </c>
      <c r="C239" s="126" t="s">
        <v>77</v>
      </c>
      <c r="D239" s="126" t="s">
        <v>253</v>
      </c>
      <c r="E239" s="124">
        <v>7.2300000000000003E-3</v>
      </c>
      <c r="F239" s="124">
        <v>4.0870000000000004E-3</v>
      </c>
      <c r="G239" s="124">
        <v>1.1317000000000001E-2</v>
      </c>
    </row>
    <row r="240" spans="2:7" hidden="1" x14ac:dyDescent="0.5">
      <c r="B240" s="122">
        <v>1991</v>
      </c>
      <c r="C240" s="126" t="s">
        <v>77</v>
      </c>
      <c r="D240" s="126" t="s">
        <v>254</v>
      </c>
      <c r="E240" s="124">
        <v>0.44256699999999999</v>
      </c>
      <c r="F240" s="124">
        <v>0.21612999999999999</v>
      </c>
      <c r="G240" s="124">
        <v>0.65869699999999998</v>
      </c>
    </row>
    <row r="241" spans="2:7" hidden="1" x14ac:dyDescent="0.5">
      <c r="B241" s="122">
        <v>1991</v>
      </c>
      <c r="C241" s="126" t="s">
        <v>77</v>
      </c>
      <c r="D241" s="126" t="s">
        <v>255</v>
      </c>
      <c r="E241" s="124">
        <v>0.19087299999999999</v>
      </c>
      <c r="F241" s="124">
        <v>0.304726</v>
      </c>
      <c r="G241" s="124">
        <v>0.49559900000000001</v>
      </c>
    </row>
    <row r="242" spans="2:7" hidden="1" x14ac:dyDescent="0.5">
      <c r="B242" s="122">
        <v>1991</v>
      </c>
      <c r="C242" s="126" t="s">
        <v>77</v>
      </c>
      <c r="D242" s="126" t="s">
        <v>256</v>
      </c>
      <c r="E242" s="124">
        <v>0.30996099999999999</v>
      </c>
      <c r="F242" s="124">
        <v>0.17096700000000001</v>
      </c>
      <c r="G242" s="124">
        <v>0.48092800000000002</v>
      </c>
    </row>
    <row r="243" spans="2:7" x14ac:dyDescent="0.5">
      <c r="B243" s="122">
        <v>1992</v>
      </c>
      <c r="C243" s="123" t="s">
        <v>136</v>
      </c>
      <c r="D243" s="123" t="s">
        <v>52</v>
      </c>
      <c r="E243" s="124">
        <v>1.5172239999999999</v>
      </c>
      <c r="F243" s="124">
        <v>1.169896</v>
      </c>
      <c r="G243" s="124">
        <v>2.6871200000000002</v>
      </c>
    </row>
    <row r="244" spans="2:7" x14ac:dyDescent="0.5">
      <c r="B244" s="122">
        <v>1992</v>
      </c>
      <c r="C244" s="124" t="s">
        <v>136</v>
      </c>
      <c r="D244" s="124" t="s">
        <v>137</v>
      </c>
      <c r="E244" s="124">
        <v>0.15176200000000001</v>
      </c>
      <c r="F244" s="124">
        <v>0.161497</v>
      </c>
      <c r="G244" s="124">
        <v>0.31325900000000001</v>
      </c>
    </row>
    <row r="245" spans="2:7" x14ac:dyDescent="0.5">
      <c r="B245" s="122">
        <v>1992</v>
      </c>
      <c r="C245" s="124" t="s">
        <v>136</v>
      </c>
      <c r="D245" s="124" t="s">
        <v>51</v>
      </c>
      <c r="E245" s="124">
        <v>1.4898199999999999</v>
      </c>
      <c r="F245" s="124">
        <v>1.050079</v>
      </c>
      <c r="G245" s="124">
        <v>2.5398990000000001</v>
      </c>
    </row>
    <row r="246" spans="2:7" x14ac:dyDescent="0.5">
      <c r="B246" s="122">
        <v>1992</v>
      </c>
      <c r="C246" s="126" t="s">
        <v>136</v>
      </c>
      <c r="D246" s="126" t="s">
        <v>138</v>
      </c>
      <c r="E246" s="124">
        <v>0.88020299999999996</v>
      </c>
      <c r="F246" s="124">
        <v>0.61899099999999996</v>
      </c>
      <c r="G246" s="124">
        <v>1.4991939999999999</v>
      </c>
    </row>
    <row r="247" spans="2:7" hidden="1" x14ac:dyDescent="0.5">
      <c r="B247" s="122">
        <v>1992</v>
      </c>
      <c r="C247" s="126" t="s">
        <v>139</v>
      </c>
      <c r="D247" s="126" t="s">
        <v>139</v>
      </c>
      <c r="E247" s="124">
        <v>10.410811000000001</v>
      </c>
      <c r="F247" s="124">
        <v>0</v>
      </c>
      <c r="G247" s="124">
        <v>10.410811000000001</v>
      </c>
    </row>
    <row r="248" spans="2:7" hidden="1" x14ac:dyDescent="0.5">
      <c r="B248" s="122">
        <v>1992</v>
      </c>
      <c r="C248" s="126" t="s">
        <v>72</v>
      </c>
      <c r="D248" s="126" t="s">
        <v>140</v>
      </c>
      <c r="E248" s="124">
        <v>10.754118999999999</v>
      </c>
      <c r="F248" s="124">
        <v>1.2806070000000001</v>
      </c>
      <c r="G248" s="124">
        <v>12.034725999999999</v>
      </c>
    </row>
    <row r="249" spans="2:7" hidden="1" x14ac:dyDescent="0.5">
      <c r="B249" s="122">
        <v>1992</v>
      </c>
      <c r="C249" s="126" t="s">
        <v>72</v>
      </c>
      <c r="D249" s="126" t="s">
        <v>141</v>
      </c>
      <c r="E249" s="124">
        <v>0.18823699999999999</v>
      </c>
      <c r="F249" s="124">
        <v>2.3984999999999999E-2</v>
      </c>
      <c r="G249" s="124">
        <v>0.21222199999999999</v>
      </c>
    </row>
    <row r="250" spans="2:7" hidden="1" x14ac:dyDescent="0.5">
      <c r="B250" s="122">
        <v>1992</v>
      </c>
      <c r="C250" s="126" t="s">
        <v>72</v>
      </c>
      <c r="D250" s="126" t="s">
        <v>142</v>
      </c>
      <c r="E250" s="124">
        <v>0.35802499999999998</v>
      </c>
      <c r="F250" s="124">
        <v>0.127246</v>
      </c>
      <c r="G250" s="124">
        <v>0.48527100000000001</v>
      </c>
    </row>
    <row r="251" spans="2:7" hidden="1" x14ac:dyDescent="0.5">
      <c r="B251" s="122">
        <v>1992</v>
      </c>
      <c r="C251" s="126" t="s">
        <v>72</v>
      </c>
      <c r="D251" s="126" t="s">
        <v>143</v>
      </c>
      <c r="E251" s="124">
        <v>0.89547500000000002</v>
      </c>
      <c r="F251" s="124">
        <v>4.9230999999999997E-2</v>
      </c>
      <c r="G251" s="124">
        <v>0.94470600000000005</v>
      </c>
    </row>
    <row r="252" spans="2:7" hidden="1" x14ac:dyDescent="0.5">
      <c r="B252" s="122">
        <v>1992</v>
      </c>
      <c r="C252" s="126" t="s">
        <v>72</v>
      </c>
      <c r="D252" s="126" t="s">
        <v>144</v>
      </c>
      <c r="E252" s="124">
        <v>0.12944</v>
      </c>
      <c r="F252" s="124">
        <v>3.0247E-2</v>
      </c>
      <c r="G252" s="124">
        <v>0.159687</v>
      </c>
    </row>
    <row r="253" spans="2:7" hidden="1" x14ac:dyDescent="0.5">
      <c r="B253" s="122">
        <v>1992</v>
      </c>
      <c r="C253" s="126" t="s">
        <v>72</v>
      </c>
      <c r="D253" s="126" t="s">
        <v>145</v>
      </c>
      <c r="E253" s="124">
        <v>1.147041</v>
      </c>
      <c r="F253" s="124">
        <v>0.23849699999999999</v>
      </c>
      <c r="G253" s="124">
        <v>1.3855379999999999</v>
      </c>
    </row>
    <row r="254" spans="2:7" hidden="1" x14ac:dyDescent="0.5">
      <c r="B254" s="122">
        <v>1992</v>
      </c>
      <c r="C254" s="126" t="s">
        <v>146</v>
      </c>
      <c r="D254" s="126" t="s">
        <v>147</v>
      </c>
      <c r="E254" s="124">
        <v>4.5779E-2</v>
      </c>
      <c r="F254" s="124">
        <v>1.2943150000000001</v>
      </c>
      <c r="G254" s="124">
        <v>1.3400939999999999</v>
      </c>
    </row>
    <row r="255" spans="2:7" hidden="1" x14ac:dyDescent="0.5">
      <c r="B255" s="122">
        <v>1992</v>
      </c>
      <c r="C255" s="126" t="s">
        <v>146</v>
      </c>
      <c r="D255" s="126" t="s">
        <v>148</v>
      </c>
      <c r="E255" s="124">
        <v>-2.1758E-2</v>
      </c>
      <c r="F255" s="124">
        <v>1.3454000000000001E-2</v>
      </c>
      <c r="G255" s="124">
        <v>-8.3039999999999989E-3</v>
      </c>
    </row>
    <row r="256" spans="2:7" hidden="1" x14ac:dyDescent="0.5">
      <c r="B256" s="122">
        <v>1992</v>
      </c>
      <c r="C256" s="126" t="s">
        <v>146</v>
      </c>
      <c r="D256" s="126" t="s">
        <v>149</v>
      </c>
      <c r="E256" s="124">
        <v>3.1063E-2</v>
      </c>
      <c r="F256" s="124">
        <v>0.312301</v>
      </c>
      <c r="G256" s="124">
        <v>0.343364</v>
      </c>
    </row>
    <row r="257" spans="2:7" hidden="1" x14ac:dyDescent="0.5">
      <c r="B257" s="122">
        <v>1992</v>
      </c>
      <c r="C257" s="126" t="s">
        <v>146</v>
      </c>
      <c r="D257" s="126" t="s">
        <v>150</v>
      </c>
      <c r="E257" s="124">
        <v>0.25158799999999998</v>
      </c>
      <c r="F257" s="124">
        <v>1.2579020000000001</v>
      </c>
      <c r="G257" s="124">
        <v>1.50949</v>
      </c>
    </row>
    <row r="258" spans="2:7" hidden="1" x14ac:dyDescent="0.5">
      <c r="B258" s="122">
        <v>1992</v>
      </c>
      <c r="C258" s="126" t="s">
        <v>146</v>
      </c>
      <c r="D258" s="126" t="s">
        <v>151</v>
      </c>
      <c r="E258" s="124">
        <v>0.135711</v>
      </c>
      <c r="F258" s="124">
        <v>0.10013900000000001</v>
      </c>
      <c r="G258" s="124">
        <v>0.23585</v>
      </c>
    </row>
    <row r="259" spans="2:7" hidden="1" x14ac:dyDescent="0.5">
      <c r="B259" s="122">
        <v>1992</v>
      </c>
      <c r="C259" s="126" t="s">
        <v>146</v>
      </c>
      <c r="D259" s="126" t="s">
        <v>152</v>
      </c>
      <c r="E259" s="124">
        <v>5.8230000000000001E-3</v>
      </c>
      <c r="F259" s="124">
        <v>2.4806999999999999E-2</v>
      </c>
      <c r="G259" s="124">
        <v>3.0630000000000001E-2</v>
      </c>
    </row>
    <row r="260" spans="2:7" hidden="1" x14ac:dyDescent="0.5">
      <c r="B260" s="122">
        <v>1992</v>
      </c>
      <c r="C260" s="126" t="s">
        <v>146</v>
      </c>
      <c r="D260" s="126" t="s">
        <v>153</v>
      </c>
      <c r="E260" s="124">
        <v>3.3524999999999999E-2</v>
      </c>
      <c r="F260" s="124">
        <v>0.40998800000000002</v>
      </c>
      <c r="G260" s="124">
        <v>0.44351299999999999</v>
      </c>
    </row>
    <row r="261" spans="2:7" hidden="1" x14ac:dyDescent="0.5">
      <c r="B261" s="122">
        <v>1992</v>
      </c>
      <c r="C261" s="126" t="s">
        <v>146</v>
      </c>
      <c r="D261" s="126" t="s">
        <v>154</v>
      </c>
      <c r="E261" s="124">
        <v>2.9912999999999999E-2</v>
      </c>
      <c r="F261" s="124">
        <v>0.61282999999999999</v>
      </c>
      <c r="G261" s="124">
        <v>0.64274299999999995</v>
      </c>
    </row>
    <row r="262" spans="2:7" hidden="1" x14ac:dyDescent="0.5">
      <c r="B262" s="122">
        <v>1992</v>
      </c>
      <c r="C262" s="126" t="s">
        <v>146</v>
      </c>
      <c r="D262" s="126" t="s">
        <v>155</v>
      </c>
      <c r="E262" s="124">
        <v>7.6800000000000002E-3</v>
      </c>
      <c r="F262" s="124">
        <v>4.4361999999999999E-2</v>
      </c>
      <c r="G262" s="124">
        <v>5.2041999999999998E-2</v>
      </c>
    </row>
    <row r="263" spans="2:7" hidden="1" x14ac:dyDescent="0.5">
      <c r="B263" s="122">
        <v>1992</v>
      </c>
      <c r="C263" s="126" t="s">
        <v>146</v>
      </c>
      <c r="D263" s="126" t="s">
        <v>156</v>
      </c>
      <c r="E263" s="124">
        <v>4.4942000000000003E-2</v>
      </c>
      <c r="F263" s="124">
        <v>0.54158300000000004</v>
      </c>
      <c r="G263" s="124">
        <v>0.58652500000000007</v>
      </c>
    </row>
    <row r="264" spans="2:7" hidden="1" x14ac:dyDescent="0.5">
      <c r="B264" s="122">
        <v>1992</v>
      </c>
      <c r="C264" s="126" t="s">
        <v>146</v>
      </c>
      <c r="D264" s="126" t="s">
        <v>157</v>
      </c>
      <c r="E264" s="124">
        <v>9.0378E-2</v>
      </c>
      <c r="F264" s="124">
        <v>0.45881899999999998</v>
      </c>
      <c r="G264" s="124">
        <v>0.54919699999999994</v>
      </c>
    </row>
    <row r="265" spans="2:7" hidden="1" x14ac:dyDescent="0.5">
      <c r="B265" s="122">
        <v>1992</v>
      </c>
      <c r="C265" s="126" t="s">
        <v>146</v>
      </c>
      <c r="D265" s="126" t="s">
        <v>158</v>
      </c>
      <c r="E265" s="124">
        <v>1.4893999999999999E-2</v>
      </c>
      <c r="F265" s="124">
        <v>0.18398700000000001</v>
      </c>
      <c r="G265" s="124">
        <v>0.198881</v>
      </c>
    </row>
    <row r="266" spans="2:7" hidden="1" x14ac:dyDescent="0.5">
      <c r="B266" s="122">
        <v>1992</v>
      </c>
      <c r="C266" s="126" t="s">
        <v>146</v>
      </c>
      <c r="D266" s="126" t="s">
        <v>159</v>
      </c>
      <c r="E266" s="124">
        <v>8.6280000000000003E-3</v>
      </c>
      <c r="F266" s="124">
        <v>5.8994999999999999E-2</v>
      </c>
      <c r="G266" s="124">
        <v>6.7623000000000003E-2</v>
      </c>
    </row>
    <row r="267" spans="2:7" hidden="1" x14ac:dyDescent="0.5">
      <c r="B267" s="122">
        <v>1992</v>
      </c>
      <c r="C267" s="126" t="s">
        <v>146</v>
      </c>
      <c r="D267" s="126" t="s">
        <v>160</v>
      </c>
      <c r="E267" s="124">
        <v>5.0272999999999998E-2</v>
      </c>
      <c r="F267" s="124">
        <v>0.17310800000000001</v>
      </c>
      <c r="G267" s="124">
        <v>0.223381</v>
      </c>
    </row>
    <row r="268" spans="2:7" hidden="1" x14ac:dyDescent="0.5">
      <c r="B268" s="122">
        <v>1992</v>
      </c>
      <c r="C268" s="126" t="s">
        <v>146</v>
      </c>
      <c r="D268" s="126" t="s">
        <v>161</v>
      </c>
      <c r="E268" s="124">
        <v>2.4785999999999999E-2</v>
      </c>
      <c r="F268" s="124">
        <v>0.14611199999999999</v>
      </c>
      <c r="G268" s="124">
        <v>0.17089799999999999</v>
      </c>
    </row>
    <row r="269" spans="2:7" hidden="1" x14ac:dyDescent="0.5">
      <c r="B269" s="122">
        <v>1992</v>
      </c>
      <c r="C269" s="126" t="s">
        <v>146</v>
      </c>
      <c r="D269" s="126" t="s">
        <v>162</v>
      </c>
      <c r="E269" s="124">
        <v>2.9419000000000001E-2</v>
      </c>
      <c r="F269" s="124">
        <v>1.2779E-2</v>
      </c>
      <c r="G269" s="124">
        <v>4.2197999999999999E-2</v>
      </c>
    </row>
    <row r="270" spans="2:7" hidden="1" x14ac:dyDescent="0.5">
      <c r="B270" s="122">
        <v>1992</v>
      </c>
      <c r="C270" s="126" t="s">
        <v>146</v>
      </c>
      <c r="D270" s="126" t="s">
        <v>163</v>
      </c>
      <c r="E270" s="124">
        <v>9.8903000000000005E-2</v>
      </c>
      <c r="F270" s="124">
        <v>0.20391000000000001</v>
      </c>
      <c r="G270" s="124">
        <v>0.302813</v>
      </c>
    </row>
    <row r="271" spans="2:7" hidden="1" x14ac:dyDescent="0.5">
      <c r="B271" s="122">
        <v>1992</v>
      </c>
      <c r="C271" s="126" t="s">
        <v>146</v>
      </c>
      <c r="D271" s="126" t="s">
        <v>164</v>
      </c>
      <c r="E271" s="124">
        <v>1.6369999999999999E-2</v>
      </c>
      <c r="F271" s="124">
        <v>0.24490500000000001</v>
      </c>
      <c r="G271" s="124">
        <v>0.26127499999999998</v>
      </c>
    </row>
    <row r="272" spans="2:7" hidden="1" x14ac:dyDescent="0.5">
      <c r="B272" s="122">
        <v>1992</v>
      </c>
      <c r="C272" s="126" t="s">
        <v>146</v>
      </c>
      <c r="D272" s="126" t="s">
        <v>165</v>
      </c>
      <c r="E272" s="124">
        <v>9.4673999999999994E-2</v>
      </c>
      <c r="F272" s="124">
        <v>0.487151</v>
      </c>
      <c r="G272" s="124">
        <v>0.58182500000000004</v>
      </c>
    </row>
    <row r="273" spans="2:7" hidden="1" x14ac:dyDescent="0.5">
      <c r="B273" s="122">
        <v>1992</v>
      </c>
      <c r="C273" s="126" t="s">
        <v>146</v>
      </c>
      <c r="D273" s="126" t="s">
        <v>166</v>
      </c>
      <c r="E273" s="124">
        <v>7.9426999999999998E-2</v>
      </c>
      <c r="F273" s="124">
        <v>0.401314</v>
      </c>
      <c r="G273" s="124">
        <v>0.48074099999999997</v>
      </c>
    </row>
    <row r="274" spans="2:7" hidden="1" x14ac:dyDescent="0.5">
      <c r="B274" s="122">
        <v>1992</v>
      </c>
      <c r="C274" s="126" t="s">
        <v>146</v>
      </c>
      <c r="D274" s="126" t="s">
        <v>167</v>
      </c>
      <c r="E274" s="124">
        <v>0.13147</v>
      </c>
      <c r="F274" s="124">
        <v>0.619286</v>
      </c>
      <c r="G274" s="124">
        <v>0.75075599999999998</v>
      </c>
    </row>
    <row r="275" spans="2:7" hidden="1" x14ac:dyDescent="0.5">
      <c r="B275" s="122">
        <v>1992</v>
      </c>
      <c r="C275" s="126" t="s">
        <v>146</v>
      </c>
      <c r="D275" s="126" t="s">
        <v>168</v>
      </c>
      <c r="E275" s="124">
        <v>0.44979799999999998</v>
      </c>
      <c r="F275" s="124">
        <v>1.7807440000000001</v>
      </c>
      <c r="G275" s="124">
        <v>2.2305419999999998</v>
      </c>
    </row>
    <row r="276" spans="2:7" hidden="1" x14ac:dyDescent="0.5">
      <c r="B276" s="122">
        <v>1992</v>
      </c>
      <c r="C276" s="126" t="s">
        <v>146</v>
      </c>
      <c r="D276" s="126" t="s">
        <v>169</v>
      </c>
      <c r="E276" s="124">
        <v>1.2078999999999999E-2</v>
      </c>
      <c r="F276" s="124">
        <v>0.149755</v>
      </c>
      <c r="G276" s="124">
        <v>0.16183400000000001</v>
      </c>
    </row>
    <row r="277" spans="2:7" hidden="1" x14ac:dyDescent="0.5">
      <c r="B277" s="122">
        <v>1992</v>
      </c>
      <c r="C277" s="126" t="s">
        <v>146</v>
      </c>
      <c r="D277" s="126" t="s">
        <v>170</v>
      </c>
      <c r="E277" s="124">
        <v>3.8356000000000001E-2</v>
      </c>
      <c r="F277" s="124">
        <v>0.145431</v>
      </c>
      <c r="G277" s="124">
        <v>0.18378700000000001</v>
      </c>
    </row>
    <row r="278" spans="2:7" hidden="1" x14ac:dyDescent="0.5">
      <c r="B278" s="122">
        <v>1992</v>
      </c>
      <c r="C278" s="126" t="s">
        <v>146</v>
      </c>
      <c r="D278" s="126" t="s">
        <v>171</v>
      </c>
      <c r="E278" s="124">
        <v>1.5E-5</v>
      </c>
      <c r="F278" s="124">
        <v>7.6383999999999994E-2</v>
      </c>
      <c r="G278" s="124">
        <v>7.6398999999999995E-2</v>
      </c>
    </row>
    <row r="279" spans="2:7" hidden="1" x14ac:dyDescent="0.5">
      <c r="B279" s="122">
        <v>1992</v>
      </c>
      <c r="C279" s="126" t="s">
        <v>146</v>
      </c>
      <c r="D279" s="126" t="s">
        <v>172</v>
      </c>
      <c r="E279" s="124">
        <v>3.7959E-2</v>
      </c>
      <c r="F279" s="124">
        <v>2.0492E-2</v>
      </c>
      <c r="G279" s="124">
        <v>5.8451000000000003E-2</v>
      </c>
    </row>
    <row r="280" spans="2:7" hidden="1" x14ac:dyDescent="0.5">
      <c r="B280" s="122">
        <v>1992</v>
      </c>
      <c r="C280" s="126" t="s">
        <v>146</v>
      </c>
      <c r="D280" s="126" t="s">
        <v>173</v>
      </c>
      <c r="E280" s="124">
        <v>0.10330499999999999</v>
      </c>
      <c r="F280" s="124">
        <v>0.32506400000000002</v>
      </c>
      <c r="G280" s="124">
        <v>0.428369</v>
      </c>
    </row>
    <row r="281" spans="2:7" hidden="1" x14ac:dyDescent="0.5">
      <c r="B281" s="122">
        <v>1992</v>
      </c>
      <c r="C281" s="126" t="s">
        <v>146</v>
      </c>
      <c r="D281" s="126" t="s">
        <v>174</v>
      </c>
      <c r="E281" s="124">
        <v>3.1544999999999997E-2</v>
      </c>
      <c r="F281" s="124">
        <v>0.164383</v>
      </c>
      <c r="G281" s="124">
        <v>0.19592799999999999</v>
      </c>
    </row>
    <row r="282" spans="2:7" hidden="1" x14ac:dyDescent="0.5">
      <c r="B282" s="122">
        <v>1992</v>
      </c>
      <c r="C282" s="126" t="s">
        <v>146</v>
      </c>
      <c r="D282" s="126" t="s">
        <v>175</v>
      </c>
      <c r="E282" s="124">
        <v>1.2086E-2</v>
      </c>
      <c r="F282" s="124">
        <v>3.3890000000000003E-2</v>
      </c>
      <c r="G282" s="124">
        <v>4.5976000000000003E-2</v>
      </c>
    </row>
    <row r="283" spans="2:7" hidden="1" x14ac:dyDescent="0.5">
      <c r="B283" s="122">
        <v>1992</v>
      </c>
      <c r="C283" s="126" t="s">
        <v>146</v>
      </c>
      <c r="D283" s="126" t="s">
        <v>176</v>
      </c>
      <c r="E283" s="124">
        <v>1.5134E-2</v>
      </c>
      <c r="F283" s="124">
        <v>0.118572</v>
      </c>
      <c r="G283" s="124">
        <v>0.13370599999999999</v>
      </c>
    </row>
    <row r="284" spans="2:7" hidden="1" x14ac:dyDescent="0.5">
      <c r="B284" s="122">
        <v>1992</v>
      </c>
      <c r="C284" s="126" t="s">
        <v>73</v>
      </c>
      <c r="D284" s="126" t="s">
        <v>177</v>
      </c>
      <c r="E284" s="124">
        <v>1.0530470000000001</v>
      </c>
      <c r="F284" s="124">
        <v>0.782385</v>
      </c>
      <c r="G284" s="124">
        <v>1.835432</v>
      </c>
    </row>
    <row r="285" spans="2:7" hidden="1" x14ac:dyDescent="0.5">
      <c r="B285" s="122">
        <v>1992</v>
      </c>
      <c r="C285" s="126" t="s">
        <v>73</v>
      </c>
      <c r="D285" s="126" t="s">
        <v>178</v>
      </c>
      <c r="E285" s="124">
        <v>0.40142</v>
      </c>
      <c r="F285" s="124">
        <v>0.238702</v>
      </c>
      <c r="G285" s="124">
        <v>0.64012199999999997</v>
      </c>
    </row>
    <row r="286" spans="2:7" hidden="1" x14ac:dyDescent="0.5">
      <c r="B286" s="122">
        <v>1992</v>
      </c>
      <c r="C286" s="126" t="s">
        <v>73</v>
      </c>
      <c r="D286" s="126" t="s">
        <v>179</v>
      </c>
      <c r="E286" s="124">
        <v>0.25015300000000001</v>
      </c>
      <c r="F286" s="124">
        <v>0.30633199999999999</v>
      </c>
      <c r="G286" s="124">
        <v>0.55648500000000001</v>
      </c>
    </row>
    <row r="287" spans="2:7" hidden="1" x14ac:dyDescent="0.5">
      <c r="B287" s="122">
        <v>1992</v>
      </c>
      <c r="C287" s="126" t="s">
        <v>73</v>
      </c>
      <c r="D287" s="126" t="s">
        <v>180</v>
      </c>
      <c r="E287" s="124">
        <v>4.4276999999999997E-2</v>
      </c>
      <c r="F287" s="124">
        <v>0.143784</v>
      </c>
      <c r="G287" s="124">
        <v>0.18806100000000001</v>
      </c>
    </row>
    <row r="288" spans="2:7" hidden="1" x14ac:dyDescent="0.5">
      <c r="B288" s="122">
        <v>1992</v>
      </c>
      <c r="C288" s="126" t="s">
        <v>73</v>
      </c>
      <c r="D288" s="126" t="s">
        <v>181</v>
      </c>
      <c r="E288" s="124">
        <v>6.6049999999999998E-3</v>
      </c>
      <c r="F288" s="124">
        <v>1.2423999999999999E-2</v>
      </c>
      <c r="G288" s="124">
        <v>1.9029000000000001E-2</v>
      </c>
    </row>
    <row r="289" spans="2:7" hidden="1" x14ac:dyDescent="0.5">
      <c r="B289" s="122">
        <v>1992</v>
      </c>
      <c r="C289" s="126" t="s">
        <v>73</v>
      </c>
      <c r="D289" s="126" t="s">
        <v>182</v>
      </c>
      <c r="E289" s="124">
        <v>1.207746</v>
      </c>
      <c r="F289" s="124">
        <v>0.60685199999999995</v>
      </c>
      <c r="G289" s="124">
        <v>1.8145979999999999</v>
      </c>
    </row>
    <row r="290" spans="2:7" hidden="1" x14ac:dyDescent="0.5">
      <c r="B290" s="122">
        <v>1992</v>
      </c>
      <c r="C290" s="126" t="s">
        <v>73</v>
      </c>
      <c r="D290" s="126" t="s">
        <v>183</v>
      </c>
      <c r="E290" s="124">
        <v>1.864417</v>
      </c>
      <c r="F290" s="124">
        <v>0.459291</v>
      </c>
      <c r="G290" s="124">
        <v>2.3237079999999999</v>
      </c>
    </row>
    <row r="291" spans="2:7" hidden="1" x14ac:dyDescent="0.5">
      <c r="B291" s="122">
        <v>1992</v>
      </c>
      <c r="C291" s="126" t="s">
        <v>73</v>
      </c>
      <c r="D291" s="126" t="s">
        <v>184</v>
      </c>
      <c r="E291" s="124">
        <v>1.008086</v>
      </c>
      <c r="F291" s="124">
        <v>0.54083700000000001</v>
      </c>
      <c r="G291" s="124">
        <v>1.548923</v>
      </c>
    </row>
    <row r="292" spans="2:7" hidden="1" x14ac:dyDescent="0.5">
      <c r="B292" s="122">
        <v>1992</v>
      </c>
      <c r="C292" s="126" t="s">
        <v>73</v>
      </c>
      <c r="D292" s="126" t="s">
        <v>185</v>
      </c>
      <c r="E292" s="124">
        <v>2.2882039999999999</v>
      </c>
      <c r="F292" s="124">
        <v>0.47420800000000002</v>
      </c>
      <c r="G292" s="124">
        <v>2.7624119999999999</v>
      </c>
    </row>
    <row r="293" spans="2:7" hidden="1" x14ac:dyDescent="0.5">
      <c r="B293" s="122">
        <v>1992</v>
      </c>
      <c r="C293" s="126" t="s">
        <v>186</v>
      </c>
      <c r="D293" s="126" t="s">
        <v>187</v>
      </c>
      <c r="E293" s="124">
        <v>0.25168099999999999</v>
      </c>
      <c r="F293" s="124">
        <v>8.8213E-2</v>
      </c>
      <c r="G293" s="124">
        <v>0.33989399999999997</v>
      </c>
    </row>
    <row r="294" spans="2:7" hidden="1" x14ac:dyDescent="0.5">
      <c r="B294" s="122">
        <v>1992</v>
      </c>
      <c r="C294" s="126" t="s">
        <v>186</v>
      </c>
      <c r="D294" s="126" t="s">
        <v>188</v>
      </c>
      <c r="E294" s="124">
        <v>1.4539439999999999</v>
      </c>
      <c r="F294" s="124">
        <v>0.61220799999999997</v>
      </c>
      <c r="G294" s="124">
        <v>2.0661520000000002</v>
      </c>
    </row>
    <row r="295" spans="2:7" hidden="1" x14ac:dyDescent="0.5">
      <c r="B295" s="122">
        <v>1992</v>
      </c>
      <c r="C295" s="126" t="s">
        <v>186</v>
      </c>
      <c r="D295" s="126" t="s">
        <v>189</v>
      </c>
      <c r="E295" s="124">
        <v>1.051315</v>
      </c>
      <c r="F295" s="124">
        <v>0.66700199999999998</v>
      </c>
      <c r="G295" s="124">
        <v>1.7183170000000001</v>
      </c>
    </row>
    <row r="296" spans="2:7" hidden="1" x14ac:dyDescent="0.5">
      <c r="B296" s="122">
        <v>1992</v>
      </c>
      <c r="C296" s="126" t="s">
        <v>190</v>
      </c>
      <c r="D296" s="126" t="s">
        <v>191</v>
      </c>
      <c r="E296" s="124">
        <v>1.2252000000000001E-2</v>
      </c>
      <c r="F296" s="124">
        <v>5.7060000000000001E-3</v>
      </c>
      <c r="G296" s="124">
        <v>1.7957999999999998E-2</v>
      </c>
    </row>
    <row r="297" spans="2:7" hidden="1" x14ac:dyDescent="0.5">
      <c r="B297" s="122">
        <v>1992</v>
      </c>
      <c r="C297" s="126" t="s">
        <v>190</v>
      </c>
      <c r="D297" s="126" t="s">
        <v>192</v>
      </c>
      <c r="E297" s="124">
        <v>0.12482500000000001</v>
      </c>
      <c r="F297" s="124">
        <v>4.5610999999999999E-2</v>
      </c>
      <c r="G297" s="124">
        <v>0.170436</v>
      </c>
    </row>
    <row r="298" spans="2:7" hidden="1" x14ac:dyDescent="0.5">
      <c r="B298" s="122">
        <v>1992</v>
      </c>
      <c r="C298" s="126" t="s">
        <v>190</v>
      </c>
      <c r="D298" s="126" t="s">
        <v>193</v>
      </c>
      <c r="E298" s="124">
        <v>1.3078620000000001</v>
      </c>
      <c r="F298" s="124">
        <v>0.34337000000000001</v>
      </c>
      <c r="G298" s="124">
        <v>1.651232</v>
      </c>
    </row>
    <row r="299" spans="2:7" hidden="1" x14ac:dyDescent="0.5">
      <c r="B299" s="122">
        <v>1992</v>
      </c>
      <c r="C299" s="126" t="s">
        <v>190</v>
      </c>
      <c r="D299" s="126" t="s">
        <v>194</v>
      </c>
      <c r="E299" s="124">
        <v>9.6006999999999995E-2</v>
      </c>
      <c r="F299" s="124">
        <v>2.7608000000000001E-2</v>
      </c>
      <c r="G299" s="124">
        <v>0.123615</v>
      </c>
    </row>
    <row r="300" spans="2:7" hidden="1" x14ac:dyDescent="0.5">
      <c r="B300" s="122">
        <v>1992</v>
      </c>
      <c r="C300" s="126" t="s">
        <v>190</v>
      </c>
      <c r="D300" s="126" t="s">
        <v>195</v>
      </c>
      <c r="E300" s="124">
        <v>0.55492900000000001</v>
      </c>
      <c r="F300" s="124">
        <v>0.27025900000000003</v>
      </c>
      <c r="G300" s="124">
        <v>0.82518800000000003</v>
      </c>
    </row>
    <row r="301" spans="2:7" hidden="1" x14ac:dyDescent="0.5">
      <c r="B301" s="122">
        <v>1992</v>
      </c>
      <c r="C301" s="126" t="s">
        <v>190</v>
      </c>
      <c r="D301" s="126" t="s">
        <v>196</v>
      </c>
      <c r="E301" s="124">
        <v>0.48327900000000001</v>
      </c>
      <c r="F301" s="124">
        <v>0.135569</v>
      </c>
      <c r="G301" s="124">
        <v>0.61884800000000006</v>
      </c>
    </row>
    <row r="302" spans="2:7" hidden="1" x14ac:dyDescent="0.5">
      <c r="B302" s="122">
        <v>1992</v>
      </c>
      <c r="C302" s="126" t="s">
        <v>190</v>
      </c>
      <c r="D302" s="126" t="s">
        <v>197</v>
      </c>
      <c r="E302" s="124">
        <v>0.54021300000000005</v>
      </c>
      <c r="F302" s="124">
        <v>0.191556</v>
      </c>
      <c r="G302" s="124">
        <v>0.73176900000000011</v>
      </c>
    </row>
    <row r="303" spans="2:7" hidden="1" x14ac:dyDescent="0.5">
      <c r="B303" s="122">
        <v>1992</v>
      </c>
      <c r="C303" s="126" t="s">
        <v>190</v>
      </c>
      <c r="D303" s="126" t="s">
        <v>198</v>
      </c>
      <c r="E303" s="124">
        <v>0.63390100000000005</v>
      </c>
      <c r="F303" s="124">
        <v>0.35628500000000002</v>
      </c>
      <c r="G303" s="124">
        <v>0.99018600000000001</v>
      </c>
    </row>
    <row r="304" spans="2:7" hidden="1" x14ac:dyDescent="0.5">
      <c r="B304" s="122">
        <v>1992</v>
      </c>
      <c r="C304" s="126" t="s">
        <v>190</v>
      </c>
      <c r="D304" s="126" t="s">
        <v>199</v>
      </c>
      <c r="E304" s="124">
        <v>2.9082E-2</v>
      </c>
      <c r="F304" s="124">
        <v>3.7262000000000003E-2</v>
      </c>
      <c r="G304" s="124">
        <v>6.6344E-2</v>
      </c>
    </row>
    <row r="305" spans="2:7" hidden="1" x14ac:dyDescent="0.5">
      <c r="B305" s="122">
        <v>1992</v>
      </c>
      <c r="C305" s="126" t="s">
        <v>190</v>
      </c>
      <c r="D305" s="126" t="s">
        <v>200</v>
      </c>
      <c r="E305" s="124">
        <v>0.44249300000000003</v>
      </c>
      <c r="F305" s="124">
        <v>0.14654400000000001</v>
      </c>
      <c r="G305" s="124">
        <v>0.58903700000000003</v>
      </c>
    </row>
    <row r="306" spans="2:7" hidden="1" x14ac:dyDescent="0.5">
      <c r="B306" s="122">
        <v>1992</v>
      </c>
      <c r="C306" s="126" t="s">
        <v>190</v>
      </c>
      <c r="D306" s="126" t="s">
        <v>201</v>
      </c>
      <c r="E306" s="124">
        <v>0.90053300000000003</v>
      </c>
      <c r="F306" s="124">
        <v>0.37579499999999999</v>
      </c>
      <c r="G306" s="124">
        <v>1.2763279999999999</v>
      </c>
    </row>
    <row r="307" spans="2:7" hidden="1" x14ac:dyDescent="0.5">
      <c r="B307" s="122">
        <v>1992</v>
      </c>
      <c r="C307" s="126" t="s">
        <v>190</v>
      </c>
      <c r="D307" s="126" t="s">
        <v>202</v>
      </c>
      <c r="E307" s="124">
        <v>0.38996399999999998</v>
      </c>
      <c r="F307" s="124">
        <v>0.13534399999999999</v>
      </c>
      <c r="G307" s="124">
        <v>0.525308</v>
      </c>
    </row>
    <row r="308" spans="2:7" hidden="1" x14ac:dyDescent="0.5">
      <c r="B308" s="122">
        <v>1992</v>
      </c>
      <c r="C308" s="126" t="s">
        <v>190</v>
      </c>
      <c r="D308" s="126" t="s">
        <v>203</v>
      </c>
      <c r="E308" s="124">
        <v>3.5556999999999998E-2</v>
      </c>
      <c r="F308" s="124">
        <v>2.2210000000000001E-2</v>
      </c>
      <c r="G308" s="124">
        <v>5.7766999999999999E-2</v>
      </c>
    </row>
    <row r="309" spans="2:7" hidden="1" x14ac:dyDescent="0.5">
      <c r="B309" s="122">
        <v>1992</v>
      </c>
      <c r="C309" s="126" t="s">
        <v>190</v>
      </c>
      <c r="D309" s="126" t="s">
        <v>204</v>
      </c>
      <c r="E309" s="124">
        <v>0.22148699999999999</v>
      </c>
      <c r="F309" s="124">
        <v>6.9615999999999997E-2</v>
      </c>
      <c r="G309" s="124">
        <v>0.291103</v>
      </c>
    </row>
    <row r="310" spans="2:7" hidden="1" x14ac:dyDescent="0.5">
      <c r="B310" s="122">
        <v>1992</v>
      </c>
      <c r="C310" s="126" t="s">
        <v>190</v>
      </c>
      <c r="D310" s="126" t="s">
        <v>205</v>
      </c>
      <c r="E310" s="124">
        <v>6.0901999999999998E-2</v>
      </c>
      <c r="F310" s="124">
        <v>5.4552000000000003E-2</v>
      </c>
      <c r="G310" s="124">
        <v>0.115454</v>
      </c>
    </row>
    <row r="311" spans="2:7" hidden="1" x14ac:dyDescent="0.5">
      <c r="B311" s="122">
        <v>1992</v>
      </c>
      <c r="C311" s="126" t="s">
        <v>206</v>
      </c>
      <c r="D311" s="126" t="s">
        <v>207</v>
      </c>
      <c r="E311" s="124">
        <v>1.4437E-2</v>
      </c>
      <c r="F311" s="124">
        <v>2.9732000000000001E-2</v>
      </c>
      <c r="G311" s="124">
        <v>4.4169E-2</v>
      </c>
    </row>
    <row r="312" spans="2:7" hidden="1" x14ac:dyDescent="0.5">
      <c r="B312" s="122">
        <v>1992</v>
      </c>
      <c r="C312" s="126" t="s">
        <v>206</v>
      </c>
      <c r="D312" s="126" t="s">
        <v>208</v>
      </c>
      <c r="E312" s="124">
        <v>7.1440000000000002E-3</v>
      </c>
      <c r="F312" s="124">
        <v>5.2440000000000004E-3</v>
      </c>
      <c r="G312" s="124">
        <v>1.2388E-2</v>
      </c>
    </row>
    <row r="313" spans="2:7" hidden="1" x14ac:dyDescent="0.5">
      <c r="B313" s="122">
        <v>1992</v>
      </c>
      <c r="C313" s="126" t="s">
        <v>206</v>
      </c>
      <c r="D313" s="126" t="s">
        <v>209</v>
      </c>
      <c r="E313" s="124">
        <v>1.9508999999999999E-2</v>
      </c>
      <c r="F313" s="124">
        <v>1.3722E-2</v>
      </c>
      <c r="G313" s="124">
        <v>3.3230999999999997E-2</v>
      </c>
    </row>
    <row r="314" spans="2:7" hidden="1" x14ac:dyDescent="0.5">
      <c r="B314" s="122">
        <v>1992</v>
      </c>
      <c r="C314" s="126" t="s">
        <v>206</v>
      </c>
      <c r="D314" s="126" t="s">
        <v>210</v>
      </c>
      <c r="E314" s="124">
        <v>3.6302000000000001E-2</v>
      </c>
      <c r="F314" s="124">
        <v>1.2083E-2</v>
      </c>
      <c r="G314" s="124">
        <v>4.8384999999999997E-2</v>
      </c>
    </row>
    <row r="315" spans="2:7" hidden="1" x14ac:dyDescent="0.5">
      <c r="B315" s="122">
        <v>1992</v>
      </c>
      <c r="C315" s="126" t="s">
        <v>206</v>
      </c>
      <c r="D315" s="126" t="s">
        <v>211</v>
      </c>
      <c r="E315" s="124">
        <v>7.1290999999999993E-2</v>
      </c>
      <c r="F315" s="124">
        <v>3.5876999999999999E-2</v>
      </c>
      <c r="G315" s="124">
        <v>0.107168</v>
      </c>
    </row>
    <row r="316" spans="2:7" hidden="1" x14ac:dyDescent="0.5">
      <c r="B316" s="122">
        <v>1992</v>
      </c>
      <c r="C316" s="126" t="s">
        <v>206</v>
      </c>
      <c r="D316" s="126" t="s">
        <v>212</v>
      </c>
      <c r="E316" s="124">
        <v>0.494724</v>
      </c>
      <c r="F316" s="124">
        <v>0.31105300000000002</v>
      </c>
      <c r="G316" s="124">
        <v>0.80577699999999997</v>
      </c>
    </row>
    <row r="317" spans="2:7" hidden="1" x14ac:dyDescent="0.5">
      <c r="B317" s="122">
        <v>1992</v>
      </c>
      <c r="C317" s="126" t="s">
        <v>206</v>
      </c>
      <c r="D317" s="126" t="s">
        <v>213</v>
      </c>
      <c r="E317" s="124">
        <v>0.64352799999999999</v>
      </c>
      <c r="F317" s="124">
        <v>0.25078099999999998</v>
      </c>
      <c r="G317" s="124">
        <v>0.89430900000000002</v>
      </c>
    </row>
    <row r="318" spans="2:7" hidden="1" x14ac:dyDescent="0.5">
      <c r="B318" s="122">
        <v>1992</v>
      </c>
      <c r="C318" s="126" t="s">
        <v>206</v>
      </c>
      <c r="D318" s="126" t="s">
        <v>214</v>
      </c>
      <c r="E318" s="124">
        <v>1.8959E-2</v>
      </c>
      <c r="F318" s="124">
        <v>1.7181999999999999E-2</v>
      </c>
      <c r="G318" s="124">
        <v>3.6141E-2</v>
      </c>
    </row>
    <row r="319" spans="2:7" hidden="1" x14ac:dyDescent="0.5">
      <c r="B319" s="122">
        <v>1992</v>
      </c>
      <c r="C319" s="126" t="s">
        <v>206</v>
      </c>
      <c r="D319" s="126" t="s">
        <v>215</v>
      </c>
      <c r="E319" s="124">
        <v>0.12643099999999999</v>
      </c>
      <c r="F319" s="124">
        <v>2.9610999999999998E-2</v>
      </c>
      <c r="G319" s="124">
        <v>0.15604199999999999</v>
      </c>
    </row>
    <row r="320" spans="2:7" hidden="1" x14ac:dyDescent="0.5">
      <c r="B320" s="122">
        <v>1992</v>
      </c>
      <c r="C320" s="126" t="s">
        <v>206</v>
      </c>
      <c r="D320" s="126" t="s">
        <v>216</v>
      </c>
      <c r="E320" s="124">
        <v>4.2209000000000003E-2</v>
      </c>
      <c r="F320" s="124">
        <v>2.7132E-2</v>
      </c>
      <c r="G320" s="124">
        <v>6.9341E-2</v>
      </c>
    </row>
    <row r="321" spans="2:7" hidden="1" x14ac:dyDescent="0.5">
      <c r="B321" s="122">
        <v>1992</v>
      </c>
      <c r="C321" s="126" t="s">
        <v>206</v>
      </c>
      <c r="D321" s="126" t="s">
        <v>217</v>
      </c>
      <c r="E321" s="124">
        <v>3.0713000000000001E-2</v>
      </c>
      <c r="F321" s="124">
        <v>9.7459999999999995E-3</v>
      </c>
      <c r="G321" s="124">
        <v>4.0459000000000002E-2</v>
      </c>
    </row>
    <row r="322" spans="2:7" hidden="1" x14ac:dyDescent="0.5">
      <c r="B322" s="122">
        <v>1992</v>
      </c>
      <c r="C322" s="126" t="s">
        <v>206</v>
      </c>
      <c r="D322" s="126" t="s">
        <v>218</v>
      </c>
      <c r="E322" s="124">
        <v>0.101891</v>
      </c>
      <c r="F322" s="124">
        <v>0.14132400000000001</v>
      </c>
      <c r="G322" s="124">
        <v>0.24321499999999999</v>
      </c>
    </row>
    <row r="323" spans="2:7" hidden="1" x14ac:dyDescent="0.5">
      <c r="B323" s="122">
        <v>1992</v>
      </c>
      <c r="C323" s="126" t="s">
        <v>206</v>
      </c>
      <c r="D323" s="126" t="s">
        <v>219</v>
      </c>
      <c r="E323" s="124">
        <v>3.2446000000000003E-2</v>
      </c>
      <c r="F323" s="124">
        <v>2.3366000000000001E-2</v>
      </c>
      <c r="G323" s="124">
        <v>5.5812E-2</v>
      </c>
    </row>
    <row r="324" spans="2:7" hidden="1" x14ac:dyDescent="0.5">
      <c r="B324" s="122">
        <v>1992</v>
      </c>
      <c r="C324" s="126" t="s">
        <v>206</v>
      </c>
      <c r="D324" s="126" t="s">
        <v>220</v>
      </c>
      <c r="E324" s="124">
        <v>0.20336599999999999</v>
      </c>
      <c r="F324" s="124">
        <v>0.101562</v>
      </c>
      <c r="G324" s="124">
        <v>0.30492799999999998</v>
      </c>
    </row>
    <row r="325" spans="2:7" hidden="1" x14ac:dyDescent="0.5">
      <c r="B325" s="122">
        <v>1992</v>
      </c>
      <c r="C325" s="126" t="s">
        <v>206</v>
      </c>
      <c r="D325" s="126" t="s">
        <v>221</v>
      </c>
      <c r="E325" s="124">
        <v>8.2957000000000003E-2</v>
      </c>
      <c r="F325" s="124">
        <v>4.8082E-2</v>
      </c>
      <c r="G325" s="124">
        <v>0.13103899999999999</v>
      </c>
    </row>
    <row r="326" spans="2:7" hidden="1" x14ac:dyDescent="0.5">
      <c r="B326" s="122">
        <v>1992</v>
      </c>
      <c r="C326" s="126" t="s">
        <v>206</v>
      </c>
      <c r="D326" s="126" t="s">
        <v>222</v>
      </c>
      <c r="E326" s="124">
        <v>9.6403000000000003E-2</v>
      </c>
      <c r="F326" s="124">
        <v>8.7083999999999995E-2</v>
      </c>
      <c r="G326" s="124">
        <v>0.18348700000000001</v>
      </c>
    </row>
    <row r="327" spans="2:7" hidden="1" x14ac:dyDescent="0.5">
      <c r="B327" s="122">
        <v>1992</v>
      </c>
      <c r="C327" s="126" t="s">
        <v>206</v>
      </c>
      <c r="D327" s="126" t="s">
        <v>223</v>
      </c>
      <c r="E327" s="124">
        <v>0.215888</v>
      </c>
      <c r="F327" s="124">
        <v>0.19423599999999999</v>
      </c>
      <c r="G327" s="124">
        <v>0.41012399999999999</v>
      </c>
    </row>
    <row r="328" spans="2:7" hidden="1" x14ac:dyDescent="0.5">
      <c r="B328" s="122">
        <v>1992</v>
      </c>
      <c r="C328" s="126" t="s">
        <v>206</v>
      </c>
      <c r="D328" s="126" t="s">
        <v>224</v>
      </c>
      <c r="E328" s="124">
        <v>8.0319999999999992E-3</v>
      </c>
      <c r="F328" s="124">
        <v>8.4759999999999992E-3</v>
      </c>
      <c r="G328" s="124">
        <v>1.6507999999999998E-2</v>
      </c>
    </row>
    <row r="329" spans="2:7" hidden="1" x14ac:dyDescent="0.5">
      <c r="B329" s="122">
        <v>1992</v>
      </c>
      <c r="C329" s="126" t="s">
        <v>206</v>
      </c>
      <c r="D329" s="126" t="s">
        <v>225</v>
      </c>
      <c r="E329" s="124">
        <v>5.7169999999999999E-2</v>
      </c>
      <c r="F329" s="124">
        <v>4.1501999999999997E-2</v>
      </c>
      <c r="G329" s="124">
        <v>9.8671999999999996E-2</v>
      </c>
    </row>
    <row r="330" spans="2:7" hidden="1" x14ac:dyDescent="0.5">
      <c r="B330" s="122">
        <v>1992</v>
      </c>
      <c r="C330" s="126" t="s">
        <v>206</v>
      </c>
      <c r="D330" s="126" t="s">
        <v>226</v>
      </c>
      <c r="E330" s="124">
        <v>6.2506000000000006E-2</v>
      </c>
      <c r="F330" s="124">
        <v>2.3772999999999999E-2</v>
      </c>
      <c r="G330" s="124">
        <v>8.6279000000000008E-2</v>
      </c>
    </row>
    <row r="331" spans="2:7" hidden="1" x14ac:dyDescent="0.5">
      <c r="B331" s="122">
        <v>1992</v>
      </c>
      <c r="C331" s="126" t="s">
        <v>206</v>
      </c>
      <c r="D331" s="126" t="s">
        <v>227</v>
      </c>
      <c r="E331" s="124">
        <v>0.30718200000000001</v>
      </c>
      <c r="F331" s="124">
        <v>0.18873799999999999</v>
      </c>
      <c r="G331" s="124">
        <v>0.49592000000000003</v>
      </c>
    </row>
    <row r="332" spans="2:7" hidden="1" x14ac:dyDescent="0.5">
      <c r="B332" s="122">
        <v>1992</v>
      </c>
      <c r="C332" s="126" t="s">
        <v>206</v>
      </c>
      <c r="D332" s="126" t="s">
        <v>228</v>
      </c>
      <c r="E332" s="124">
        <v>0.207034</v>
      </c>
      <c r="F332" s="124">
        <v>7.3621000000000006E-2</v>
      </c>
      <c r="G332" s="124">
        <v>0.28065499999999999</v>
      </c>
    </row>
    <row r="333" spans="2:7" hidden="1" x14ac:dyDescent="0.5">
      <c r="B333" s="122">
        <v>1992</v>
      </c>
      <c r="C333" s="126" t="s">
        <v>206</v>
      </c>
      <c r="D333" s="126" t="s">
        <v>229</v>
      </c>
      <c r="E333" s="124">
        <v>0</v>
      </c>
      <c r="F333" s="124">
        <v>2.2000000000000001E-4</v>
      </c>
      <c r="G333" s="124">
        <v>2.2000000000000001E-4</v>
      </c>
    </row>
    <row r="334" spans="2:7" hidden="1" x14ac:dyDescent="0.5">
      <c r="B334" s="122">
        <v>1992</v>
      </c>
      <c r="C334" s="126" t="s">
        <v>206</v>
      </c>
      <c r="D334" s="126" t="s">
        <v>230</v>
      </c>
      <c r="E334" s="124">
        <v>4.0876999999999997E-2</v>
      </c>
      <c r="F334" s="124">
        <v>3.6323000000000001E-2</v>
      </c>
      <c r="G334" s="124">
        <v>7.7199999999999991E-2</v>
      </c>
    </row>
    <row r="335" spans="2:7" hidden="1" x14ac:dyDescent="0.5">
      <c r="B335" s="122">
        <v>1992</v>
      </c>
      <c r="C335" s="126" t="s">
        <v>206</v>
      </c>
      <c r="D335" s="126" t="s">
        <v>231</v>
      </c>
      <c r="E335" s="124">
        <v>4.4081000000000002E-2</v>
      </c>
      <c r="F335" s="124">
        <v>5.1211E-2</v>
      </c>
      <c r="G335" s="124">
        <v>9.5292000000000002E-2</v>
      </c>
    </row>
    <row r="336" spans="2:7" hidden="1" x14ac:dyDescent="0.5">
      <c r="B336" s="122">
        <v>1992</v>
      </c>
      <c r="C336" s="126" t="s">
        <v>206</v>
      </c>
      <c r="D336" s="126" t="s">
        <v>232</v>
      </c>
      <c r="E336" s="124">
        <v>2.6780999999999999E-2</v>
      </c>
      <c r="F336" s="124">
        <v>1.9165999999999999E-2</v>
      </c>
      <c r="G336" s="124">
        <v>4.5947000000000002E-2</v>
      </c>
    </row>
    <row r="337" spans="2:7" hidden="1" x14ac:dyDescent="0.5">
      <c r="B337" s="122">
        <v>1992</v>
      </c>
      <c r="C337" s="126" t="s">
        <v>206</v>
      </c>
      <c r="D337" s="126" t="s">
        <v>233</v>
      </c>
      <c r="E337" s="124">
        <v>1.619E-3</v>
      </c>
      <c r="F337" s="124">
        <v>1.477E-3</v>
      </c>
      <c r="G337" s="124">
        <v>3.0959999999999998E-3</v>
      </c>
    </row>
    <row r="338" spans="2:7" hidden="1" x14ac:dyDescent="0.5">
      <c r="B338" s="122">
        <v>1992</v>
      </c>
      <c r="C338" s="126" t="s">
        <v>206</v>
      </c>
      <c r="D338" s="126" t="s">
        <v>234</v>
      </c>
      <c r="E338" s="124">
        <v>3.2188000000000001E-2</v>
      </c>
      <c r="F338" s="124">
        <v>8.0990999999999994E-2</v>
      </c>
      <c r="G338" s="124">
        <v>0.113179</v>
      </c>
    </row>
    <row r="339" spans="2:7" hidden="1" x14ac:dyDescent="0.5">
      <c r="B339" s="122">
        <v>1992</v>
      </c>
      <c r="C339" s="126" t="s">
        <v>206</v>
      </c>
      <c r="D339" s="126" t="s">
        <v>235</v>
      </c>
      <c r="E339" s="124">
        <v>2.9420000000000002E-2</v>
      </c>
      <c r="F339" s="124">
        <v>0.30865500000000001</v>
      </c>
      <c r="G339" s="124">
        <v>0.33807500000000001</v>
      </c>
    </row>
    <row r="340" spans="2:7" hidden="1" x14ac:dyDescent="0.5">
      <c r="B340" s="122">
        <v>1992</v>
      </c>
      <c r="C340" s="126" t="s">
        <v>206</v>
      </c>
      <c r="D340" s="126" t="s">
        <v>236</v>
      </c>
      <c r="E340" s="124">
        <v>5.2680000000000001E-3</v>
      </c>
      <c r="F340" s="124">
        <v>3.5149999999999999E-3</v>
      </c>
      <c r="G340" s="124">
        <v>8.7829999999999991E-3</v>
      </c>
    </row>
    <row r="341" spans="2:7" hidden="1" x14ac:dyDescent="0.5">
      <c r="B341" s="122">
        <v>1992</v>
      </c>
      <c r="C341" s="126" t="s">
        <v>206</v>
      </c>
      <c r="D341" s="126" t="s">
        <v>237</v>
      </c>
      <c r="E341" s="124">
        <v>8.745E-2</v>
      </c>
      <c r="F341" s="124">
        <v>3.7379000000000003E-2</v>
      </c>
      <c r="G341" s="124">
        <v>0.124829</v>
      </c>
    </row>
    <row r="342" spans="2:7" hidden="1" x14ac:dyDescent="0.5">
      <c r="B342" s="122">
        <v>1992</v>
      </c>
      <c r="C342" s="126" t="s">
        <v>206</v>
      </c>
      <c r="D342" s="126" t="s">
        <v>238</v>
      </c>
      <c r="E342" s="124">
        <v>4.5622000000000003E-2</v>
      </c>
      <c r="F342" s="124">
        <v>2.9002E-2</v>
      </c>
      <c r="G342" s="124">
        <v>7.4623999999999996E-2</v>
      </c>
    </row>
    <row r="343" spans="2:7" hidden="1" x14ac:dyDescent="0.5">
      <c r="B343" s="122">
        <v>1992</v>
      </c>
      <c r="C343" s="126" t="s">
        <v>206</v>
      </c>
      <c r="D343" s="126" t="s">
        <v>239</v>
      </c>
      <c r="E343" s="124">
        <v>0.168881</v>
      </c>
      <c r="F343" s="124">
        <v>0.110932</v>
      </c>
      <c r="G343" s="124">
        <v>0.27981299999999998</v>
      </c>
    </row>
    <row r="344" spans="2:7" hidden="1" x14ac:dyDescent="0.5">
      <c r="B344" s="122">
        <v>1992</v>
      </c>
      <c r="C344" s="126" t="s">
        <v>206</v>
      </c>
      <c r="D344" s="126" t="s">
        <v>240</v>
      </c>
      <c r="E344" s="124">
        <v>9.8589999999999997E-3</v>
      </c>
      <c r="F344" s="124">
        <v>1.2702E-2</v>
      </c>
      <c r="G344" s="124">
        <v>2.2561000000000001E-2</v>
      </c>
    </row>
    <row r="345" spans="2:7" hidden="1" x14ac:dyDescent="0.5">
      <c r="B345" s="122">
        <v>1992</v>
      </c>
      <c r="C345" s="126" t="s">
        <v>206</v>
      </c>
      <c r="D345" s="126" t="s">
        <v>241</v>
      </c>
      <c r="E345" s="124">
        <v>3.0020000000000002E-2</v>
      </c>
      <c r="F345" s="124">
        <v>2.6962E-2</v>
      </c>
      <c r="G345" s="124">
        <v>5.6981999999999998E-2</v>
      </c>
    </row>
    <row r="346" spans="2:7" hidden="1" x14ac:dyDescent="0.5">
      <c r="B346" s="122">
        <v>1992</v>
      </c>
      <c r="C346" s="126" t="s">
        <v>206</v>
      </c>
      <c r="D346" s="126" t="s">
        <v>242</v>
      </c>
      <c r="E346" s="124">
        <v>7.8700000000000005E-4</v>
      </c>
      <c r="F346" s="124">
        <v>2.3800000000000001E-4</v>
      </c>
      <c r="G346" s="124">
        <v>1.0250000000000001E-3</v>
      </c>
    </row>
    <row r="347" spans="2:7" hidden="1" x14ac:dyDescent="0.5">
      <c r="B347" s="122">
        <v>1992</v>
      </c>
      <c r="C347" s="126" t="s">
        <v>206</v>
      </c>
      <c r="D347" s="126" t="s">
        <v>243</v>
      </c>
      <c r="E347" s="124">
        <v>2.516E-3</v>
      </c>
      <c r="F347" s="124">
        <v>1.47E-3</v>
      </c>
      <c r="G347" s="124">
        <v>3.986E-3</v>
      </c>
    </row>
    <row r="348" spans="2:7" hidden="1" x14ac:dyDescent="0.5">
      <c r="B348" s="122">
        <v>1992</v>
      </c>
      <c r="C348" s="126" t="s">
        <v>206</v>
      </c>
      <c r="D348" s="126" t="s">
        <v>244</v>
      </c>
      <c r="E348" s="124">
        <v>6.5770000000000004E-3</v>
      </c>
      <c r="F348" s="124">
        <v>3.2880000000000001E-3</v>
      </c>
      <c r="G348" s="124">
        <v>9.8650000000000005E-3</v>
      </c>
    </row>
    <row r="349" spans="2:7" hidden="1" x14ac:dyDescent="0.5">
      <c r="B349" s="122">
        <v>1992</v>
      </c>
      <c r="C349" s="126" t="s">
        <v>206</v>
      </c>
      <c r="D349" s="126" t="s">
        <v>245</v>
      </c>
      <c r="E349" s="124">
        <v>1.7510000000000001E-2</v>
      </c>
      <c r="F349" s="124">
        <v>1.3513000000000001E-2</v>
      </c>
      <c r="G349" s="124">
        <v>3.1022999999999998E-2</v>
      </c>
    </row>
    <row r="350" spans="2:7" hidden="1" x14ac:dyDescent="0.5">
      <c r="B350" s="122">
        <v>1992</v>
      </c>
      <c r="C350" s="126" t="s">
        <v>77</v>
      </c>
      <c r="D350" s="126" t="s">
        <v>246</v>
      </c>
      <c r="E350" s="124">
        <v>0.25783</v>
      </c>
      <c r="F350" s="124">
        <v>0.32985900000000001</v>
      </c>
      <c r="G350" s="124">
        <v>0.58768900000000002</v>
      </c>
    </row>
    <row r="351" spans="2:7" hidden="1" x14ac:dyDescent="0.5">
      <c r="B351" s="122">
        <v>1992</v>
      </c>
      <c r="C351" s="126" t="s">
        <v>77</v>
      </c>
      <c r="D351" s="126" t="s">
        <v>247</v>
      </c>
      <c r="E351" s="124">
        <v>4.5872999999999997E-2</v>
      </c>
      <c r="F351" s="124">
        <v>1.6251000000000002E-2</v>
      </c>
      <c r="G351" s="124">
        <v>6.2123999999999999E-2</v>
      </c>
    </row>
    <row r="352" spans="2:7" hidden="1" x14ac:dyDescent="0.5">
      <c r="B352" s="122">
        <v>1992</v>
      </c>
      <c r="C352" s="126" t="s">
        <v>77</v>
      </c>
      <c r="D352" s="126" t="s">
        <v>248</v>
      </c>
      <c r="E352" s="124">
        <v>4.4611999999999999E-2</v>
      </c>
      <c r="F352" s="124">
        <v>0.727993</v>
      </c>
      <c r="G352" s="124">
        <v>0.77260499999999999</v>
      </c>
    </row>
    <row r="353" spans="2:7" hidden="1" x14ac:dyDescent="0.5">
      <c r="B353" s="122">
        <v>1992</v>
      </c>
      <c r="C353" s="126" t="s">
        <v>77</v>
      </c>
      <c r="D353" s="126" t="s">
        <v>249</v>
      </c>
      <c r="E353" s="124">
        <v>0.16603100000000001</v>
      </c>
      <c r="F353" s="124">
        <v>0.74544500000000002</v>
      </c>
      <c r="G353" s="124">
        <v>0.91147600000000006</v>
      </c>
    </row>
    <row r="354" spans="2:7" hidden="1" x14ac:dyDescent="0.5">
      <c r="B354" s="122">
        <v>1992</v>
      </c>
      <c r="C354" s="126" t="s">
        <v>77</v>
      </c>
      <c r="D354" s="126" t="s">
        <v>250</v>
      </c>
      <c r="E354" s="124">
        <v>4.3192000000000001E-2</v>
      </c>
      <c r="F354" s="124">
        <v>2.7907999999999999E-2</v>
      </c>
      <c r="G354" s="124">
        <v>7.1099999999999997E-2</v>
      </c>
    </row>
    <row r="355" spans="2:7" hidden="1" x14ac:dyDescent="0.5">
      <c r="B355" s="122">
        <v>1992</v>
      </c>
      <c r="C355" s="126" t="s">
        <v>77</v>
      </c>
      <c r="D355" s="126" t="s">
        <v>251</v>
      </c>
      <c r="E355" s="124">
        <v>0.31917400000000001</v>
      </c>
      <c r="F355" s="124">
        <v>0.18026700000000001</v>
      </c>
      <c r="G355" s="124">
        <v>0.49944100000000002</v>
      </c>
    </row>
    <row r="356" spans="2:7" hidden="1" x14ac:dyDescent="0.5">
      <c r="B356" s="122">
        <v>1992</v>
      </c>
      <c r="C356" s="126" t="s">
        <v>77</v>
      </c>
      <c r="D356" s="126" t="s">
        <v>252</v>
      </c>
      <c r="E356" s="124">
        <v>0.164969</v>
      </c>
      <c r="F356" s="124">
        <v>0.15482000000000001</v>
      </c>
      <c r="G356" s="124">
        <v>0.31978899999999999</v>
      </c>
    </row>
    <row r="357" spans="2:7" hidden="1" x14ac:dyDescent="0.5">
      <c r="B357" s="122">
        <v>1992</v>
      </c>
      <c r="C357" s="126" t="s">
        <v>77</v>
      </c>
      <c r="D357" s="126" t="s">
        <v>253</v>
      </c>
      <c r="E357" s="124">
        <v>7.3379999999999999E-3</v>
      </c>
      <c r="F357" s="124">
        <v>4.3959999999999997E-3</v>
      </c>
      <c r="G357" s="124">
        <v>1.1734E-2</v>
      </c>
    </row>
    <row r="358" spans="2:7" hidden="1" x14ac:dyDescent="0.5">
      <c r="B358" s="122">
        <v>1992</v>
      </c>
      <c r="C358" s="126" t="s">
        <v>77</v>
      </c>
      <c r="D358" s="126" t="s">
        <v>254</v>
      </c>
      <c r="E358" s="124">
        <v>0.43269800000000003</v>
      </c>
      <c r="F358" s="124">
        <v>0.223913</v>
      </c>
      <c r="G358" s="124">
        <v>0.65661100000000006</v>
      </c>
    </row>
    <row r="359" spans="2:7" hidden="1" x14ac:dyDescent="0.5">
      <c r="B359" s="122">
        <v>1992</v>
      </c>
      <c r="C359" s="126" t="s">
        <v>77</v>
      </c>
      <c r="D359" s="126" t="s">
        <v>255</v>
      </c>
      <c r="E359" s="124">
        <v>0.17039499999999999</v>
      </c>
      <c r="F359" s="124">
        <v>0.26313399999999998</v>
      </c>
      <c r="G359" s="124">
        <v>0.43352899999999989</v>
      </c>
    </row>
    <row r="360" spans="2:7" hidden="1" x14ac:dyDescent="0.5">
      <c r="B360" s="122">
        <v>1992</v>
      </c>
      <c r="C360" s="126" t="s">
        <v>77</v>
      </c>
      <c r="D360" s="126" t="s">
        <v>256</v>
      </c>
      <c r="E360" s="124">
        <v>0.34425499999999998</v>
      </c>
      <c r="F360" s="124">
        <v>0.20832000000000001</v>
      </c>
      <c r="G360" s="124">
        <v>0.55257500000000004</v>
      </c>
    </row>
    <row r="361" spans="2:7" x14ac:dyDescent="0.5">
      <c r="B361" s="122">
        <v>1993</v>
      </c>
      <c r="C361" s="124" t="s">
        <v>136</v>
      </c>
      <c r="D361" s="124" t="s">
        <v>52</v>
      </c>
      <c r="E361" s="124">
        <v>1.5587409999999999</v>
      </c>
      <c r="F361" s="124">
        <v>1.3802760000000001</v>
      </c>
      <c r="G361" s="124">
        <v>2.9390170000000002</v>
      </c>
    </row>
    <row r="362" spans="2:7" x14ac:dyDescent="0.5">
      <c r="B362" s="122">
        <v>1993</v>
      </c>
      <c r="C362" s="124" t="s">
        <v>136</v>
      </c>
      <c r="D362" s="124" t="s">
        <v>137</v>
      </c>
      <c r="E362" s="124">
        <v>0.157439</v>
      </c>
      <c r="F362" s="124">
        <v>0.15889300000000001</v>
      </c>
      <c r="G362" s="124">
        <v>0.316332</v>
      </c>
    </row>
    <row r="363" spans="2:7" x14ac:dyDescent="0.5">
      <c r="B363" s="122">
        <v>1993</v>
      </c>
      <c r="C363" s="124" t="s">
        <v>136</v>
      </c>
      <c r="D363" s="124" t="s">
        <v>51</v>
      </c>
      <c r="E363" s="124">
        <v>1.151068</v>
      </c>
      <c r="F363" s="124">
        <v>0.82707600000000003</v>
      </c>
      <c r="G363" s="124">
        <v>1.9781439999999999</v>
      </c>
    </row>
    <row r="364" spans="2:7" x14ac:dyDescent="0.5">
      <c r="B364" s="122">
        <v>1993</v>
      </c>
      <c r="C364" s="126" t="s">
        <v>136</v>
      </c>
      <c r="D364" s="126" t="s">
        <v>138</v>
      </c>
      <c r="E364" s="124">
        <v>0.79796800000000001</v>
      </c>
      <c r="F364" s="124">
        <v>0.58206999999999998</v>
      </c>
      <c r="G364" s="124">
        <v>1.3800380000000001</v>
      </c>
    </row>
    <row r="365" spans="2:7" hidden="1" x14ac:dyDescent="0.5">
      <c r="B365" s="122">
        <v>1993</v>
      </c>
      <c r="C365" s="126" t="s">
        <v>139</v>
      </c>
      <c r="D365" s="126" t="s">
        <v>139</v>
      </c>
      <c r="E365" s="124">
        <v>11.097599000000001</v>
      </c>
      <c r="F365" s="124">
        <v>0</v>
      </c>
      <c r="G365" s="124">
        <v>11.097599000000001</v>
      </c>
    </row>
    <row r="366" spans="2:7" hidden="1" x14ac:dyDescent="0.5">
      <c r="B366" s="122">
        <v>1993</v>
      </c>
      <c r="C366" s="126" t="s">
        <v>72</v>
      </c>
      <c r="D366" s="126" t="s">
        <v>140</v>
      </c>
      <c r="E366" s="124">
        <v>12.128838</v>
      </c>
      <c r="F366" s="124">
        <v>1.233798</v>
      </c>
      <c r="G366" s="124">
        <v>13.362636</v>
      </c>
    </row>
    <row r="367" spans="2:7" hidden="1" x14ac:dyDescent="0.5">
      <c r="B367" s="122">
        <v>1993</v>
      </c>
      <c r="C367" s="126" t="s">
        <v>72</v>
      </c>
      <c r="D367" s="126" t="s">
        <v>141</v>
      </c>
      <c r="E367" s="124">
        <v>0.18606</v>
      </c>
      <c r="F367" s="124">
        <v>2.1735999999999998E-2</v>
      </c>
      <c r="G367" s="124">
        <v>0.20779600000000001</v>
      </c>
    </row>
    <row r="368" spans="2:7" hidden="1" x14ac:dyDescent="0.5">
      <c r="B368" s="122">
        <v>1993</v>
      </c>
      <c r="C368" s="126" t="s">
        <v>72</v>
      </c>
      <c r="D368" s="126" t="s">
        <v>142</v>
      </c>
      <c r="E368" s="124">
        <v>0.443133</v>
      </c>
      <c r="F368" s="124">
        <v>0.12489599999999999</v>
      </c>
      <c r="G368" s="124">
        <v>0.56802900000000001</v>
      </c>
    </row>
    <row r="369" spans="2:7" hidden="1" x14ac:dyDescent="0.5">
      <c r="B369" s="122">
        <v>1993</v>
      </c>
      <c r="C369" s="126" t="s">
        <v>72</v>
      </c>
      <c r="D369" s="126" t="s">
        <v>143</v>
      </c>
      <c r="E369" s="124">
        <v>0.81681499999999996</v>
      </c>
      <c r="F369" s="124">
        <v>7.0731000000000002E-2</v>
      </c>
      <c r="G369" s="124">
        <v>0.88754599999999995</v>
      </c>
    </row>
    <row r="370" spans="2:7" hidden="1" x14ac:dyDescent="0.5">
      <c r="B370" s="122">
        <v>1993</v>
      </c>
      <c r="C370" s="126" t="s">
        <v>72</v>
      </c>
      <c r="D370" s="126" t="s">
        <v>144</v>
      </c>
      <c r="E370" s="124">
        <v>9.4028E-2</v>
      </c>
      <c r="F370" s="124">
        <v>2.4708999999999998E-2</v>
      </c>
      <c r="G370" s="124">
        <v>0.118737</v>
      </c>
    </row>
    <row r="371" spans="2:7" hidden="1" x14ac:dyDescent="0.5">
      <c r="B371" s="122">
        <v>1993</v>
      </c>
      <c r="C371" s="126" t="s">
        <v>72</v>
      </c>
      <c r="D371" s="126" t="s">
        <v>145</v>
      </c>
      <c r="E371" s="124">
        <v>1.046133</v>
      </c>
      <c r="F371" s="124">
        <v>0.23691499999999999</v>
      </c>
      <c r="G371" s="124">
        <v>1.283048</v>
      </c>
    </row>
    <row r="372" spans="2:7" hidden="1" x14ac:dyDescent="0.5">
      <c r="B372" s="122">
        <v>1993</v>
      </c>
      <c r="C372" s="126" t="s">
        <v>146</v>
      </c>
      <c r="D372" s="126" t="s">
        <v>147</v>
      </c>
      <c r="E372" s="124">
        <v>3.2745000000000003E-2</v>
      </c>
      <c r="F372" s="124">
        <v>1.32419</v>
      </c>
      <c r="G372" s="124">
        <v>1.356935</v>
      </c>
    </row>
    <row r="373" spans="2:7" hidden="1" x14ac:dyDescent="0.5">
      <c r="B373" s="122">
        <v>1993</v>
      </c>
      <c r="C373" s="126" t="s">
        <v>146</v>
      </c>
      <c r="D373" s="126" t="s">
        <v>148</v>
      </c>
      <c r="E373" s="124">
        <v>-5.7187000000000002E-2</v>
      </c>
      <c r="F373" s="124">
        <v>-7.94E-4</v>
      </c>
      <c r="G373" s="124">
        <v>-5.7980999999999998E-2</v>
      </c>
    </row>
    <row r="374" spans="2:7" hidden="1" x14ac:dyDescent="0.5">
      <c r="B374" s="122">
        <v>1993</v>
      </c>
      <c r="C374" s="126" t="s">
        <v>146</v>
      </c>
      <c r="D374" s="126" t="s">
        <v>149</v>
      </c>
      <c r="E374" s="124">
        <v>3.6358000000000001E-2</v>
      </c>
      <c r="F374" s="124">
        <v>0.38988600000000001</v>
      </c>
      <c r="G374" s="124">
        <v>0.42624400000000001</v>
      </c>
    </row>
    <row r="375" spans="2:7" hidden="1" x14ac:dyDescent="0.5">
      <c r="B375" s="122">
        <v>1993</v>
      </c>
      <c r="C375" s="126" t="s">
        <v>146</v>
      </c>
      <c r="D375" s="126" t="s">
        <v>150</v>
      </c>
      <c r="E375" s="124">
        <v>0.20508999999999999</v>
      </c>
      <c r="F375" s="124">
        <v>1.083291</v>
      </c>
      <c r="G375" s="124">
        <v>1.288381</v>
      </c>
    </row>
    <row r="376" spans="2:7" hidden="1" x14ac:dyDescent="0.5">
      <c r="B376" s="122">
        <v>1993</v>
      </c>
      <c r="C376" s="126" t="s">
        <v>146</v>
      </c>
      <c r="D376" s="126" t="s">
        <v>151</v>
      </c>
      <c r="E376" s="124">
        <v>9.6222000000000002E-2</v>
      </c>
      <c r="F376" s="124">
        <v>7.3499999999999998E-3</v>
      </c>
      <c r="G376" s="124">
        <v>0.103572</v>
      </c>
    </row>
    <row r="377" spans="2:7" hidden="1" x14ac:dyDescent="0.5">
      <c r="B377" s="122">
        <v>1993</v>
      </c>
      <c r="C377" s="126" t="s">
        <v>146</v>
      </c>
      <c r="D377" s="126" t="s">
        <v>152</v>
      </c>
      <c r="E377" s="124">
        <v>6.0000000000000001E-3</v>
      </c>
      <c r="F377" s="124">
        <v>2.0646000000000001E-2</v>
      </c>
      <c r="G377" s="124">
        <v>2.6646E-2</v>
      </c>
    </row>
    <row r="378" spans="2:7" hidden="1" x14ac:dyDescent="0.5">
      <c r="B378" s="122">
        <v>1993</v>
      </c>
      <c r="C378" s="126" t="s">
        <v>146</v>
      </c>
      <c r="D378" s="126" t="s">
        <v>153</v>
      </c>
      <c r="E378" s="124">
        <v>2.9329000000000001E-2</v>
      </c>
      <c r="F378" s="124">
        <v>0.37281700000000001</v>
      </c>
      <c r="G378" s="124">
        <v>0.402146</v>
      </c>
    </row>
    <row r="379" spans="2:7" hidden="1" x14ac:dyDescent="0.5">
      <c r="B379" s="122">
        <v>1993</v>
      </c>
      <c r="C379" s="126" t="s">
        <v>146</v>
      </c>
      <c r="D379" s="126" t="s">
        <v>154</v>
      </c>
      <c r="E379" s="124">
        <v>3.4601E-2</v>
      </c>
      <c r="F379" s="124">
        <v>0.66692799999999997</v>
      </c>
      <c r="G379" s="124">
        <v>0.70152899999999996</v>
      </c>
    </row>
    <row r="380" spans="2:7" hidden="1" x14ac:dyDescent="0.5">
      <c r="B380" s="122">
        <v>1993</v>
      </c>
      <c r="C380" s="126" t="s">
        <v>146</v>
      </c>
      <c r="D380" s="126" t="s">
        <v>155</v>
      </c>
      <c r="E380" s="124">
        <v>7.6010000000000001E-3</v>
      </c>
      <c r="F380" s="124">
        <v>4.0759999999999998E-2</v>
      </c>
      <c r="G380" s="124">
        <v>4.8361000000000001E-2</v>
      </c>
    </row>
    <row r="381" spans="2:7" hidden="1" x14ac:dyDescent="0.5">
      <c r="B381" s="122">
        <v>1993</v>
      </c>
      <c r="C381" s="126" t="s">
        <v>146</v>
      </c>
      <c r="D381" s="126" t="s">
        <v>156</v>
      </c>
      <c r="E381" s="124">
        <v>3.6728999999999998E-2</v>
      </c>
      <c r="F381" s="124">
        <v>0.59959899999999999</v>
      </c>
      <c r="G381" s="124">
        <v>0.636328</v>
      </c>
    </row>
    <row r="382" spans="2:7" hidden="1" x14ac:dyDescent="0.5">
      <c r="B382" s="122">
        <v>1993</v>
      </c>
      <c r="C382" s="126" t="s">
        <v>146</v>
      </c>
      <c r="D382" s="126" t="s">
        <v>157</v>
      </c>
      <c r="E382" s="124">
        <v>6.1543E-2</v>
      </c>
      <c r="F382" s="124">
        <v>0.344775</v>
      </c>
      <c r="G382" s="124">
        <v>0.40631800000000001</v>
      </c>
    </row>
    <row r="383" spans="2:7" hidden="1" x14ac:dyDescent="0.5">
      <c r="B383" s="122">
        <v>1993</v>
      </c>
      <c r="C383" s="126" t="s">
        <v>146</v>
      </c>
      <c r="D383" s="126" t="s">
        <v>158</v>
      </c>
      <c r="E383" s="124">
        <v>1.5876999999999999E-2</v>
      </c>
      <c r="F383" s="124">
        <v>0.23791999999999999</v>
      </c>
      <c r="G383" s="124">
        <v>0.25379699999999999</v>
      </c>
    </row>
    <row r="384" spans="2:7" hidden="1" x14ac:dyDescent="0.5">
      <c r="B384" s="122">
        <v>1993</v>
      </c>
      <c r="C384" s="126" t="s">
        <v>146</v>
      </c>
      <c r="D384" s="126" t="s">
        <v>159</v>
      </c>
      <c r="E384" s="124">
        <v>-9.5320000000000005E-3</v>
      </c>
      <c r="F384" s="124">
        <v>-0.14335000000000001</v>
      </c>
      <c r="G384" s="124">
        <v>-0.15288199999999999</v>
      </c>
    </row>
    <row r="385" spans="2:7" hidden="1" x14ac:dyDescent="0.5">
      <c r="B385" s="122">
        <v>1993</v>
      </c>
      <c r="C385" s="126" t="s">
        <v>146</v>
      </c>
      <c r="D385" s="126" t="s">
        <v>160</v>
      </c>
      <c r="E385" s="124">
        <v>4.6441000000000003E-2</v>
      </c>
      <c r="F385" s="124">
        <v>0.14191999999999999</v>
      </c>
      <c r="G385" s="124">
        <v>0.188361</v>
      </c>
    </row>
    <row r="386" spans="2:7" hidden="1" x14ac:dyDescent="0.5">
      <c r="B386" s="122">
        <v>1993</v>
      </c>
      <c r="C386" s="126" t="s">
        <v>146</v>
      </c>
      <c r="D386" s="126" t="s">
        <v>161</v>
      </c>
      <c r="E386" s="124">
        <v>4.4120000000000001E-3</v>
      </c>
      <c r="F386" s="124">
        <v>0.107138</v>
      </c>
      <c r="G386" s="124">
        <v>0.11155</v>
      </c>
    </row>
    <row r="387" spans="2:7" hidden="1" x14ac:dyDescent="0.5">
      <c r="B387" s="122">
        <v>1993</v>
      </c>
      <c r="C387" s="126" t="s">
        <v>146</v>
      </c>
      <c r="D387" s="126" t="s">
        <v>162</v>
      </c>
      <c r="E387" s="124">
        <v>1.051E-2</v>
      </c>
      <c r="F387" s="124">
        <v>4.3010000000000001E-3</v>
      </c>
      <c r="G387" s="124">
        <v>1.4811E-2</v>
      </c>
    </row>
    <row r="388" spans="2:7" hidden="1" x14ac:dyDescent="0.5">
      <c r="B388" s="122">
        <v>1993</v>
      </c>
      <c r="C388" s="126" t="s">
        <v>146</v>
      </c>
      <c r="D388" s="126" t="s">
        <v>163</v>
      </c>
      <c r="E388" s="124">
        <v>5.006E-3</v>
      </c>
      <c r="F388" s="124">
        <v>-0.15299299999999999</v>
      </c>
      <c r="G388" s="124">
        <v>-0.14798700000000001</v>
      </c>
    </row>
    <row r="389" spans="2:7" hidden="1" x14ac:dyDescent="0.5">
      <c r="B389" s="122">
        <v>1993</v>
      </c>
      <c r="C389" s="126" t="s">
        <v>146</v>
      </c>
      <c r="D389" s="126" t="s">
        <v>164</v>
      </c>
      <c r="E389" s="124">
        <v>1.5519E-2</v>
      </c>
      <c r="F389" s="124">
        <v>0.23552300000000001</v>
      </c>
      <c r="G389" s="124">
        <v>0.25104199999999999</v>
      </c>
    </row>
    <row r="390" spans="2:7" hidden="1" x14ac:dyDescent="0.5">
      <c r="B390" s="122">
        <v>1993</v>
      </c>
      <c r="C390" s="126" t="s">
        <v>146</v>
      </c>
      <c r="D390" s="126" t="s">
        <v>165</v>
      </c>
      <c r="E390" s="124">
        <v>5.4898000000000002E-2</v>
      </c>
      <c r="F390" s="124">
        <v>0.41710599999999998</v>
      </c>
      <c r="G390" s="124">
        <v>0.47200399999999998</v>
      </c>
    </row>
    <row r="391" spans="2:7" hidden="1" x14ac:dyDescent="0.5">
      <c r="B391" s="122">
        <v>1993</v>
      </c>
      <c r="C391" s="126" t="s">
        <v>146</v>
      </c>
      <c r="D391" s="126" t="s">
        <v>166</v>
      </c>
      <c r="E391" s="124">
        <v>4.2638000000000002E-2</v>
      </c>
      <c r="F391" s="124">
        <v>0.329513</v>
      </c>
      <c r="G391" s="124">
        <v>0.37215100000000001</v>
      </c>
    </row>
    <row r="392" spans="2:7" hidden="1" x14ac:dyDescent="0.5">
      <c r="B392" s="122">
        <v>1993</v>
      </c>
      <c r="C392" s="126" t="s">
        <v>146</v>
      </c>
      <c r="D392" s="126" t="s">
        <v>167</v>
      </c>
      <c r="E392" s="124">
        <v>0.14942900000000001</v>
      </c>
      <c r="F392" s="124">
        <v>0.643899</v>
      </c>
      <c r="G392" s="124">
        <v>0.79332800000000003</v>
      </c>
    </row>
    <row r="393" spans="2:7" hidden="1" x14ac:dyDescent="0.5">
      <c r="B393" s="122">
        <v>1993</v>
      </c>
      <c r="C393" s="126" t="s">
        <v>146</v>
      </c>
      <c r="D393" s="126" t="s">
        <v>168</v>
      </c>
      <c r="E393" s="124">
        <v>0.42580200000000001</v>
      </c>
      <c r="F393" s="124">
        <v>1.687295</v>
      </c>
      <c r="G393" s="124">
        <v>2.1130969999999998</v>
      </c>
    </row>
    <row r="394" spans="2:7" hidden="1" x14ac:dyDescent="0.5">
      <c r="B394" s="122">
        <v>1993</v>
      </c>
      <c r="C394" s="126" t="s">
        <v>146</v>
      </c>
      <c r="D394" s="126" t="s">
        <v>169</v>
      </c>
      <c r="E394" s="124">
        <v>1.2562E-2</v>
      </c>
      <c r="F394" s="124">
        <v>0.14349100000000001</v>
      </c>
      <c r="G394" s="124">
        <v>0.156053</v>
      </c>
    </row>
    <row r="395" spans="2:7" hidden="1" x14ac:dyDescent="0.5">
      <c r="B395" s="122">
        <v>1993</v>
      </c>
      <c r="C395" s="126" t="s">
        <v>146</v>
      </c>
      <c r="D395" s="126" t="s">
        <v>170</v>
      </c>
      <c r="E395" s="124">
        <v>2.3805E-2</v>
      </c>
      <c r="F395" s="124">
        <v>6.4730999999999997E-2</v>
      </c>
      <c r="G395" s="124">
        <v>8.8536000000000004E-2</v>
      </c>
    </row>
    <row r="396" spans="2:7" hidden="1" x14ac:dyDescent="0.5">
      <c r="B396" s="122">
        <v>1993</v>
      </c>
      <c r="C396" s="126" t="s">
        <v>146</v>
      </c>
      <c r="D396" s="126" t="s">
        <v>171</v>
      </c>
      <c r="E396" s="124">
        <v>2.3E-5</v>
      </c>
      <c r="F396" s="124">
        <v>7.8121999999999997E-2</v>
      </c>
      <c r="G396" s="124">
        <v>7.8144999999999992E-2</v>
      </c>
    </row>
    <row r="397" spans="2:7" hidden="1" x14ac:dyDescent="0.5">
      <c r="B397" s="122">
        <v>1993</v>
      </c>
      <c r="C397" s="126" t="s">
        <v>146</v>
      </c>
      <c r="D397" s="126" t="s">
        <v>172</v>
      </c>
      <c r="E397" s="124">
        <v>4.1702000000000003E-2</v>
      </c>
      <c r="F397" s="124">
        <v>2.375E-2</v>
      </c>
      <c r="G397" s="124">
        <v>6.545200000000001E-2</v>
      </c>
    </row>
    <row r="398" spans="2:7" hidden="1" x14ac:dyDescent="0.5">
      <c r="B398" s="122">
        <v>1993</v>
      </c>
      <c r="C398" s="126" t="s">
        <v>146</v>
      </c>
      <c r="D398" s="126" t="s">
        <v>173</v>
      </c>
      <c r="E398" s="124">
        <v>8.2396999999999998E-2</v>
      </c>
      <c r="F398" s="124">
        <v>0.27066499999999999</v>
      </c>
      <c r="G398" s="124">
        <v>0.35306199999999999</v>
      </c>
    </row>
    <row r="399" spans="2:7" hidden="1" x14ac:dyDescent="0.5">
      <c r="B399" s="122">
        <v>1993</v>
      </c>
      <c r="C399" s="126" t="s">
        <v>146</v>
      </c>
      <c r="D399" s="126" t="s">
        <v>174</v>
      </c>
      <c r="E399" s="124">
        <v>2.6827E-2</v>
      </c>
      <c r="F399" s="124">
        <v>0.162991</v>
      </c>
      <c r="G399" s="124">
        <v>0.18981799999999999</v>
      </c>
    </row>
    <row r="400" spans="2:7" hidden="1" x14ac:dyDescent="0.5">
      <c r="B400" s="122">
        <v>1993</v>
      </c>
      <c r="C400" s="126" t="s">
        <v>146</v>
      </c>
      <c r="D400" s="126" t="s">
        <v>175</v>
      </c>
      <c r="E400" s="124">
        <v>1.5862999999999999E-2</v>
      </c>
      <c r="F400" s="124">
        <v>2.6563E-2</v>
      </c>
      <c r="G400" s="124">
        <v>4.2425999999999998E-2</v>
      </c>
    </row>
    <row r="401" spans="2:7" hidden="1" x14ac:dyDescent="0.5">
      <c r="B401" s="122">
        <v>1993</v>
      </c>
      <c r="C401" s="126" t="s">
        <v>146</v>
      </c>
      <c r="D401" s="126" t="s">
        <v>176</v>
      </c>
      <c r="E401" s="124">
        <v>2.911E-2</v>
      </c>
      <c r="F401" s="124">
        <v>9.3591999999999995E-2</v>
      </c>
      <c r="G401" s="124">
        <v>0.12270200000000001</v>
      </c>
    </row>
    <row r="402" spans="2:7" hidden="1" x14ac:dyDescent="0.5">
      <c r="B402" s="122">
        <v>1993</v>
      </c>
      <c r="C402" s="126" t="s">
        <v>73</v>
      </c>
      <c r="D402" s="126" t="s">
        <v>177</v>
      </c>
      <c r="E402" s="124">
        <v>1.018886</v>
      </c>
      <c r="F402" s="124">
        <v>0.74344900000000003</v>
      </c>
      <c r="G402" s="124">
        <v>1.762335</v>
      </c>
    </row>
    <row r="403" spans="2:7" hidden="1" x14ac:dyDescent="0.5">
      <c r="B403" s="122">
        <v>1993</v>
      </c>
      <c r="C403" s="126" t="s">
        <v>73</v>
      </c>
      <c r="D403" s="126" t="s">
        <v>178</v>
      </c>
      <c r="E403" s="124">
        <v>0.41805799999999999</v>
      </c>
      <c r="F403" s="124">
        <v>0.23760700000000001</v>
      </c>
      <c r="G403" s="124">
        <v>0.65566499999999994</v>
      </c>
    </row>
    <row r="404" spans="2:7" hidden="1" x14ac:dyDescent="0.5">
      <c r="B404" s="122">
        <v>1993</v>
      </c>
      <c r="C404" s="126" t="s">
        <v>73</v>
      </c>
      <c r="D404" s="126" t="s">
        <v>179</v>
      </c>
      <c r="E404" s="124">
        <v>0.27620299999999998</v>
      </c>
      <c r="F404" s="124">
        <v>0.27921000000000001</v>
      </c>
      <c r="G404" s="124">
        <v>0.55541299999999993</v>
      </c>
    </row>
    <row r="405" spans="2:7" hidden="1" x14ac:dyDescent="0.5">
      <c r="B405" s="122">
        <v>1993</v>
      </c>
      <c r="C405" s="126" t="s">
        <v>73</v>
      </c>
      <c r="D405" s="126" t="s">
        <v>180</v>
      </c>
      <c r="E405" s="124">
        <v>1.0617E-2</v>
      </c>
      <c r="F405" s="124">
        <v>5.5048E-2</v>
      </c>
      <c r="G405" s="124">
        <v>6.5665000000000001E-2</v>
      </c>
    </row>
    <row r="406" spans="2:7" hidden="1" x14ac:dyDescent="0.5">
      <c r="B406" s="122">
        <v>1993</v>
      </c>
      <c r="C406" s="126" t="s">
        <v>73</v>
      </c>
      <c r="D406" s="126" t="s">
        <v>181</v>
      </c>
      <c r="E406" s="124">
        <v>-1.2439E-2</v>
      </c>
      <c r="F406" s="124">
        <v>-1.2537E-2</v>
      </c>
      <c r="G406" s="124">
        <v>-2.4976000000000002E-2</v>
      </c>
    </row>
    <row r="407" spans="2:7" hidden="1" x14ac:dyDescent="0.5">
      <c r="B407" s="122">
        <v>1993</v>
      </c>
      <c r="C407" s="126" t="s">
        <v>73</v>
      </c>
      <c r="D407" s="126" t="s">
        <v>182</v>
      </c>
      <c r="E407" s="124">
        <v>1.9760789999999999</v>
      </c>
      <c r="F407" s="124">
        <v>0.98713799999999996</v>
      </c>
      <c r="G407" s="124">
        <v>2.9632170000000002</v>
      </c>
    </row>
    <row r="408" spans="2:7" hidden="1" x14ac:dyDescent="0.5">
      <c r="B408" s="122">
        <v>1993</v>
      </c>
      <c r="C408" s="126" t="s">
        <v>73</v>
      </c>
      <c r="D408" s="126" t="s">
        <v>183</v>
      </c>
      <c r="E408" s="124">
        <v>1.499438</v>
      </c>
      <c r="F408" s="124">
        <v>0.36376399999999998</v>
      </c>
      <c r="G408" s="124">
        <v>1.863202</v>
      </c>
    </row>
    <row r="409" spans="2:7" hidden="1" x14ac:dyDescent="0.5">
      <c r="B409" s="122">
        <v>1993</v>
      </c>
      <c r="C409" s="126" t="s">
        <v>73</v>
      </c>
      <c r="D409" s="126" t="s">
        <v>184</v>
      </c>
      <c r="E409" s="124">
        <v>1.1045210000000001</v>
      </c>
      <c r="F409" s="124">
        <v>0.59533999999999998</v>
      </c>
      <c r="G409" s="124">
        <v>1.6998610000000001</v>
      </c>
    </row>
    <row r="410" spans="2:7" hidden="1" x14ac:dyDescent="0.5">
      <c r="B410" s="122">
        <v>1993</v>
      </c>
      <c r="C410" s="126" t="s">
        <v>73</v>
      </c>
      <c r="D410" s="126" t="s">
        <v>185</v>
      </c>
      <c r="E410" s="124">
        <v>2.1445539999999998</v>
      </c>
      <c r="F410" s="124">
        <v>0.43735400000000002</v>
      </c>
      <c r="G410" s="124">
        <v>2.5819079999999999</v>
      </c>
    </row>
    <row r="411" spans="2:7" hidden="1" x14ac:dyDescent="0.5">
      <c r="B411" s="122">
        <v>1993</v>
      </c>
      <c r="C411" s="126" t="s">
        <v>186</v>
      </c>
      <c r="D411" s="126" t="s">
        <v>187</v>
      </c>
      <c r="E411" s="124">
        <v>0.29287800000000003</v>
      </c>
      <c r="F411" s="124">
        <v>0.10240200000000001</v>
      </c>
      <c r="G411" s="124">
        <v>0.39528000000000002</v>
      </c>
    </row>
    <row r="412" spans="2:7" hidden="1" x14ac:dyDescent="0.5">
      <c r="B412" s="122">
        <v>1993</v>
      </c>
      <c r="C412" s="126" t="s">
        <v>186</v>
      </c>
      <c r="D412" s="126" t="s">
        <v>188</v>
      </c>
      <c r="E412" s="124">
        <v>1.623923</v>
      </c>
      <c r="F412" s="124">
        <v>0.59298099999999998</v>
      </c>
      <c r="G412" s="124">
        <v>2.216904</v>
      </c>
    </row>
    <row r="413" spans="2:7" hidden="1" x14ac:dyDescent="0.5">
      <c r="B413" s="122">
        <v>1993</v>
      </c>
      <c r="C413" s="126" t="s">
        <v>186</v>
      </c>
      <c r="D413" s="126" t="s">
        <v>189</v>
      </c>
      <c r="E413" s="124">
        <v>1.0609029999999999</v>
      </c>
      <c r="F413" s="124">
        <v>0.57813599999999998</v>
      </c>
      <c r="G413" s="124">
        <v>1.6390389999999999</v>
      </c>
    </row>
    <row r="414" spans="2:7" hidden="1" x14ac:dyDescent="0.5">
      <c r="B414" s="122">
        <v>1993</v>
      </c>
      <c r="C414" s="126" t="s">
        <v>190</v>
      </c>
      <c r="D414" s="126" t="s">
        <v>191</v>
      </c>
      <c r="E414" s="124">
        <v>1.2375000000000001E-2</v>
      </c>
      <c r="F414" s="124">
        <v>5.2050000000000004E-3</v>
      </c>
      <c r="G414" s="124">
        <v>1.7579999999999998E-2</v>
      </c>
    </row>
    <row r="415" spans="2:7" hidden="1" x14ac:dyDescent="0.5">
      <c r="B415" s="122">
        <v>1993</v>
      </c>
      <c r="C415" s="126" t="s">
        <v>190</v>
      </c>
      <c r="D415" s="126" t="s">
        <v>192</v>
      </c>
      <c r="E415" s="124">
        <v>0.200378</v>
      </c>
      <c r="F415" s="124">
        <v>5.3842000000000001E-2</v>
      </c>
      <c r="G415" s="124">
        <v>0.25422</v>
      </c>
    </row>
    <row r="416" spans="2:7" hidden="1" x14ac:dyDescent="0.5">
      <c r="B416" s="122">
        <v>1993</v>
      </c>
      <c r="C416" s="126" t="s">
        <v>190</v>
      </c>
      <c r="D416" s="126" t="s">
        <v>193</v>
      </c>
      <c r="E416" s="124">
        <v>1.226472</v>
      </c>
      <c r="F416" s="124">
        <v>0.41799799999999998</v>
      </c>
      <c r="G416" s="124">
        <v>1.6444700000000001</v>
      </c>
    </row>
    <row r="417" spans="2:7" hidden="1" x14ac:dyDescent="0.5">
      <c r="B417" s="122">
        <v>1993</v>
      </c>
      <c r="C417" s="126" t="s">
        <v>190</v>
      </c>
      <c r="D417" s="126" t="s">
        <v>194</v>
      </c>
      <c r="E417" s="124">
        <v>7.1703000000000003E-2</v>
      </c>
      <c r="F417" s="124">
        <v>2.4572E-2</v>
      </c>
      <c r="G417" s="124">
        <v>9.6274999999999999E-2</v>
      </c>
    </row>
    <row r="418" spans="2:7" hidden="1" x14ac:dyDescent="0.5">
      <c r="B418" s="122">
        <v>1993</v>
      </c>
      <c r="C418" s="126" t="s">
        <v>190</v>
      </c>
      <c r="D418" s="126" t="s">
        <v>195</v>
      </c>
      <c r="E418" s="124">
        <v>0.65934999999999999</v>
      </c>
      <c r="F418" s="124">
        <v>0.297346</v>
      </c>
      <c r="G418" s="124">
        <v>0.95669599999999999</v>
      </c>
    </row>
    <row r="419" spans="2:7" hidden="1" x14ac:dyDescent="0.5">
      <c r="B419" s="122">
        <v>1993</v>
      </c>
      <c r="C419" s="126" t="s">
        <v>190</v>
      </c>
      <c r="D419" s="126" t="s">
        <v>196</v>
      </c>
      <c r="E419" s="124">
        <v>0.83140000000000003</v>
      </c>
      <c r="F419" s="124">
        <v>0.17568700000000001</v>
      </c>
      <c r="G419" s="124">
        <v>1.0070870000000001</v>
      </c>
    </row>
    <row r="420" spans="2:7" hidden="1" x14ac:dyDescent="0.5">
      <c r="B420" s="122">
        <v>1993</v>
      </c>
      <c r="C420" s="126" t="s">
        <v>190</v>
      </c>
      <c r="D420" s="126" t="s">
        <v>197</v>
      </c>
      <c r="E420" s="124">
        <v>0.34434700000000001</v>
      </c>
      <c r="F420" s="124">
        <v>0.183338</v>
      </c>
      <c r="G420" s="124">
        <v>0.52768499999999996</v>
      </c>
    </row>
    <row r="421" spans="2:7" hidden="1" x14ac:dyDescent="0.5">
      <c r="B421" s="122">
        <v>1993</v>
      </c>
      <c r="C421" s="126" t="s">
        <v>190</v>
      </c>
      <c r="D421" s="126" t="s">
        <v>198</v>
      </c>
      <c r="E421" s="124">
        <v>0.90940699999999997</v>
      </c>
      <c r="F421" s="124">
        <v>0.47258499999999998</v>
      </c>
      <c r="G421" s="124">
        <v>1.3819920000000001</v>
      </c>
    </row>
    <row r="422" spans="2:7" hidden="1" x14ac:dyDescent="0.5">
      <c r="B422" s="122">
        <v>1993</v>
      </c>
      <c r="C422" s="126" t="s">
        <v>190</v>
      </c>
      <c r="D422" s="126" t="s">
        <v>199</v>
      </c>
      <c r="E422" s="124">
        <v>3.0800999999999999E-2</v>
      </c>
      <c r="F422" s="124">
        <v>3.4222000000000002E-2</v>
      </c>
      <c r="G422" s="124">
        <v>6.5022999999999997E-2</v>
      </c>
    </row>
    <row r="423" spans="2:7" hidden="1" x14ac:dyDescent="0.5">
      <c r="B423" s="122">
        <v>1993</v>
      </c>
      <c r="C423" s="126" t="s">
        <v>190</v>
      </c>
      <c r="D423" s="126" t="s">
        <v>200</v>
      </c>
      <c r="E423" s="124">
        <v>0.26916699999999999</v>
      </c>
      <c r="F423" s="124">
        <v>0.135023</v>
      </c>
      <c r="G423" s="124">
        <v>0.40418999999999999</v>
      </c>
    </row>
    <row r="424" spans="2:7" hidden="1" x14ac:dyDescent="0.5">
      <c r="B424" s="122">
        <v>1993</v>
      </c>
      <c r="C424" s="126" t="s">
        <v>190</v>
      </c>
      <c r="D424" s="126" t="s">
        <v>201</v>
      </c>
      <c r="E424" s="124">
        <v>0.72767000000000004</v>
      </c>
      <c r="F424" s="124">
        <v>0.42797299999999999</v>
      </c>
      <c r="G424" s="124">
        <v>1.155643</v>
      </c>
    </row>
    <row r="425" spans="2:7" hidden="1" x14ac:dyDescent="0.5">
      <c r="B425" s="122">
        <v>1993</v>
      </c>
      <c r="C425" s="126" t="s">
        <v>190</v>
      </c>
      <c r="D425" s="126" t="s">
        <v>202</v>
      </c>
      <c r="E425" s="124">
        <v>0.35974099999999998</v>
      </c>
      <c r="F425" s="124">
        <v>0.165133</v>
      </c>
      <c r="G425" s="124">
        <v>0.52487399999999995</v>
      </c>
    </row>
    <row r="426" spans="2:7" hidden="1" x14ac:dyDescent="0.5">
      <c r="B426" s="122">
        <v>1993</v>
      </c>
      <c r="C426" s="126" t="s">
        <v>190</v>
      </c>
      <c r="D426" s="126" t="s">
        <v>203</v>
      </c>
      <c r="E426" s="124">
        <v>5.5472E-2</v>
      </c>
      <c r="F426" s="124">
        <v>3.0346999999999999E-2</v>
      </c>
      <c r="G426" s="124">
        <v>8.5819000000000006E-2</v>
      </c>
    </row>
    <row r="427" spans="2:7" hidden="1" x14ac:dyDescent="0.5">
      <c r="B427" s="122">
        <v>1993</v>
      </c>
      <c r="C427" s="126" t="s">
        <v>190</v>
      </c>
      <c r="D427" s="126" t="s">
        <v>204</v>
      </c>
      <c r="E427" s="124">
        <v>0.25849899999999998</v>
      </c>
      <c r="F427" s="124">
        <v>7.9591999999999996E-2</v>
      </c>
      <c r="G427" s="124">
        <v>0.33809099999999997</v>
      </c>
    </row>
    <row r="428" spans="2:7" hidden="1" x14ac:dyDescent="0.5">
      <c r="B428" s="122">
        <v>1993</v>
      </c>
      <c r="C428" s="126" t="s">
        <v>190</v>
      </c>
      <c r="D428" s="126" t="s">
        <v>205</v>
      </c>
      <c r="E428" s="124">
        <v>6.1679999999999999E-2</v>
      </c>
      <c r="F428" s="124">
        <v>5.5794000000000003E-2</v>
      </c>
      <c r="G428" s="124">
        <v>0.117474</v>
      </c>
    </row>
    <row r="429" spans="2:7" hidden="1" x14ac:dyDescent="0.5">
      <c r="B429" s="122">
        <v>1993</v>
      </c>
      <c r="C429" s="126" t="s">
        <v>206</v>
      </c>
      <c r="D429" s="126" t="s">
        <v>207</v>
      </c>
      <c r="E429" s="124">
        <v>2.0839E-2</v>
      </c>
      <c r="F429" s="124">
        <v>2.0521999999999999E-2</v>
      </c>
      <c r="G429" s="124">
        <v>4.1360999999999988E-2</v>
      </c>
    </row>
    <row r="430" spans="2:7" hidden="1" x14ac:dyDescent="0.5">
      <c r="B430" s="122">
        <v>1993</v>
      </c>
      <c r="C430" s="126" t="s">
        <v>206</v>
      </c>
      <c r="D430" s="126" t="s">
        <v>208</v>
      </c>
      <c r="E430" s="124">
        <v>3.3930000000000002E-3</v>
      </c>
      <c r="F430" s="124">
        <v>2.5339999999999998E-3</v>
      </c>
      <c r="G430" s="124">
        <v>5.927E-3</v>
      </c>
    </row>
    <row r="431" spans="2:7" hidden="1" x14ac:dyDescent="0.5">
      <c r="B431" s="122">
        <v>1993</v>
      </c>
      <c r="C431" s="126" t="s">
        <v>206</v>
      </c>
      <c r="D431" s="126" t="s">
        <v>209</v>
      </c>
      <c r="E431" s="124">
        <v>1.3179E-2</v>
      </c>
      <c r="F431" s="124">
        <v>9.6089999999999995E-3</v>
      </c>
      <c r="G431" s="124">
        <v>2.2787999999999999E-2</v>
      </c>
    </row>
    <row r="432" spans="2:7" hidden="1" x14ac:dyDescent="0.5">
      <c r="B432" s="122">
        <v>1993</v>
      </c>
      <c r="C432" s="126" t="s">
        <v>206</v>
      </c>
      <c r="D432" s="126" t="s">
        <v>210</v>
      </c>
      <c r="E432" s="124">
        <v>2.8975999999999998E-2</v>
      </c>
      <c r="F432" s="124">
        <v>8.8620000000000001E-3</v>
      </c>
      <c r="G432" s="124">
        <v>3.7837999999999997E-2</v>
      </c>
    </row>
    <row r="433" spans="2:7" hidden="1" x14ac:dyDescent="0.5">
      <c r="B433" s="122">
        <v>1993</v>
      </c>
      <c r="C433" s="126" t="s">
        <v>206</v>
      </c>
      <c r="D433" s="126" t="s">
        <v>211</v>
      </c>
      <c r="E433" s="124">
        <v>5.4778E-2</v>
      </c>
      <c r="F433" s="124">
        <v>2.8996999999999998E-2</v>
      </c>
      <c r="G433" s="124">
        <v>8.3775000000000002E-2</v>
      </c>
    </row>
    <row r="434" spans="2:7" hidden="1" x14ac:dyDescent="0.5">
      <c r="B434" s="122">
        <v>1993</v>
      </c>
      <c r="C434" s="126" t="s">
        <v>206</v>
      </c>
      <c r="D434" s="126" t="s">
        <v>212</v>
      </c>
      <c r="E434" s="124">
        <v>0.42997800000000003</v>
      </c>
      <c r="F434" s="124">
        <v>0.319747</v>
      </c>
      <c r="G434" s="124">
        <v>0.74972499999999997</v>
      </c>
    </row>
    <row r="435" spans="2:7" hidden="1" x14ac:dyDescent="0.5">
      <c r="B435" s="122">
        <v>1993</v>
      </c>
      <c r="C435" s="126" t="s">
        <v>206</v>
      </c>
      <c r="D435" s="126" t="s">
        <v>213</v>
      </c>
      <c r="E435" s="124">
        <v>0.46417199999999997</v>
      </c>
      <c r="F435" s="124">
        <v>0.24168200000000001</v>
      </c>
      <c r="G435" s="124">
        <v>0.70585399999999998</v>
      </c>
    </row>
    <row r="436" spans="2:7" hidden="1" x14ac:dyDescent="0.5">
      <c r="B436" s="122">
        <v>1993</v>
      </c>
      <c r="C436" s="126" t="s">
        <v>206</v>
      </c>
      <c r="D436" s="126" t="s">
        <v>214</v>
      </c>
      <c r="E436" s="124">
        <v>1.2245000000000001E-2</v>
      </c>
      <c r="F436" s="124">
        <v>1.1964000000000001E-2</v>
      </c>
      <c r="G436" s="124">
        <v>2.4209000000000001E-2</v>
      </c>
    </row>
    <row r="437" spans="2:7" hidden="1" x14ac:dyDescent="0.5">
      <c r="B437" s="122">
        <v>1993</v>
      </c>
      <c r="C437" s="126" t="s">
        <v>206</v>
      </c>
      <c r="D437" s="126" t="s">
        <v>215</v>
      </c>
      <c r="E437" s="124">
        <v>8.1439999999999999E-2</v>
      </c>
      <c r="F437" s="124">
        <v>2.6627999999999999E-2</v>
      </c>
      <c r="G437" s="124">
        <v>0.108068</v>
      </c>
    </row>
    <row r="438" spans="2:7" hidden="1" x14ac:dyDescent="0.5">
      <c r="B438" s="122">
        <v>1993</v>
      </c>
      <c r="C438" s="126" t="s">
        <v>206</v>
      </c>
      <c r="D438" s="126" t="s">
        <v>216</v>
      </c>
      <c r="E438" s="124">
        <v>3.2273999999999997E-2</v>
      </c>
      <c r="F438" s="124">
        <v>1.8009000000000001E-2</v>
      </c>
      <c r="G438" s="124">
        <v>5.0282999999999987E-2</v>
      </c>
    </row>
    <row r="439" spans="2:7" hidden="1" x14ac:dyDescent="0.5">
      <c r="B439" s="122">
        <v>1993</v>
      </c>
      <c r="C439" s="126" t="s">
        <v>206</v>
      </c>
      <c r="D439" s="126" t="s">
        <v>217</v>
      </c>
      <c r="E439" s="124">
        <v>1.2467000000000001E-2</v>
      </c>
      <c r="F439" s="124">
        <v>1.0356000000000001E-2</v>
      </c>
      <c r="G439" s="124">
        <v>2.2823E-2</v>
      </c>
    </row>
    <row r="440" spans="2:7" hidden="1" x14ac:dyDescent="0.5">
      <c r="B440" s="122">
        <v>1993</v>
      </c>
      <c r="C440" s="126" t="s">
        <v>206</v>
      </c>
      <c r="D440" s="126" t="s">
        <v>218</v>
      </c>
      <c r="E440" s="124">
        <v>0.105918</v>
      </c>
      <c r="F440" s="124">
        <v>0.15668000000000001</v>
      </c>
      <c r="G440" s="124">
        <v>0.262598</v>
      </c>
    </row>
    <row r="441" spans="2:7" hidden="1" x14ac:dyDescent="0.5">
      <c r="B441" s="122">
        <v>1993</v>
      </c>
      <c r="C441" s="126" t="s">
        <v>206</v>
      </c>
      <c r="D441" s="126" t="s">
        <v>219</v>
      </c>
      <c r="E441" s="124">
        <v>4.3255000000000002E-2</v>
      </c>
      <c r="F441" s="124">
        <v>2.1722999999999999E-2</v>
      </c>
      <c r="G441" s="124">
        <v>6.4978000000000008E-2</v>
      </c>
    </row>
    <row r="442" spans="2:7" hidden="1" x14ac:dyDescent="0.5">
      <c r="B442" s="122">
        <v>1993</v>
      </c>
      <c r="C442" s="126" t="s">
        <v>206</v>
      </c>
      <c r="D442" s="126" t="s">
        <v>220</v>
      </c>
      <c r="E442" s="124">
        <v>0.125441</v>
      </c>
      <c r="F442" s="124">
        <v>0.107043</v>
      </c>
      <c r="G442" s="124">
        <v>0.232484</v>
      </c>
    </row>
    <row r="443" spans="2:7" hidden="1" x14ac:dyDescent="0.5">
      <c r="B443" s="122">
        <v>1993</v>
      </c>
      <c r="C443" s="126" t="s">
        <v>206</v>
      </c>
      <c r="D443" s="126" t="s">
        <v>221</v>
      </c>
      <c r="E443" s="124">
        <v>1.8605E-2</v>
      </c>
      <c r="F443" s="124">
        <v>2.3522999999999999E-2</v>
      </c>
      <c r="G443" s="124">
        <v>4.2127999999999999E-2</v>
      </c>
    </row>
    <row r="444" spans="2:7" hidden="1" x14ac:dyDescent="0.5">
      <c r="B444" s="122">
        <v>1993</v>
      </c>
      <c r="C444" s="126" t="s">
        <v>206</v>
      </c>
      <c r="D444" s="126" t="s">
        <v>222</v>
      </c>
      <c r="E444" s="124">
        <v>8.0288999999999999E-2</v>
      </c>
      <c r="F444" s="124">
        <v>8.2393999999999995E-2</v>
      </c>
      <c r="G444" s="124">
        <v>0.16268299999999999</v>
      </c>
    </row>
    <row r="445" spans="2:7" hidden="1" x14ac:dyDescent="0.5">
      <c r="B445" s="122">
        <v>1993</v>
      </c>
      <c r="C445" s="126" t="s">
        <v>206</v>
      </c>
      <c r="D445" s="126" t="s">
        <v>223</v>
      </c>
      <c r="E445" s="124">
        <v>0.25682700000000003</v>
      </c>
      <c r="F445" s="124">
        <v>0.18856999999999999</v>
      </c>
      <c r="G445" s="124">
        <v>0.44539699999999999</v>
      </c>
    </row>
    <row r="446" spans="2:7" hidden="1" x14ac:dyDescent="0.5">
      <c r="B446" s="122">
        <v>1993</v>
      </c>
      <c r="C446" s="126" t="s">
        <v>206</v>
      </c>
      <c r="D446" s="126" t="s">
        <v>224</v>
      </c>
      <c r="E446" s="124">
        <v>8.7639999999999992E-3</v>
      </c>
      <c r="F446" s="124">
        <v>6.672E-3</v>
      </c>
      <c r="G446" s="124">
        <v>1.5436E-2</v>
      </c>
    </row>
    <row r="447" spans="2:7" hidden="1" x14ac:dyDescent="0.5">
      <c r="B447" s="122">
        <v>1993</v>
      </c>
      <c r="C447" s="126" t="s">
        <v>206</v>
      </c>
      <c r="D447" s="126" t="s">
        <v>225</v>
      </c>
      <c r="E447" s="124">
        <v>5.6944000000000002E-2</v>
      </c>
      <c r="F447" s="124">
        <v>4.0591000000000002E-2</v>
      </c>
      <c r="G447" s="124">
        <v>9.7535000000000011E-2</v>
      </c>
    </row>
    <row r="448" spans="2:7" hidden="1" x14ac:dyDescent="0.5">
      <c r="B448" s="122">
        <v>1993</v>
      </c>
      <c r="C448" s="126" t="s">
        <v>206</v>
      </c>
      <c r="D448" s="126" t="s">
        <v>226</v>
      </c>
      <c r="E448" s="124">
        <v>4.1555000000000002E-2</v>
      </c>
      <c r="F448" s="124">
        <v>2.4670000000000001E-2</v>
      </c>
      <c r="G448" s="124">
        <v>6.6225000000000006E-2</v>
      </c>
    </row>
    <row r="449" spans="2:7" hidden="1" x14ac:dyDescent="0.5">
      <c r="B449" s="122">
        <v>1993</v>
      </c>
      <c r="C449" s="126" t="s">
        <v>206</v>
      </c>
      <c r="D449" s="126" t="s">
        <v>227</v>
      </c>
      <c r="E449" s="124">
        <v>0.22423399999999999</v>
      </c>
      <c r="F449" s="124">
        <v>0.13683500000000001</v>
      </c>
      <c r="G449" s="124">
        <v>0.36106899999999997</v>
      </c>
    </row>
    <row r="450" spans="2:7" hidden="1" x14ac:dyDescent="0.5">
      <c r="B450" s="122">
        <v>1993</v>
      </c>
      <c r="C450" s="126" t="s">
        <v>206</v>
      </c>
      <c r="D450" s="126" t="s">
        <v>228</v>
      </c>
      <c r="E450" s="124">
        <v>0.15760099999999999</v>
      </c>
      <c r="F450" s="124">
        <v>8.2045999999999994E-2</v>
      </c>
      <c r="G450" s="124">
        <v>0.239647</v>
      </c>
    </row>
    <row r="451" spans="2:7" hidden="1" x14ac:dyDescent="0.5">
      <c r="B451" s="122">
        <v>1993</v>
      </c>
      <c r="C451" s="126" t="s">
        <v>206</v>
      </c>
      <c r="D451" s="126" t="s">
        <v>229</v>
      </c>
      <c r="E451" s="124">
        <v>0</v>
      </c>
      <c r="F451" s="124">
        <v>1.63E-4</v>
      </c>
      <c r="G451" s="124">
        <v>1.63E-4</v>
      </c>
    </row>
    <row r="452" spans="2:7" hidden="1" x14ac:dyDescent="0.5">
      <c r="B452" s="122">
        <v>1993</v>
      </c>
      <c r="C452" s="126" t="s">
        <v>206</v>
      </c>
      <c r="D452" s="126" t="s">
        <v>230</v>
      </c>
      <c r="E452" s="124">
        <v>6.5484000000000001E-2</v>
      </c>
      <c r="F452" s="124">
        <v>3.9328000000000002E-2</v>
      </c>
      <c r="G452" s="124">
        <v>0.104812</v>
      </c>
    </row>
    <row r="453" spans="2:7" hidden="1" x14ac:dyDescent="0.5">
      <c r="B453" s="122">
        <v>1993</v>
      </c>
      <c r="C453" s="126" t="s">
        <v>206</v>
      </c>
      <c r="D453" s="126" t="s">
        <v>231</v>
      </c>
      <c r="E453" s="124">
        <v>5.9198000000000001E-2</v>
      </c>
      <c r="F453" s="124">
        <v>4.3679000000000003E-2</v>
      </c>
      <c r="G453" s="124">
        <v>0.102877</v>
      </c>
    </row>
    <row r="454" spans="2:7" hidden="1" x14ac:dyDescent="0.5">
      <c r="B454" s="122">
        <v>1993</v>
      </c>
      <c r="C454" s="126" t="s">
        <v>206</v>
      </c>
      <c r="D454" s="126" t="s">
        <v>232</v>
      </c>
      <c r="E454" s="124">
        <v>1.0925000000000001E-2</v>
      </c>
      <c r="F454" s="124">
        <v>4.9300000000000004E-3</v>
      </c>
      <c r="G454" s="124">
        <v>1.5855000000000001E-2</v>
      </c>
    </row>
    <row r="455" spans="2:7" hidden="1" x14ac:dyDescent="0.5">
      <c r="B455" s="122">
        <v>1993</v>
      </c>
      <c r="C455" s="126" t="s">
        <v>206</v>
      </c>
      <c r="D455" s="126" t="s">
        <v>233</v>
      </c>
      <c r="E455" s="124">
        <v>1.485E-3</v>
      </c>
      <c r="F455" s="124">
        <v>1.255E-3</v>
      </c>
      <c r="G455" s="124">
        <v>2.7399999999999998E-3</v>
      </c>
    </row>
    <row r="456" spans="2:7" hidden="1" x14ac:dyDescent="0.5">
      <c r="B456" s="122">
        <v>1993</v>
      </c>
      <c r="C456" s="126" t="s">
        <v>206</v>
      </c>
      <c r="D456" s="126" t="s">
        <v>234</v>
      </c>
      <c r="E456" s="124">
        <v>5.9657000000000002E-2</v>
      </c>
      <c r="F456" s="124">
        <v>8.2552E-2</v>
      </c>
      <c r="G456" s="124">
        <v>0.142209</v>
      </c>
    </row>
    <row r="457" spans="2:7" hidden="1" x14ac:dyDescent="0.5">
      <c r="B457" s="122">
        <v>1993</v>
      </c>
      <c r="C457" s="126" t="s">
        <v>206</v>
      </c>
      <c r="D457" s="126" t="s">
        <v>235</v>
      </c>
      <c r="E457" s="124">
        <v>2.9156000000000001E-2</v>
      </c>
      <c r="F457" s="124">
        <v>8.2425999999999999E-2</v>
      </c>
      <c r="G457" s="124">
        <v>0.111582</v>
      </c>
    </row>
    <row r="458" spans="2:7" hidden="1" x14ac:dyDescent="0.5">
      <c r="B458" s="122">
        <v>1993</v>
      </c>
      <c r="C458" s="126" t="s">
        <v>206</v>
      </c>
      <c r="D458" s="126" t="s">
        <v>236</v>
      </c>
      <c r="E458" s="124">
        <v>3.065E-3</v>
      </c>
      <c r="F458" s="124">
        <v>1.449E-3</v>
      </c>
      <c r="G458" s="124">
        <v>4.5139999999999998E-3</v>
      </c>
    </row>
    <row r="459" spans="2:7" hidden="1" x14ac:dyDescent="0.5">
      <c r="B459" s="122">
        <v>1993</v>
      </c>
      <c r="C459" s="126" t="s">
        <v>206</v>
      </c>
      <c r="D459" s="126" t="s">
        <v>237</v>
      </c>
      <c r="E459" s="124">
        <v>0.14258399999999999</v>
      </c>
      <c r="F459" s="124">
        <v>4.7548E-2</v>
      </c>
      <c r="G459" s="124">
        <v>0.190132</v>
      </c>
    </row>
    <row r="460" spans="2:7" hidden="1" x14ac:dyDescent="0.5">
      <c r="B460" s="122">
        <v>1993</v>
      </c>
      <c r="C460" s="126" t="s">
        <v>206</v>
      </c>
      <c r="D460" s="126" t="s">
        <v>238</v>
      </c>
      <c r="E460" s="124">
        <v>7.8919000000000003E-2</v>
      </c>
      <c r="F460" s="124">
        <v>4.1729000000000002E-2</v>
      </c>
      <c r="G460" s="124">
        <v>0.12064800000000001</v>
      </c>
    </row>
    <row r="461" spans="2:7" hidden="1" x14ac:dyDescent="0.5">
      <c r="B461" s="122">
        <v>1993</v>
      </c>
      <c r="C461" s="126" t="s">
        <v>206</v>
      </c>
      <c r="D461" s="126" t="s">
        <v>239</v>
      </c>
      <c r="E461" s="124">
        <v>0.15454399999999999</v>
      </c>
      <c r="F461" s="124">
        <v>0.109025</v>
      </c>
      <c r="G461" s="124">
        <v>0.263569</v>
      </c>
    </row>
    <row r="462" spans="2:7" hidden="1" x14ac:dyDescent="0.5">
      <c r="B462" s="122">
        <v>1993</v>
      </c>
      <c r="C462" s="126" t="s">
        <v>206</v>
      </c>
      <c r="D462" s="126" t="s">
        <v>240</v>
      </c>
      <c r="E462" s="124">
        <v>1.1246000000000001E-2</v>
      </c>
      <c r="F462" s="124">
        <v>1.0836999999999999E-2</v>
      </c>
      <c r="G462" s="124">
        <v>2.2082999999999998E-2</v>
      </c>
    </row>
    <row r="463" spans="2:7" hidden="1" x14ac:dyDescent="0.5">
      <c r="B463" s="122">
        <v>1993</v>
      </c>
      <c r="C463" s="126" t="s">
        <v>206</v>
      </c>
      <c r="D463" s="126" t="s">
        <v>241</v>
      </c>
      <c r="E463" s="124">
        <v>2.5687999999999999E-2</v>
      </c>
      <c r="F463" s="124">
        <v>1.068E-2</v>
      </c>
      <c r="G463" s="124">
        <v>3.6367999999999998E-2</v>
      </c>
    </row>
    <row r="464" spans="2:7" hidden="1" x14ac:dyDescent="0.5">
      <c r="B464" s="122">
        <v>1993</v>
      </c>
      <c r="C464" s="126" t="s">
        <v>206</v>
      </c>
      <c r="D464" s="126" t="s">
        <v>242</v>
      </c>
      <c r="E464" s="124">
        <v>7.1400000000000001E-4</v>
      </c>
      <c r="F464" s="124">
        <v>2.7399999999999999E-4</v>
      </c>
      <c r="G464" s="124">
        <v>9.8799999999999995E-4</v>
      </c>
    </row>
    <row r="465" spans="2:7" hidden="1" x14ac:dyDescent="0.5">
      <c r="B465" s="122">
        <v>1993</v>
      </c>
      <c r="C465" s="126" t="s">
        <v>206</v>
      </c>
      <c r="D465" s="126" t="s">
        <v>243</v>
      </c>
      <c r="E465" s="124">
        <v>1.56E-3</v>
      </c>
      <c r="F465" s="124">
        <v>1.09E-3</v>
      </c>
      <c r="G465" s="124">
        <v>2.65E-3</v>
      </c>
    </row>
    <row r="466" spans="2:7" hidden="1" x14ac:dyDescent="0.5">
      <c r="B466" s="122">
        <v>1993</v>
      </c>
      <c r="C466" s="126" t="s">
        <v>206</v>
      </c>
      <c r="D466" s="126" t="s">
        <v>244</v>
      </c>
      <c r="E466" s="124">
        <v>5.2329999999999998E-3</v>
      </c>
      <c r="F466" s="124">
        <v>2.222E-3</v>
      </c>
      <c r="G466" s="124">
        <v>7.4549999999999998E-3</v>
      </c>
    </row>
    <row r="467" spans="2:7" hidden="1" x14ac:dyDescent="0.5">
      <c r="B467" s="122">
        <v>1993</v>
      </c>
      <c r="C467" s="126" t="s">
        <v>206</v>
      </c>
      <c r="D467" s="126" t="s">
        <v>245</v>
      </c>
      <c r="E467" s="124">
        <v>1.5533E-2</v>
      </c>
      <c r="F467" s="124">
        <v>1.0598E-2</v>
      </c>
      <c r="G467" s="124">
        <v>2.6131000000000001E-2</v>
      </c>
    </row>
    <row r="468" spans="2:7" hidden="1" x14ac:dyDescent="0.5">
      <c r="B468" s="122">
        <v>1993</v>
      </c>
      <c r="C468" s="126" t="s">
        <v>77</v>
      </c>
      <c r="D468" s="126" t="s">
        <v>246</v>
      </c>
      <c r="E468" s="124">
        <v>0.24096899999999999</v>
      </c>
      <c r="F468" s="124">
        <v>0.33807399999999999</v>
      </c>
      <c r="G468" s="124">
        <v>0.57904299999999997</v>
      </c>
    </row>
    <row r="469" spans="2:7" hidden="1" x14ac:dyDescent="0.5">
      <c r="B469" s="122">
        <v>1993</v>
      </c>
      <c r="C469" s="126" t="s">
        <v>77</v>
      </c>
      <c r="D469" s="126" t="s">
        <v>247</v>
      </c>
      <c r="E469" s="124">
        <v>3.6634E-2</v>
      </c>
      <c r="F469" s="124">
        <v>1.1637E-2</v>
      </c>
      <c r="G469" s="124">
        <v>4.8271000000000001E-2</v>
      </c>
    </row>
    <row r="470" spans="2:7" hidden="1" x14ac:dyDescent="0.5">
      <c r="B470" s="122">
        <v>1993</v>
      </c>
      <c r="C470" s="126" t="s">
        <v>77</v>
      </c>
      <c r="D470" s="126" t="s">
        <v>248</v>
      </c>
      <c r="E470" s="124">
        <v>4.8318E-2</v>
      </c>
      <c r="F470" s="124">
        <v>0.622722</v>
      </c>
      <c r="G470" s="124">
        <v>0.67103999999999997</v>
      </c>
    </row>
    <row r="471" spans="2:7" hidden="1" x14ac:dyDescent="0.5">
      <c r="B471" s="122">
        <v>1993</v>
      </c>
      <c r="C471" s="126" t="s">
        <v>77</v>
      </c>
      <c r="D471" s="126" t="s">
        <v>249</v>
      </c>
      <c r="E471" s="124">
        <v>0.15115100000000001</v>
      </c>
      <c r="F471" s="124">
        <v>0.75111600000000001</v>
      </c>
      <c r="G471" s="124">
        <v>0.90226700000000004</v>
      </c>
    </row>
    <row r="472" spans="2:7" hidden="1" x14ac:dyDescent="0.5">
      <c r="B472" s="122">
        <v>1993</v>
      </c>
      <c r="C472" s="126" t="s">
        <v>77</v>
      </c>
      <c r="D472" s="126" t="s">
        <v>250</v>
      </c>
      <c r="E472" s="124">
        <v>6.5835000000000005E-2</v>
      </c>
      <c r="F472" s="124">
        <v>2.6373000000000001E-2</v>
      </c>
      <c r="G472" s="124">
        <v>9.2208000000000012E-2</v>
      </c>
    </row>
    <row r="473" spans="2:7" hidden="1" x14ac:dyDescent="0.5">
      <c r="B473" s="122">
        <v>1993</v>
      </c>
      <c r="C473" s="126" t="s">
        <v>77</v>
      </c>
      <c r="D473" s="126" t="s">
        <v>251</v>
      </c>
      <c r="E473" s="124">
        <v>0.28965600000000002</v>
      </c>
      <c r="F473" s="124">
        <v>0.136098</v>
      </c>
      <c r="G473" s="124">
        <v>0.42575400000000002</v>
      </c>
    </row>
    <row r="474" spans="2:7" hidden="1" x14ac:dyDescent="0.5">
      <c r="B474" s="122">
        <v>1993</v>
      </c>
      <c r="C474" s="126" t="s">
        <v>77</v>
      </c>
      <c r="D474" s="126" t="s">
        <v>252</v>
      </c>
      <c r="E474" s="124">
        <v>7.8446000000000002E-2</v>
      </c>
      <c r="F474" s="124">
        <v>9.3677999999999997E-2</v>
      </c>
      <c r="G474" s="124">
        <v>0.172124</v>
      </c>
    </row>
    <row r="475" spans="2:7" hidden="1" x14ac:dyDescent="0.5">
      <c r="B475" s="122">
        <v>1993</v>
      </c>
      <c r="C475" s="126" t="s">
        <v>77</v>
      </c>
      <c r="D475" s="126" t="s">
        <v>253</v>
      </c>
      <c r="E475" s="124">
        <v>6.2849999999999998E-3</v>
      </c>
      <c r="F475" s="124">
        <v>4.1489999999999999E-3</v>
      </c>
      <c r="G475" s="124">
        <v>1.0434000000000001E-2</v>
      </c>
    </row>
    <row r="476" spans="2:7" hidden="1" x14ac:dyDescent="0.5">
      <c r="B476" s="122">
        <v>1993</v>
      </c>
      <c r="C476" s="126" t="s">
        <v>77</v>
      </c>
      <c r="D476" s="126" t="s">
        <v>254</v>
      </c>
      <c r="E476" s="124">
        <v>0.34200999999999998</v>
      </c>
      <c r="F476" s="124">
        <v>0.152536</v>
      </c>
      <c r="G476" s="124">
        <v>0.49454599999999999</v>
      </c>
    </row>
    <row r="477" spans="2:7" hidden="1" x14ac:dyDescent="0.5">
      <c r="B477" s="122">
        <v>1993</v>
      </c>
      <c r="C477" s="126" t="s">
        <v>77</v>
      </c>
      <c r="D477" s="126" t="s">
        <v>255</v>
      </c>
      <c r="E477" s="124">
        <v>0.23213</v>
      </c>
      <c r="F477" s="124">
        <v>0.30620599999999998</v>
      </c>
      <c r="G477" s="124">
        <v>0.53833599999999993</v>
      </c>
    </row>
    <row r="478" spans="2:7" hidden="1" x14ac:dyDescent="0.5">
      <c r="B478" s="122">
        <v>1993</v>
      </c>
      <c r="C478" s="126" t="s">
        <v>77</v>
      </c>
      <c r="D478" s="126" t="s">
        <v>256</v>
      </c>
      <c r="E478" s="124">
        <v>0.36160500000000001</v>
      </c>
      <c r="F478" s="124">
        <v>0.203657</v>
      </c>
      <c r="G478" s="124">
        <v>0.56526200000000004</v>
      </c>
    </row>
    <row r="479" spans="2:7" x14ac:dyDescent="0.5">
      <c r="B479" s="122">
        <v>1994</v>
      </c>
      <c r="C479" s="124" t="s">
        <v>136</v>
      </c>
      <c r="D479" s="124" t="s">
        <v>52</v>
      </c>
      <c r="E479" s="124">
        <v>1.372687</v>
      </c>
      <c r="F479" s="124">
        <v>1.3139380000000001</v>
      </c>
      <c r="G479" s="124">
        <v>2.6866249999999998</v>
      </c>
    </row>
    <row r="480" spans="2:7" x14ac:dyDescent="0.5">
      <c r="B480" s="122">
        <v>1994</v>
      </c>
      <c r="C480" s="124" t="s">
        <v>136</v>
      </c>
      <c r="D480" s="124" t="s">
        <v>137</v>
      </c>
      <c r="E480" s="124">
        <v>0.154059</v>
      </c>
      <c r="F480" s="124">
        <v>0.16986399999999999</v>
      </c>
      <c r="G480" s="124">
        <v>0.32392300000000002</v>
      </c>
    </row>
    <row r="481" spans="2:7" x14ac:dyDescent="0.5">
      <c r="B481" s="122">
        <v>1994</v>
      </c>
      <c r="C481" s="124" t="s">
        <v>136</v>
      </c>
      <c r="D481" s="124" t="s">
        <v>51</v>
      </c>
      <c r="E481" s="124">
        <v>1.158614</v>
      </c>
      <c r="F481" s="124">
        <v>0.83358399999999999</v>
      </c>
      <c r="G481" s="124">
        <v>1.9921979999999999</v>
      </c>
    </row>
    <row r="482" spans="2:7" x14ac:dyDescent="0.5">
      <c r="B482" s="122">
        <v>1994</v>
      </c>
      <c r="C482" s="126" t="s">
        <v>136</v>
      </c>
      <c r="D482" s="126" t="s">
        <v>138</v>
      </c>
      <c r="E482" s="124">
        <v>0.86649500000000002</v>
      </c>
      <c r="F482" s="124">
        <v>0.66734800000000005</v>
      </c>
      <c r="G482" s="124">
        <v>1.5338430000000001</v>
      </c>
    </row>
    <row r="483" spans="2:7" hidden="1" x14ac:dyDescent="0.5">
      <c r="B483" s="122">
        <v>1994</v>
      </c>
      <c r="C483" s="126" t="s">
        <v>139</v>
      </c>
      <c r="D483" s="126" t="s">
        <v>139</v>
      </c>
      <c r="E483" s="124">
        <v>10.655863999999999</v>
      </c>
      <c r="F483" s="124">
        <v>0</v>
      </c>
      <c r="G483" s="124">
        <v>10.655863999999999</v>
      </c>
    </row>
    <row r="484" spans="2:7" hidden="1" x14ac:dyDescent="0.5">
      <c r="B484" s="122">
        <v>1994</v>
      </c>
      <c r="C484" s="126" t="s">
        <v>72</v>
      </c>
      <c r="D484" s="126" t="s">
        <v>140</v>
      </c>
      <c r="E484" s="124">
        <v>13.324528000000001</v>
      </c>
      <c r="F484" s="124">
        <v>1.1302760000000001</v>
      </c>
      <c r="G484" s="124">
        <v>14.454803999999999</v>
      </c>
    </row>
    <row r="485" spans="2:7" hidden="1" x14ac:dyDescent="0.5">
      <c r="B485" s="122">
        <v>1994</v>
      </c>
      <c r="C485" s="126" t="s">
        <v>72</v>
      </c>
      <c r="D485" s="126" t="s">
        <v>141</v>
      </c>
      <c r="E485" s="124">
        <v>0.192991</v>
      </c>
      <c r="F485" s="124">
        <v>2.1394E-2</v>
      </c>
      <c r="G485" s="124">
        <v>0.21438499999999999</v>
      </c>
    </row>
    <row r="486" spans="2:7" hidden="1" x14ac:dyDescent="0.5">
      <c r="B486" s="122">
        <v>1994</v>
      </c>
      <c r="C486" s="126" t="s">
        <v>72</v>
      </c>
      <c r="D486" s="126" t="s">
        <v>142</v>
      </c>
      <c r="E486" s="124">
        <v>0.47087600000000002</v>
      </c>
      <c r="F486" s="124">
        <v>0.11802799999999999</v>
      </c>
      <c r="G486" s="124">
        <v>0.58890399999999998</v>
      </c>
    </row>
    <row r="487" spans="2:7" hidden="1" x14ac:dyDescent="0.5">
      <c r="B487" s="122">
        <v>1994</v>
      </c>
      <c r="C487" s="126" t="s">
        <v>72</v>
      </c>
      <c r="D487" s="126" t="s">
        <v>143</v>
      </c>
      <c r="E487" s="124">
        <v>0.83579800000000004</v>
      </c>
      <c r="F487" s="124">
        <v>8.2667000000000004E-2</v>
      </c>
      <c r="G487" s="124">
        <v>0.91846500000000009</v>
      </c>
    </row>
    <row r="488" spans="2:7" hidden="1" x14ac:dyDescent="0.5">
      <c r="B488" s="122">
        <v>1994</v>
      </c>
      <c r="C488" s="126" t="s">
        <v>72</v>
      </c>
      <c r="D488" s="126" t="s">
        <v>144</v>
      </c>
      <c r="E488" s="124">
        <v>0.112442</v>
      </c>
      <c r="F488" s="124">
        <v>2.6623000000000001E-2</v>
      </c>
      <c r="G488" s="124">
        <v>0.13906499999999999</v>
      </c>
    </row>
    <row r="489" spans="2:7" hidden="1" x14ac:dyDescent="0.5">
      <c r="B489" s="122">
        <v>1994</v>
      </c>
      <c r="C489" s="126" t="s">
        <v>72</v>
      </c>
      <c r="D489" s="126" t="s">
        <v>145</v>
      </c>
      <c r="E489" s="124">
        <v>0.95277400000000001</v>
      </c>
      <c r="F489" s="124">
        <v>0.24532799999999999</v>
      </c>
      <c r="G489" s="124">
        <v>1.198102</v>
      </c>
    </row>
    <row r="490" spans="2:7" hidden="1" x14ac:dyDescent="0.5">
      <c r="B490" s="122">
        <v>1994</v>
      </c>
      <c r="C490" s="126" t="s">
        <v>146</v>
      </c>
      <c r="D490" s="126" t="s">
        <v>147</v>
      </c>
      <c r="E490" s="124">
        <v>3.2784000000000001E-2</v>
      </c>
      <c r="F490" s="124">
        <v>1.551798</v>
      </c>
      <c r="G490" s="124">
        <v>1.5845819999999999</v>
      </c>
    </row>
    <row r="491" spans="2:7" hidden="1" x14ac:dyDescent="0.5">
      <c r="B491" s="122">
        <v>1994</v>
      </c>
      <c r="C491" s="126" t="s">
        <v>146</v>
      </c>
      <c r="D491" s="126" t="s">
        <v>148</v>
      </c>
      <c r="E491" s="124">
        <v>0.111736</v>
      </c>
      <c r="F491" s="124">
        <v>6.0932E-2</v>
      </c>
      <c r="G491" s="124">
        <v>0.17266799999999999</v>
      </c>
    </row>
    <row r="492" spans="2:7" hidden="1" x14ac:dyDescent="0.5">
      <c r="B492" s="122">
        <v>1994</v>
      </c>
      <c r="C492" s="126" t="s">
        <v>146</v>
      </c>
      <c r="D492" s="126" t="s">
        <v>149</v>
      </c>
      <c r="E492" s="124">
        <v>3.739E-2</v>
      </c>
      <c r="F492" s="124">
        <v>0.45062000000000002</v>
      </c>
      <c r="G492" s="124">
        <v>0.48801</v>
      </c>
    </row>
    <row r="493" spans="2:7" hidden="1" x14ac:dyDescent="0.5">
      <c r="B493" s="122">
        <v>1994</v>
      </c>
      <c r="C493" s="126" t="s">
        <v>146</v>
      </c>
      <c r="D493" s="126" t="s">
        <v>150</v>
      </c>
      <c r="E493" s="124">
        <v>0.281943</v>
      </c>
      <c r="F493" s="124">
        <v>1.453173</v>
      </c>
      <c r="G493" s="124">
        <v>1.7351160000000001</v>
      </c>
    </row>
    <row r="494" spans="2:7" hidden="1" x14ac:dyDescent="0.5">
      <c r="B494" s="122">
        <v>1994</v>
      </c>
      <c r="C494" s="126" t="s">
        <v>146</v>
      </c>
      <c r="D494" s="126" t="s">
        <v>151</v>
      </c>
      <c r="E494" s="124">
        <v>0.174092</v>
      </c>
      <c r="F494" s="124">
        <v>9.6892000000000006E-2</v>
      </c>
      <c r="G494" s="124">
        <v>0.270984</v>
      </c>
    </row>
    <row r="495" spans="2:7" hidden="1" x14ac:dyDescent="0.5">
      <c r="B495" s="122">
        <v>1994</v>
      </c>
      <c r="C495" s="126" t="s">
        <v>146</v>
      </c>
      <c r="D495" s="126" t="s">
        <v>152</v>
      </c>
      <c r="E495" s="124">
        <v>8.0230000000000006E-3</v>
      </c>
      <c r="F495" s="124">
        <v>3.6380000000000003E-2</v>
      </c>
      <c r="G495" s="124">
        <v>4.4402999999999998E-2</v>
      </c>
    </row>
    <row r="496" spans="2:7" hidden="1" x14ac:dyDescent="0.5">
      <c r="B496" s="122">
        <v>1994</v>
      </c>
      <c r="C496" s="126" t="s">
        <v>146</v>
      </c>
      <c r="D496" s="126" t="s">
        <v>153</v>
      </c>
      <c r="E496" s="124">
        <v>3.8838999999999999E-2</v>
      </c>
      <c r="F496" s="124">
        <v>0.52163300000000001</v>
      </c>
      <c r="G496" s="124">
        <v>0.56047199999999997</v>
      </c>
    </row>
    <row r="497" spans="2:7" hidden="1" x14ac:dyDescent="0.5">
      <c r="B497" s="122">
        <v>1994</v>
      </c>
      <c r="C497" s="126" t="s">
        <v>146</v>
      </c>
      <c r="D497" s="126" t="s">
        <v>154</v>
      </c>
      <c r="E497" s="124">
        <v>3.7732000000000002E-2</v>
      </c>
      <c r="F497" s="124">
        <v>0.78354999999999997</v>
      </c>
      <c r="G497" s="124">
        <v>0.82128199999999996</v>
      </c>
    </row>
    <row r="498" spans="2:7" hidden="1" x14ac:dyDescent="0.5">
      <c r="B498" s="122">
        <v>1994</v>
      </c>
      <c r="C498" s="126" t="s">
        <v>146</v>
      </c>
      <c r="D498" s="126" t="s">
        <v>155</v>
      </c>
      <c r="E498" s="124">
        <v>9.3729999999999994E-3</v>
      </c>
      <c r="F498" s="124">
        <v>5.3884000000000001E-2</v>
      </c>
      <c r="G498" s="124">
        <v>6.3257000000000008E-2</v>
      </c>
    </row>
    <row r="499" spans="2:7" hidden="1" x14ac:dyDescent="0.5">
      <c r="B499" s="122">
        <v>1994</v>
      </c>
      <c r="C499" s="126" t="s">
        <v>146</v>
      </c>
      <c r="D499" s="126" t="s">
        <v>156</v>
      </c>
      <c r="E499" s="124">
        <v>3.8892999999999997E-2</v>
      </c>
      <c r="F499" s="124">
        <v>0.60579000000000005</v>
      </c>
      <c r="G499" s="124">
        <v>0.64468300000000001</v>
      </c>
    </row>
    <row r="500" spans="2:7" hidden="1" x14ac:dyDescent="0.5">
      <c r="B500" s="122">
        <v>1994</v>
      </c>
      <c r="C500" s="126" t="s">
        <v>146</v>
      </c>
      <c r="D500" s="126" t="s">
        <v>157</v>
      </c>
      <c r="E500" s="124">
        <v>7.22E-2</v>
      </c>
      <c r="F500" s="124">
        <v>0.43937999999999999</v>
      </c>
      <c r="G500" s="124">
        <v>0.51158000000000003</v>
      </c>
    </row>
    <row r="501" spans="2:7" hidden="1" x14ac:dyDescent="0.5">
      <c r="B501" s="122">
        <v>1994</v>
      </c>
      <c r="C501" s="126" t="s">
        <v>146</v>
      </c>
      <c r="D501" s="126" t="s">
        <v>158</v>
      </c>
      <c r="E501" s="124">
        <v>1.6573000000000001E-2</v>
      </c>
      <c r="F501" s="124">
        <v>0.24202299999999999</v>
      </c>
      <c r="G501" s="124">
        <v>0.25859599999999999</v>
      </c>
    </row>
    <row r="502" spans="2:7" hidden="1" x14ac:dyDescent="0.5">
      <c r="B502" s="122">
        <v>1994</v>
      </c>
      <c r="C502" s="126" t="s">
        <v>146</v>
      </c>
      <c r="D502" s="126" t="s">
        <v>159</v>
      </c>
      <c r="E502" s="124">
        <v>2.1949E-2</v>
      </c>
      <c r="F502" s="124">
        <v>8.0696000000000004E-2</v>
      </c>
      <c r="G502" s="124">
        <v>0.102645</v>
      </c>
    </row>
    <row r="503" spans="2:7" hidden="1" x14ac:dyDescent="0.5">
      <c r="B503" s="122">
        <v>1994</v>
      </c>
      <c r="C503" s="126" t="s">
        <v>146</v>
      </c>
      <c r="D503" s="126" t="s">
        <v>160</v>
      </c>
      <c r="E503" s="124">
        <v>6.5723000000000004E-2</v>
      </c>
      <c r="F503" s="124">
        <v>0.23257800000000001</v>
      </c>
      <c r="G503" s="124">
        <v>0.29830099999999998</v>
      </c>
    </row>
    <row r="504" spans="2:7" hidden="1" x14ac:dyDescent="0.5">
      <c r="B504" s="122">
        <v>1994</v>
      </c>
      <c r="C504" s="126" t="s">
        <v>146</v>
      </c>
      <c r="D504" s="126" t="s">
        <v>161</v>
      </c>
      <c r="E504" s="124">
        <v>2.2079000000000001E-2</v>
      </c>
      <c r="F504" s="124">
        <v>0.149752</v>
      </c>
      <c r="G504" s="124">
        <v>0.17183100000000001</v>
      </c>
    </row>
    <row r="505" spans="2:7" hidden="1" x14ac:dyDescent="0.5">
      <c r="B505" s="122">
        <v>1994</v>
      </c>
      <c r="C505" s="126" t="s">
        <v>146</v>
      </c>
      <c r="D505" s="126" t="s">
        <v>162</v>
      </c>
      <c r="E505" s="124">
        <v>2.9080999999999999E-2</v>
      </c>
      <c r="F505" s="124">
        <v>1.3188999999999999E-2</v>
      </c>
      <c r="G505" s="124">
        <v>4.2270000000000002E-2</v>
      </c>
    </row>
    <row r="506" spans="2:7" hidden="1" x14ac:dyDescent="0.5">
      <c r="B506" s="122">
        <v>1994</v>
      </c>
      <c r="C506" s="126" t="s">
        <v>146</v>
      </c>
      <c r="D506" s="126" t="s">
        <v>163</v>
      </c>
      <c r="E506" s="124">
        <v>4.2696999999999999E-2</v>
      </c>
      <c r="F506" s="124">
        <v>-0.157087</v>
      </c>
      <c r="G506" s="124">
        <v>-0.11439000000000001</v>
      </c>
    </row>
    <row r="507" spans="2:7" hidden="1" x14ac:dyDescent="0.5">
      <c r="B507" s="122">
        <v>1994</v>
      </c>
      <c r="C507" s="126" t="s">
        <v>146</v>
      </c>
      <c r="D507" s="126" t="s">
        <v>164</v>
      </c>
      <c r="E507" s="124">
        <v>9.0399999999999994E-3</v>
      </c>
      <c r="F507" s="124">
        <v>0.22651499999999999</v>
      </c>
      <c r="G507" s="124">
        <v>0.23555499999999999</v>
      </c>
    </row>
    <row r="508" spans="2:7" hidden="1" x14ac:dyDescent="0.5">
      <c r="B508" s="122">
        <v>1994</v>
      </c>
      <c r="C508" s="126" t="s">
        <v>146</v>
      </c>
      <c r="D508" s="126" t="s">
        <v>165</v>
      </c>
      <c r="E508" s="124">
        <v>0.10814500000000001</v>
      </c>
      <c r="F508" s="124">
        <v>0.60499400000000003</v>
      </c>
      <c r="G508" s="124">
        <v>0.71313900000000008</v>
      </c>
    </row>
    <row r="509" spans="2:7" hidden="1" x14ac:dyDescent="0.5">
      <c r="B509" s="122">
        <v>1994</v>
      </c>
      <c r="C509" s="126" t="s">
        <v>146</v>
      </c>
      <c r="D509" s="126" t="s">
        <v>166</v>
      </c>
      <c r="E509" s="124">
        <v>8.5369E-2</v>
      </c>
      <c r="F509" s="124">
        <v>0.42671999999999999</v>
      </c>
      <c r="G509" s="124">
        <v>0.51208900000000002</v>
      </c>
    </row>
    <row r="510" spans="2:7" hidden="1" x14ac:dyDescent="0.5">
      <c r="B510" s="122">
        <v>1994</v>
      </c>
      <c r="C510" s="126" t="s">
        <v>146</v>
      </c>
      <c r="D510" s="126" t="s">
        <v>167</v>
      </c>
      <c r="E510" s="124">
        <v>0.194824</v>
      </c>
      <c r="F510" s="124">
        <v>0.84673900000000002</v>
      </c>
      <c r="G510" s="124">
        <v>1.041563</v>
      </c>
    </row>
    <row r="511" spans="2:7" hidden="1" x14ac:dyDescent="0.5">
      <c r="B511" s="122">
        <v>1994</v>
      </c>
      <c r="C511" s="126" t="s">
        <v>146</v>
      </c>
      <c r="D511" s="126" t="s">
        <v>168</v>
      </c>
      <c r="E511" s="124">
        <v>0.50888100000000003</v>
      </c>
      <c r="F511" s="124">
        <v>1.721603</v>
      </c>
      <c r="G511" s="124">
        <v>2.2304840000000001</v>
      </c>
    </row>
    <row r="512" spans="2:7" hidden="1" x14ac:dyDescent="0.5">
      <c r="B512" s="122">
        <v>1994</v>
      </c>
      <c r="C512" s="126" t="s">
        <v>146</v>
      </c>
      <c r="D512" s="126" t="s">
        <v>169</v>
      </c>
      <c r="E512" s="124">
        <v>2.5121999999999998E-2</v>
      </c>
      <c r="F512" s="124">
        <v>0.16239400000000001</v>
      </c>
      <c r="G512" s="124">
        <v>0.18751599999999999</v>
      </c>
    </row>
    <row r="513" spans="2:7" hidden="1" x14ac:dyDescent="0.5">
      <c r="B513" s="122">
        <v>1994</v>
      </c>
      <c r="C513" s="126" t="s">
        <v>146</v>
      </c>
      <c r="D513" s="126" t="s">
        <v>170</v>
      </c>
      <c r="E513" s="124">
        <v>4.0674000000000002E-2</v>
      </c>
      <c r="F513" s="124">
        <v>0.14931900000000001</v>
      </c>
      <c r="G513" s="124">
        <v>0.189993</v>
      </c>
    </row>
    <row r="514" spans="2:7" hidden="1" x14ac:dyDescent="0.5">
      <c r="B514" s="122">
        <v>1994</v>
      </c>
      <c r="C514" s="126" t="s">
        <v>146</v>
      </c>
      <c r="D514" s="126" t="s">
        <v>171</v>
      </c>
      <c r="E514" s="124">
        <v>2.4000000000000001E-5</v>
      </c>
      <c r="F514" s="124">
        <v>1.438E-2</v>
      </c>
      <c r="G514" s="124">
        <v>1.4404E-2</v>
      </c>
    </row>
    <row r="515" spans="2:7" hidden="1" x14ac:dyDescent="0.5">
      <c r="B515" s="122">
        <v>1994</v>
      </c>
      <c r="C515" s="126" t="s">
        <v>146</v>
      </c>
      <c r="D515" s="126" t="s">
        <v>172</v>
      </c>
      <c r="E515" s="124">
        <v>3.6242000000000003E-2</v>
      </c>
      <c r="F515" s="124">
        <v>2.0511000000000001E-2</v>
      </c>
      <c r="G515" s="124">
        <v>5.6752999999999998E-2</v>
      </c>
    </row>
    <row r="516" spans="2:7" hidden="1" x14ac:dyDescent="0.5">
      <c r="B516" s="122">
        <v>1994</v>
      </c>
      <c r="C516" s="126" t="s">
        <v>146</v>
      </c>
      <c r="D516" s="126" t="s">
        <v>173</v>
      </c>
      <c r="E516" s="124">
        <v>9.3665999999999999E-2</v>
      </c>
      <c r="F516" s="124">
        <v>0.35751500000000003</v>
      </c>
      <c r="G516" s="124">
        <v>0.45118100000000011</v>
      </c>
    </row>
    <row r="517" spans="2:7" hidden="1" x14ac:dyDescent="0.5">
      <c r="B517" s="122">
        <v>1994</v>
      </c>
      <c r="C517" s="126" t="s">
        <v>146</v>
      </c>
      <c r="D517" s="126" t="s">
        <v>174</v>
      </c>
      <c r="E517" s="124">
        <v>2.41E-2</v>
      </c>
      <c r="F517" s="124">
        <v>0.17632100000000001</v>
      </c>
      <c r="G517" s="124">
        <v>0.20042099999999999</v>
      </c>
    </row>
    <row r="518" spans="2:7" hidden="1" x14ac:dyDescent="0.5">
      <c r="B518" s="122">
        <v>1994</v>
      </c>
      <c r="C518" s="126" t="s">
        <v>146</v>
      </c>
      <c r="D518" s="126" t="s">
        <v>175</v>
      </c>
      <c r="E518" s="124">
        <v>1.3785E-2</v>
      </c>
      <c r="F518" s="124">
        <v>2.5767999999999999E-2</v>
      </c>
      <c r="G518" s="124">
        <v>3.9552999999999998E-2</v>
      </c>
    </row>
    <row r="519" spans="2:7" hidden="1" x14ac:dyDescent="0.5">
      <c r="B519" s="122">
        <v>1994</v>
      </c>
      <c r="C519" s="126" t="s">
        <v>146</v>
      </c>
      <c r="D519" s="126" t="s">
        <v>176</v>
      </c>
      <c r="E519" s="124">
        <v>4.7299000000000001E-2</v>
      </c>
      <c r="F519" s="124">
        <v>0.219082</v>
      </c>
      <c r="G519" s="124">
        <v>0.26638099999999998</v>
      </c>
    </row>
    <row r="520" spans="2:7" hidden="1" x14ac:dyDescent="0.5">
      <c r="B520" s="122">
        <v>1994</v>
      </c>
      <c r="C520" s="126" t="s">
        <v>73</v>
      </c>
      <c r="D520" s="126" t="s">
        <v>177</v>
      </c>
      <c r="E520" s="124">
        <v>0.84721299999999999</v>
      </c>
      <c r="F520" s="124">
        <v>0.692415</v>
      </c>
      <c r="G520" s="124">
        <v>1.539628</v>
      </c>
    </row>
    <row r="521" spans="2:7" hidden="1" x14ac:dyDescent="0.5">
      <c r="B521" s="122">
        <v>1994</v>
      </c>
      <c r="C521" s="126" t="s">
        <v>73</v>
      </c>
      <c r="D521" s="126" t="s">
        <v>178</v>
      </c>
      <c r="E521" s="124">
        <v>0.452403</v>
      </c>
      <c r="F521" s="124">
        <v>0.25547700000000001</v>
      </c>
      <c r="G521" s="124">
        <v>0.70788000000000006</v>
      </c>
    </row>
    <row r="522" spans="2:7" hidden="1" x14ac:dyDescent="0.5">
      <c r="B522" s="122">
        <v>1994</v>
      </c>
      <c r="C522" s="126" t="s">
        <v>73</v>
      </c>
      <c r="D522" s="126" t="s">
        <v>179</v>
      </c>
      <c r="E522" s="124">
        <v>0.29463600000000001</v>
      </c>
      <c r="F522" s="124">
        <v>0.35350500000000001</v>
      </c>
      <c r="G522" s="124">
        <v>0.64814100000000008</v>
      </c>
    </row>
    <row r="523" spans="2:7" hidden="1" x14ac:dyDescent="0.5">
      <c r="B523" s="122">
        <v>1994</v>
      </c>
      <c r="C523" s="126" t="s">
        <v>73</v>
      </c>
      <c r="D523" s="126" t="s">
        <v>180</v>
      </c>
      <c r="E523" s="124">
        <v>2.4827999999999999E-2</v>
      </c>
      <c r="F523" s="124">
        <v>9.8970000000000002E-2</v>
      </c>
      <c r="G523" s="124">
        <v>0.12379800000000001</v>
      </c>
    </row>
    <row r="524" spans="2:7" hidden="1" x14ac:dyDescent="0.5">
      <c r="B524" s="122">
        <v>1994</v>
      </c>
      <c r="C524" s="126" t="s">
        <v>73</v>
      </c>
      <c r="D524" s="126" t="s">
        <v>181</v>
      </c>
      <c r="E524" s="124">
        <v>9.6109999999999998E-3</v>
      </c>
      <c r="F524" s="124">
        <v>5.2259999999999997E-3</v>
      </c>
      <c r="G524" s="124">
        <v>1.4836999999999999E-2</v>
      </c>
    </row>
    <row r="525" spans="2:7" hidden="1" x14ac:dyDescent="0.5">
      <c r="B525" s="122">
        <v>1994</v>
      </c>
      <c r="C525" s="126" t="s">
        <v>73</v>
      </c>
      <c r="D525" s="126" t="s">
        <v>182</v>
      </c>
      <c r="E525" s="124">
        <v>1.614606</v>
      </c>
      <c r="F525" s="124">
        <v>1.008694</v>
      </c>
      <c r="G525" s="124">
        <v>2.6233</v>
      </c>
    </row>
    <row r="526" spans="2:7" hidden="1" x14ac:dyDescent="0.5">
      <c r="B526" s="122">
        <v>1994</v>
      </c>
      <c r="C526" s="126" t="s">
        <v>73</v>
      </c>
      <c r="D526" s="126" t="s">
        <v>183</v>
      </c>
      <c r="E526" s="124">
        <v>1.4101760000000001</v>
      </c>
      <c r="F526" s="124">
        <v>0.38591700000000001</v>
      </c>
      <c r="G526" s="124">
        <v>1.7960929999999999</v>
      </c>
    </row>
    <row r="527" spans="2:7" hidden="1" x14ac:dyDescent="0.5">
      <c r="B527" s="122">
        <v>1994</v>
      </c>
      <c r="C527" s="126" t="s">
        <v>73</v>
      </c>
      <c r="D527" s="126" t="s">
        <v>184</v>
      </c>
      <c r="E527" s="124">
        <v>1.0992679999999999</v>
      </c>
      <c r="F527" s="124">
        <v>0.65566199999999997</v>
      </c>
      <c r="G527" s="124">
        <v>1.7549300000000001</v>
      </c>
    </row>
    <row r="528" spans="2:7" hidden="1" x14ac:dyDescent="0.5">
      <c r="B528" s="122">
        <v>1994</v>
      </c>
      <c r="C528" s="126" t="s">
        <v>73</v>
      </c>
      <c r="D528" s="126" t="s">
        <v>185</v>
      </c>
      <c r="E528" s="124">
        <v>1.9804949999999999</v>
      </c>
      <c r="F528" s="124">
        <v>0.44973299999999999</v>
      </c>
      <c r="G528" s="124">
        <v>2.4302280000000001</v>
      </c>
    </row>
    <row r="529" spans="2:7" hidden="1" x14ac:dyDescent="0.5">
      <c r="B529" s="122">
        <v>1994</v>
      </c>
      <c r="C529" s="126" t="s">
        <v>186</v>
      </c>
      <c r="D529" s="126" t="s">
        <v>187</v>
      </c>
      <c r="E529" s="124">
        <v>0.34462999999999999</v>
      </c>
      <c r="F529" s="124">
        <v>0.12245399999999999</v>
      </c>
      <c r="G529" s="124">
        <v>0.467084</v>
      </c>
    </row>
    <row r="530" spans="2:7" hidden="1" x14ac:dyDescent="0.5">
      <c r="B530" s="122">
        <v>1994</v>
      </c>
      <c r="C530" s="126" t="s">
        <v>186</v>
      </c>
      <c r="D530" s="126" t="s">
        <v>188</v>
      </c>
      <c r="E530" s="124">
        <v>1.7121409999999999</v>
      </c>
      <c r="F530" s="124">
        <v>0.59518199999999999</v>
      </c>
      <c r="G530" s="124">
        <v>2.3073229999999998</v>
      </c>
    </row>
    <row r="531" spans="2:7" hidden="1" x14ac:dyDescent="0.5">
      <c r="B531" s="122">
        <v>1994</v>
      </c>
      <c r="C531" s="126" t="s">
        <v>186</v>
      </c>
      <c r="D531" s="126" t="s">
        <v>189</v>
      </c>
      <c r="E531" s="124">
        <v>1.2071879999999999</v>
      </c>
      <c r="F531" s="124">
        <v>0.71469499999999997</v>
      </c>
      <c r="G531" s="124">
        <v>1.921883</v>
      </c>
    </row>
    <row r="532" spans="2:7" hidden="1" x14ac:dyDescent="0.5">
      <c r="B532" s="122">
        <v>1994</v>
      </c>
      <c r="C532" s="126" t="s">
        <v>190</v>
      </c>
      <c r="D532" s="126" t="s">
        <v>191</v>
      </c>
      <c r="E532" s="124">
        <v>1.2109999999999999E-2</v>
      </c>
      <c r="F532" s="124">
        <v>6.3720000000000001E-3</v>
      </c>
      <c r="G532" s="124">
        <v>1.8481999999999998E-2</v>
      </c>
    </row>
    <row r="533" spans="2:7" hidden="1" x14ac:dyDescent="0.5">
      <c r="B533" s="122">
        <v>1994</v>
      </c>
      <c r="C533" s="126" t="s">
        <v>190</v>
      </c>
      <c r="D533" s="126" t="s">
        <v>192</v>
      </c>
      <c r="E533" s="124">
        <v>0.21526799999999999</v>
      </c>
      <c r="F533" s="124">
        <v>5.8444999999999997E-2</v>
      </c>
      <c r="G533" s="124">
        <v>0.27371299999999998</v>
      </c>
    </row>
    <row r="534" spans="2:7" hidden="1" x14ac:dyDescent="0.5">
      <c r="B534" s="122">
        <v>1994</v>
      </c>
      <c r="C534" s="126" t="s">
        <v>190</v>
      </c>
      <c r="D534" s="126" t="s">
        <v>193</v>
      </c>
      <c r="E534" s="124">
        <v>1.292249</v>
      </c>
      <c r="F534" s="124">
        <v>0.44228699999999999</v>
      </c>
      <c r="G534" s="124">
        <v>1.7345360000000001</v>
      </c>
    </row>
    <row r="535" spans="2:7" hidden="1" x14ac:dyDescent="0.5">
      <c r="B535" s="122">
        <v>1994</v>
      </c>
      <c r="C535" s="126" t="s">
        <v>190</v>
      </c>
      <c r="D535" s="126" t="s">
        <v>194</v>
      </c>
      <c r="E535" s="124">
        <v>6.9157999999999997E-2</v>
      </c>
      <c r="F535" s="124">
        <v>2.5964000000000001E-2</v>
      </c>
      <c r="G535" s="124">
        <v>9.5121999999999998E-2</v>
      </c>
    </row>
    <row r="536" spans="2:7" hidden="1" x14ac:dyDescent="0.5">
      <c r="B536" s="122">
        <v>1994</v>
      </c>
      <c r="C536" s="126" t="s">
        <v>190</v>
      </c>
      <c r="D536" s="126" t="s">
        <v>195</v>
      </c>
      <c r="E536" s="124">
        <v>0.71467800000000004</v>
      </c>
      <c r="F536" s="124">
        <v>0.32821800000000001</v>
      </c>
      <c r="G536" s="124">
        <v>1.042896</v>
      </c>
    </row>
    <row r="537" spans="2:7" hidden="1" x14ac:dyDescent="0.5">
      <c r="B537" s="122">
        <v>1994</v>
      </c>
      <c r="C537" s="126" t="s">
        <v>190</v>
      </c>
      <c r="D537" s="126" t="s">
        <v>196</v>
      </c>
      <c r="E537" s="124">
        <v>0.85504100000000005</v>
      </c>
      <c r="F537" s="124">
        <v>0.17837700000000001</v>
      </c>
      <c r="G537" s="124">
        <v>1.0334179999999999</v>
      </c>
    </row>
    <row r="538" spans="2:7" hidden="1" x14ac:dyDescent="0.5">
      <c r="B538" s="122">
        <v>1994</v>
      </c>
      <c r="C538" s="126" t="s">
        <v>190</v>
      </c>
      <c r="D538" s="126" t="s">
        <v>197</v>
      </c>
      <c r="E538" s="124">
        <v>0.34262399999999998</v>
      </c>
      <c r="F538" s="124">
        <v>0.18995100000000001</v>
      </c>
      <c r="G538" s="124">
        <v>0.53257500000000002</v>
      </c>
    </row>
    <row r="539" spans="2:7" hidden="1" x14ac:dyDescent="0.5">
      <c r="B539" s="122">
        <v>1994</v>
      </c>
      <c r="C539" s="126" t="s">
        <v>190</v>
      </c>
      <c r="D539" s="126" t="s">
        <v>198</v>
      </c>
      <c r="E539" s="124">
        <v>0.91816799999999998</v>
      </c>
      <c r="F539" s="124">
        <v>0.484545</v>
      </c>
      <c r="G539" s="124">
        <v>1.4027130000000001</v>
      </c>
    </row>
    <row r="540" spans="2:7" hidden="1" x14ac:dyDescent="0.5">
      <c r="B540" s="122">
        <v>1994</v>
      </c>
      <c r="C540" s="126" t="s">
        <v>190</v>
      </c>
      <c r="D540" s="126" t="s">
        <v>199</v>
      </c>
      <c r="E540" s="124">
        <v>2.8624E-2</v>
      </c>
      <c r="F540" s="124">
        <v>3.3682999999999998E-2</v>
      </c>
      <c r="G540" s="124">
        <v>6.2307000000000001E-2</v>
      </c>
    </row>
    <row r="541" spans="2:7" hidden="1" x14ac:dyDescent="0.5">
      <c r="B541" s="122">
        <v>1994</v>
      </c>
      <c r="C541" s="126" t="s">
        <v>190</v>
      </c>
      <c r="D541" s="126" t="s">
        <v>200</v>
      </c>
      <c r="E541" s="124">
        <v>0.26657199999999998</v>
      </c>
      <c r="F541" s="124">
        <v>0.15160499999999999</v>
      </c>
      <c r="G541" s="124">
        <v>0.41817700000000002</v>
      </c>
    </row>
    <row r="542" spans="2:7" hidden="1" x14ac:dyDescent="0.5">
      <c r="B542" s="122">
        <v>1994</v>
      </c>
      <c r="C542" s="126" t="s">
        <v>190</v>
      </c>
      <c r="D542" s="126" t="s">
        <v>201</v>
      </c>
      <c r="E542" s="124">
        <v>0.75879700000000005</v>
      </c>
      <c r="F542" s="124">
        <v>0.47311700000000001</v>
      </c>
      <c r="G542" s="124">
        <v>1.231914</v>
      </c>
    </row>
    <row r="543" spans="2:7" hidden="1" x14ac:dyDescent="0.5">
      <c r="B543" s="122">
        <v>1994</v>
      </c>
      <c r="C543" s="126" t="s">
        <v>190</v>
      </c>
      <c r="D543" s="126" t="s">
        <v>202</v>
      </c>
      <c r="E543" s="124">
        <v>0.34782099999999999</v>
      </c>
      <c r="F543" s="124">
        <v>0.165855</v>
      </c>
      <c r="G543" s="124">
        <v>0.51367600000000002</v>
      </c>
    </row>
    <row r="544" spans="2:7" hidden="1" x14ac:dyDescent="0.5">
      <c r="B544" s="122">
        <v>1994</v>
      </c>
      <c r="C544" s="126" t="s">
        <v>190</v>
      </c>
      <c r="D544" s="126" t="s">
        <v>203</v>
      </c>
      <c r="E544" s="124">
        <v>5.9500999999999998E-2</v>
      </c>
      <c r="F544" s="124">
        <v>2.6037000000000001E-2</v>
      </c>
      <c r="G544" s="124">
        <v>8.5538000000000003E-2</v>
      </c>
    </row>
    <row r="545" spans="2:7" hidden="1" x14ac:dyDescent="0.5">
      <c r="B545" s="122">
        <v>1994</v>
      </c>
      <c r="C545" s="126" t="s">
        <v>190</v>
      </c>
      <c r="D545" s="126" t="s">
        <v>204</v>
      </c>
      <c r="E545" s="124">
        <v>0.28251900000000002</v>
      </c>
      <c r="F545" s="124">
        <v>8.8715000000000002E-2</v>
      </c>
      <c r="G545" s="124">
        <v>0.37123400000000001</v>
      </c>
    </row>
    <row r="546" spans="2:7" hidden="1" x14ac:dyDescent="0.5">
      <c r="B546" s="122">
        <v>1994</v>
      </c>
      <c r="C546" s="126" t="s">
        <v>190</v>
      </c>
      <c r="D546" s="126" t="s">
        <v>205</v>
      </c>
      <c r="E546" s="124">
        <v>6.1478999999999999E-2</v>
      </c>
      <c r="F546" s="124">
        <v>6.0637000000000003E-2</v>
      </c>
      <c r="G546" s="124">
        <v>0.122116</v>
      </c>
    </row>
    <row r="547" spans="2:7" hidden="1" x14ac:dyDescent="0.5">
      <c r="B547" s="122">
        <v>1994</v>
      </c>
      <c r="C547" s="126" t="s">
        <v>206</v>
      </c>
      <c r="D547" s="126" t="s">
        <v>207</v>
      </c>
      <c r="E547" s="124">
        <v>1.9695000000000001E-2</v>
      </c>
      <c r="F547" s="124">
        <v>2.0641E-2</v>
      </c>
      <c r="G547" s="124">
        <v>4.0335999999999997E-2</v>
      </c>
    </row>
    <row r="548" spans="2:7" hidden="1" x14ac:dyDescent="0.5">
      <c r="B548" s="122">
        <v>1994</v>
      </c>
      <c r="C548" s="126" t="s">
        <v>206</v>
      </c>
      <c r="D548" s="126" t="s">
        <v>208</v>
      </c>
      <c r="E548" s="124">
        <v>4.0850000000000001E-3</v>
      </c>
      <c r="F548" s="124">
        <v>3.284E-3</v>
      </c>
      <c r="G548" s="124">
        <v>7.3690000000000014E-3</v>
      </c>
    </row>
    <row r="549" spans="2:7" hidden="1" x14ac:dyDescent="0.5">
      <c r="B549" s="122">
        <v>1994</v>
      </c>
      <c r="C549" s="126" t="s">
        <v>206</v>
      </c>
      <c r="D549" s="126" t="s">
        <v>209</v>
      </c>
      <c r="E549" s="124">
        <v>1.5121000000000001E-2</v>
      </c>
      <c r="F549" s="124">
        <v>1.2297000000000001E-2</v>
      </c>
      <c r="G549" s="124">
        <v>2.7418000000000001E-2</v>
      </c>
    </row>
    <row r="550" spans="2:7" hidden="1" x14ac:dyDescent="0.5">
      <c r="B550" s="122">
        <v>1994</v>
      </c>
      <c r="C550" s="126" t="s">
        <v>206</v>
      </c>
      <c r="D550" s="126" t="s">
        <v>210</v>
      </c>
      <c r="E550" s="124">
        <v>2.2366E-2</v>
      </c>
      <c r="F550" s="124">
        <v>7.7499999999999999E-3</v>
      </c>
      <c r="G550" s="124">
        <v>3.0116E-2</v>
      </c>
    </row>
    <row r="551" spans="2:7" hidden="1" x14ac:dyDescent="0.5">
      <c r="B551" s="122">
        <v>1994</v>
      </c>
      <c r="C551" s="126" t="s">
        <v>206</v>
      </c>
      <c r="D551" s="126" t="s">
        <v>211</v>
      </c>
      <c r="E551" s="124">
        <v>6.8099999999999994E-2</v>
      </c>
      <c r="F551" s="124">
        <v>3.6481E-2</v>
      </c>
      <c r="G551" s="124">
        <v>0.10458099999999999</v>
      </c>
    </row>
    <row r="552" spans="2:7" hidden="1" x14ac:dyDescent="0.5">
      <c r="B552" s="122">
        <v>1994</v>
      </c>
      <c r="C552" s="126" t="s">
        <v>206</v>
      </c>
      <c r="D552" s="126" t="s">
        <v>212</v>
      </c>
      <c r="E552" s="124">
        <v>0.44967000000000001</v>
      </c>
      <c r="F552" s="124">
        <v>0.35823500000000003</v>
      </c>
      <c r="G552" s="124">
        <v>0.8079050000000001</v>
      </c>
    </row>
    <row r="553" spans="2:7" hidden="1" x14ac:dyDescent="0.5">
      <c r="B553" s="122">
        <v>1994</v>
      </c>
      <c r="C553" s="126" t="s">
        <v>206</v>
      </c>
      <c r="D553" s="126" t="s">
        <v>213</v>
      </c>
      <c r="E553" s="124">
        <v>0.46016800000000002</v>
      </c>
      <c r="F553" s="124">
        <v>0.25432700000000003</v>
      </c>
      <c r="G553" s="124">
        <v>0.7144950000000001</v>
      </c>
    </row>
    <row r="554" spans="2:7" hidden="1" x14ac:dyDescent="0.5">
      <c r="B554" s="122">
        <v>1994</v>
      </c>
      <c r="C554" s="126" t="s">
        <v>206</v>
      </c>
      <c r="D554" s="126" t="s">
        <v>214</v>
      </c>
      <c r="E554" s="124">
        <v>1.5091E-2</v>
      </c>
      <c r="F554" s="124">
        <v>1.6071999999999999E-2</v>
      </c>
      <c r="G554" s="124">
        <v>3.1163E-2</v>
      </c>
    </row>
    <row r="555" spans="2:7" hidden="1" x14ac:dyDescent="0.5">
      <c r="B555" s="122">
        <v>1994</v>
      </c>
      <c r="C555" s="126" t="s">
        <v>206</v>
      </c>
      <c r="D555" s="126" t="s">
        <v>215</v>
      </c>
      <c r="E555" s="124">
        <v>9.2503000000000002E-2</v>
      </c>
      <c r="F555" s="124">
        <v>3.058E-2</v>
      </c>
      <c r="G555" s="124">
        <v>0.123083</v>
      </c>
    </row>
    <row r="556" spans="2:7" hidden="1" x14ac:dyDescent="0.5">
      <c r="B556" s="122">
        <v>1994</v>
      </c>
      <c r="C556" s="126" t="s">
        <v>206</v>
      </c>
      <c r="D556" s="126" t="s">
        <v>216</v>
      </c>
      <c r="E556" s="124">
        <v>3.8898000000000002E-2</v>
      </c>
      <c r="F556" s="124">
        <v>2.3102000000000001E-2</v>
      </c>
      <c r="G556" s="124">
        <v>6.2E-2</v>
      </c>
    </row>
    <row r="557" spans="2:7" hidden="1" x14ac:dyDescent="0.5">
      <c r="B557" s="122">
        <v>1994</v>
      </c>
      <c r="C557" s="126" t="s">
        <v>206</v>
      </c>
      <c r="D557" s="126" t="s">
        <v>217</v>
      </c>
      <c r="E557" s="124">
        <v>1.0048E-2</v>
      </c>
      <c r="F557" s="124">
        <v>9.5320000000000005E-3</v>
      </c>
      <c r="G557" s="124">
        <v>1.958E-2</v>
      </c>
    </row>
    <row r="558" spans="2:7" hidden="1" x14ac:dyDescent="0.5">
      <c r="B558" s="122">
        <v>1994</v>
      </c>
      <c r="C558" s="126" t="s">
        <v>206</v>
      </c>
      <c r="D558" s="126" t="s">
        <v>218</v>
      </c>
      <c r="E558" s="124">
        <v>0.104352</v>
      </c>
      <c r="F558" s="124">
        <v>0.16078000000000001</v>
      </c>
      <c r="G558" s="124">
        <v>0.26513199999999998</v>
      </c>
    </row>
    <row r="559" spans="2:7" hidden="1" x14ac:dyDescent="0.5">
      <c r="B559" s="122">
        <v>1994</v>
      </c>
      <c r="C559" s="126" t="s">
        <v>206</v>
      </c>
      <c r="D559" s="126" t="s">
        <v>219</v>
      </c>
      <c r="E559" s="124">
        <v>4.5983000000000003E-2</v>
      </c>
      <c r="F559" s="124">
        <v>2.4575E-2</v>
      </c>
      <c r="G559" s="124">
        <v>7.055800000000001E-2</v>
      </c>
    </row>
    <row r="560" spans="2:7" hidden="1" x14ac:dyDescent="0.5">
      <c r="B560" s="122">
        <v>1994</v>
      </c>
      <c r="C560" s="126" t="s">
        <v>206</v>
      </c>
      <c r="D560" s="126" t="s">
        <v>220</v>
      </c>
      <c r="E560" s="124">
        <v>0.12543599999999999</v>
      </c>
      <c r="F560" s="124">
        <v>0.108778</v>
      </c>
      <c r="G560" s="124">
        <v>0.23421400000000001</v>
      </c>
    </row>
    <row r="561" spans="2:7" hidden="1" x14ac:dyDescent="0.5">
      <c r="B561" s="122">
        <v>1994</v>
      </c>
      <c r="C561" s="126" t="s">
        <v>206</v>
      </c>
      <c r="D561" s="126" t="s">
        <v>221</v>
      </c>
      <c r="E561" s="124">
        <v>1.7711999999999999E-2</v>
      </c>
      <c r="F561" s="124">
        <v>2.6702E-2</v>
      </c>
      <c r="G561" s="124">
        <v>4.4414000000000002E-2</v>
      </c>
    </row>
    <row r="562" spans="2:7" hidden="1" x14ac:dyDescent="0.5">
      <c r="B562" s="122">
        <v>1994</v>
      </c>
      <c r="C562" s="126" t="s">
        <v>206</v>
      </c>
      <c r="D562" s="126" t="s">
        <v>222</v>
      </c>
      <c r="E562" s="124">
        <v>8.4958000000000006E-2</v>
      </c>
      <c r="F562" s="124">
        <v>8.7714E-2</v>
      </c>
      <c r="G562" s="124">
        <v>0.17267199999999999</v>
      </c>
    </row>
    <row r="563" spans="2:7" hidden="1" x14ac:dyDescent="0.5">
      <c r="B563" s="122">
        <v>1994</v>
      </c>
      <c r="C563" s="126" t="s">
        <v>206</v>
      </c>
      <c r="D563" s="126" t="s">
        <v>223</v>
      </c>
      <c r="E563" s="124">
        <v>0.23902200000000001</v>
      </c>
      <c r="F563" s="124">
        <v>0.18413099999999999</v>
      </c>
      <c r="G563" s="124">
        <v>0.423153</v>
      </c>
    </row>
    <row r="564" spans="2:7" hidden="1" x14ac:dyDescent="0.5">
      <c r="B564" s="122">
        <v>1994</v>
      </c>
      <c r="C564" s="126" t="s">
        <v>206</v>
      </c>
      <c r="D564" s="126" t="s">
        <v>224</v>
      </c>
      <c r="E564" s="124">
        <v>1.0152E-2</v>
      </c>
      <c r="F564" s="124">
        <v>8.4620000000000008E-3</v>
      </c>
      <c r="G564" s="124">
        <v>1.8613999999999999E-2</v>
      </c>
    </row>
    <row r="565" spans="2:7" hidden="1" x14ac:dyDescent="0.5">
      <c r="B565" s="122">
        <v>1994</v>
      </c>
      <c r="C565" s="126" t="s">
        <v>206</v>
      </c>
      <c r="D565" s="126" t="s">
        <v>225</v>
      </c>
      <c r="E565" s="124">
        <v>6.9147E-2</v>
      </c>
      <c r="F565" s="124">
        <v>4.5737E-2</v>
      </c>
      <c r="G565" s="124">
        <v>0.114884</v>
      </c>
    </row>
    <row r="566" spans="2:7" hidden="1" x14ac:dyDescent="0.5">
      <c r="B566" s="122">
        <v>1994</v>
      </c>
      <c r="C566" s="126" t="s">
        <v>206</v>
      </c>
      <c r="D566" s="126" t="s">
        <v>226</v>
      </c>
      <c r="E566" s="124">
        <v>4.5776999999999998E-2</v>
      </c>
      <c r="F566" s="124">
        <v>2.9472000000000002E-2</v>
      </c>
      <c r="G566" s="124">
        <v>7.5248999999999996E-2</v>
      </c>
    </row>
    <row r="567" spans="2:7" hidden="1" x14ac:dyDescent="0.5">
      <c r="B567" s="122">
        <v>1994</v>
      </c>
      <c r="C567" s="126" t="s">
        <v>206</v>
      </c>
      <c r="D567" s="126" t="s">
        <v>227</v>
      </c>
      <c r="E567" s="124">
        <v>0.24321999999999999</v>
      </c>
      <c r="F567" s="124">
        <v>0.15285099999999999</v>
      </c>
      <c r="G567" s="124">
        <v>0.39607100000000001</v>
      </c>
    </row>
    <row r="568" spans="2:7" hidden="1" x14ac:dyDescent="0.5">
      <c r="B568" s="122">
        <v>1994</v>
      </c>
      <c r="C568" s="126" t="s">
        <v>206</v>
      </c>
      <c r="D568" s="126" t="s">
        <v>228</v>
      </c>
      <c r="E568" s="124">
        <v>0.156503</v>
      </c>
      <c r="F568" s="124">
        <v>8.3722000000000005E-2</v>
      </c>
      <c r="G568" s="124">
        <v>0.24022499999999999</v>
      </c>
    </row>
    <row r="569" spans="2:7" hidden="1" x14ac:dyDescent="0.5">
      <c r="B569" s="122">
        <v>1994</v>
      </c>
      <c r="C569" s="126" t="s">
        <v>206</v>
      </c>
      <c r="D569" s="126" t="s">
        <v>229</v>
      </c>
      <c r="E569" s="124">
        <v>0</v>
      </c>
      <c r="F569" s="124">
        <v>1.6899999999999999E-4</v>
      </c>
      <c r="G569" s="124">
        <v>1.6899999999999999E-4</v>
      </c>
    </row>
    <row r="570" spans="2:7" hidden="1" x14ac:dyDescent="0.5">
      <c r="B570" s="122">
        <v>1994</v>
      </c>
      <c r="C570" s="126" t="s">
        <v>206</v>
      </c>
      <c r="D570" s="126" t="s">
        <v>230</v>
      </c>
      <c r="E570" s="124">
        <v>6.1705000000000003E-2</v>
      </c>
      <c r="F570" s="124">
        <v>4.3765999999999999E-2</v>
      </c>
      <c r="G570" s="124">
        <v>0.105471</v>
      </c>
    </row>
    <row r="571" spans="2:7" hidden="1" x14ac:dyDescent="0.5">
      <c r="B571" s="122">
        <v>1994</v>
      </c>
      <c r="C571" s="126" t="s">
        <v>206</v>
      </c>
      <c r="D571" s="126" t="s">
        <v>231</v>
      </c>
      <c r="E571" s="124">
        <v>5.2790999999999998E-2</v>
      </c>
      <c r="F571" s="124">
        <v>4.5256999999999999E-2</v>
      </c>
      <c r="G571" s="124">
        <v>9.8047999999999996E-2</v>
      </c>
    </row>
    <row r="572" spans="2:7" hidden="1" x14ac:dyDescent="0.5">
      <c r="B572" s="122">
        <v>1994</v>
      </c>
      <c r="C572" s="126" t="s">
        <v>206</v>
      </c>
      <c r="D572" s="126" t="s">
        <v>232</v>
      </c>
      <c r="E572" s="124">
        <v>1.4396000000000001E-2</v>
      </c>
      <c r="F572" s="124">
        <v>8.2389999999999998E-3</v>
      </c>
      <c r="G572" s="124">
        <v>2.2634999999999999E-2</v>
      </c>
    </row>
    <row r="573" spans="2:7" hidden="1" x14ac:dyDescent="0.5">
      <c r="B573" s="122">
        <v>1994</v>
      </c>
      <c r="C573" s="126" t="s">
        <v>206</v>
      </c>
      <c r="D573" s="126" t="s">
        <v>233</v>
      </c>
      <c r="E573" s="124">
        <v>1.5950000000000001E-3</v>
      </c>
      <c r="F573" s="124">
        <v>1.4139999999999999E-3</v>
      </c>
      <c r="G573" s="124">
        <v>3.009E-3</v>
      </c>
    </row>
    <row r="574" spans="2:7" hidden="1" x14ac:dyDescent="0.5">
      <c r="B574" s="122">
        <v>1994</v>
      </c>
      <c r="C574" s="126" t="s">
        <v>206</v>
      </c>
      <c r="D574" s="126" t="s">
        <v>234</v>
      </c>
      <c r="E574" s="124">
        <v>6.4727000000000007E-2</v>
      </c>
      <c r="F574" s="124">
        <v>8.0727999999999994E-2</v>
      </c>
      <c r="G574" s="124">
        <v>0.145455</v>
      </c>
    </row>
    <row r="575" spans="2:7" hidden="1" x14ac:dyDescent="0.5">
      <c r="B575" s="122">
        <v>1994</v>
      </c>
      <c r="C575" s="126" t="s">
        <v>206</v>
      </c>
      <c r="D575" s="126" t="s">
        <v>235</v>
      </c>
      <c r="E575" s="124">
        <v>1.7207E-2</v>
      </c>
      <c r="F575" s="124">
        <v>6.7172999999999997E-2</v>
      </c>
      <c r="G575" s="124">
        <v>8.4379999999999997E-2</v>
      </c>
    </row>
    <row r="576" spans="2:7" hidden="1" x14ac:dyDescent="0.5">
      <c r="B576" s="122">
        <v>1994</v>
      </c>
      <c r="C576" s="126" t="s">
        <v>206</v>
      </c>
      <c r="D576" s="126" t="s">
        <v>236</v>
      </c>
      <c r="E576" s="124">
        <v>4.9049999999999996E-3</v>
      </c>
      <c r="F576" s="124">
        <v>2.8140000000000001E-3</v>
      </c>
      <c r="G576" s="124">
        <v>7.7190000000000002E-3</v>
      </c>
    </row>
    <row r="577" spans="2:7" hidden="1" x14ac:dyDescent="0.5">
      <c r="B577" s="122">
        <v>1994</v>
      </c>
      <c r="C577" s="126" t="s">
        <v>206</v>
      </c>
      <c r="D577" s="126" t="s">
        <v>237</v>
      </c>
      <c r="E577" s="124">
        <v>0.15175900000000001</v>
      </c>
      <c r="F577" s="124">
        <v>5.0375000000000003E-2</v>
      </c>
      <c r="G577" s="124">
        <v>0.20213400000000001</v>
      </c>
    </row>
    <row r="578" spans="2:7" hidden="1" x14ac:dyDescent="0.5">
      <c r="B578" s="122">
        <v>1994</v>
      </c>
      <c r="C578" s="126" t="s">
        <v>206</v>
      </c>
      <c r="D578" s="126" t="s">
        <v>238</v>
      </c>
      <c r="E578" s="124">
        <v>6.9012000000000004E-2</v>
      </c>
      <c r="F578" s="124">
        <v>4.8235E-2</v>
      </c>
      <c r="G578" s="124">
        <v>0.117247</v>
      </c>
    </row>
    <row r="579" spans="2:7" hidden="1" x14ac:dyDescent="0.5">
      <c r="B579" s="122">
        <v>1994</v>
      </c>
      <c r="C579" s="126" t="s">
        <v>206</v>
      </c>
      <c r="D579" s="126" t="s">
        <v>239</v>
      </c>
      <c r="E579" s="124">
        <v>0.15795799999999999</v>
      </c>
      <c r="F579" s="124">
        <v>0.109888</v>
      </c>
      <c r="G579" s="124">
        <v>0.26784599999999997</v>
      </c>
    </row>
    <row r="580" spans="2:7" hidden="1" x14ac:dyDescent="0.5">
      <c r="B580" s="122">
        <v>1994</v>
      </c>
      <c r="C580" s="126" t="s">
        <v>206</v>
      </c>
      <c r="D580" s="126" t="s">
        <v>240</v>
      </c>
      <c r="E580" s="124">
        <v>1.2622E-2</v>
      </c>
      <c r="F580" s="124">
        <v>1.2626999999999999E-2</v>
      </c>
      <c r="G580" s="124">
        <v>2.5249000000000001E-2</v>
      </c>
    </row>
    <row r="581" spans="2:7" hidden="1" x14ac:dyDescent="0.5">
      <c r="B581" s="122">
        <v>1994</v>
      </c>
      <c r="C581" s="126" t="s">
        <v>206</v>
      </c>
      <c r="D581" s="126" t="s">
        <v>241</v>
      </c>
      <c r="E581" s="124">
        <v>3.4106999999999998E-2</v>
      </c>
      <c r="F581" s="124">
        <v>1.6933E-2</v>
      </c>
      <c r="G581" s="124">
        <v>5.1040000000000002E-2</v>
      </c>
    </row>
    <row r="582" spans="2:7" hidden="1" x14ac:dyDescent="0.5">
      <c r="B582" s="122">
        <v>1994</v>
      </c>
      <c r="C582" s="126" t="s">
        <v>206</v>
      </c>
      <c r="D582" s="126" t="s">
        <v>242</v>
      </c>
      <c r="E582" s="124">
        <v>7.8200000000000003E-4</v>
      </c>
      <c r="F582" s="124">
        <v>3.48E-4</v>
      </c>
      <c r="G582" s="124">
        <v>1.1299999999999999E-3</v>
      </c>
    </row>
    <row r="583" spans="2:7" hidden="1" x14ac:dyDescent="0.5">
      <c r="B583" s="122">
        <v>1994</v>
      </c>
      <c r="C583" s="126" t="s">
        <v>206</v>
      </c>
      <c r="D583" s="126" t="s">
        <v>243</v>
      </c>
      <c r="E583" s="124">
        <v>1.3550000000000001E-3</v>
      </c>
      <c r="F583" s="124">
        <v>6.5899999999999997E-4</v>
      </c>
      <c r="G583" s="124">
        <v>2.0140000000000002E-3</v>
      </c>
    </row>
    <row r="584" spans="2:7" hidden="1" x14ac:dyDescent="0.5">
      <c r="B584" s="122">
        <v>1994</v>
      </c>
      <c r="C584" s="126" t="s">
        <v>206</v>
      </c>
      <c r="D584" s="126" t="s">
        <v>244</v>
      </c>
      <c r="E584" s="124">
        <v>5.7159999999999997E-3</v>
      </c>
      <c r="F584" s="124">
        <v>2.6640000000000001E-3</v>
      </c>
      <c r="G584" s="124">
        <v>8.3800000000000003E-3</v>
      </c>
    </row>
    <row r="585" spans="2:7" hidden="1" x14ac:dyDescent="0.5">
      <c r="B585" s="122">
        <v>1994</v>
      </c>
      <c r="C585" s="126" t="s">
        <v>206</v>
      </c>
      <c r="D585" s="126" t="s">
        <v>245</v>
      </c>
      <c r="E585" s="124">
        <v>1.5629000000000001E-2</v>
      </c>
      <c r="F585" s="124">
        <v>1.0921E-2</v>
      </c>
      <c r="G585" s="124">
        <v>2.6550000000000001E-2</v>
      </c>
    </row>
    <row r="586" spans="2:7" hidden="1" x14ac:dyDescent="0.5">
      <c r="B586" s="122">
        <v>1994</v>
      </c>
      <c r="C586" s="126" t="s">
        <v>77</v>
      </c>
      <c r="D586" s="126" t="s">
        <v>246</v>
      </c>
      <c r="E586" s="124">
        <v>0.25110199999999999</v>
      </c>
      <c r="F586" s="124">
        <v>0.40577999999999997</v>
      </c>
      <c r="G586" s="124">
        <v>0.65688199999999997</v>
      </c>
    </row>
    <row r="587" spans="2:7" hidden="1" x14ac:dyDescent="0.5">
      <c r="B587" s="122">
        <v>1994</v>
      </c>
      <c r="C587" s="126" t="s">
        <v>77</v>
      </c>
      <c r="D587" s="126" t="s">
        <v>247</v>
      </c>
      <c r="E587" s="124">
        <v>3.8012999999999998E-2</v>
      </c>
      <c r="F587" s="124">
        <v>1.4603E-2</v>
      </c>
      <c r="G587" s="124">
        <v>5.2616000000000003E-2</v>
      </c>
    </row>
    <row r="588" spans="2:7" hidden="1" x14ac:dyDescent="0.5">
      <c r="B588" s="122">
        <v>1994</v>
      </c>
      <c r="C588" s="126" t="s">
        <v>77</v>
      </c>
      <c r="D588" s="126" t="s">
        <v>248</v>
      </c>
      <c r="E588" s="124">
        <v>3.3502999999999998E-2</v>
      </c>
      <c r="F588" s="124">
        <v>1.225895</v>
      </c>
      <c r="G588" s="124">
        <v>1.259398</v>
      </c>
    </row>
    <row r="589" spans="2:7" hidden="1" x14ac:dyDescent="0.5">
      <c r="B589" s="122">
        <v>1994</v>
      </c>
      <c r="C589" s="126" t="s">
        <v>77</v>
      </c>
      <c r="D589" s="126" t="s">
        <v>249</v>
      </c>
      <c r="E589" s="124">
        <v>0.121961</v>
      </c>
      <c r="F589" s="124">
        <v>0.54661199999999999</v>
      </c>
      <c r="G589" s="124">
        <v>0.66857299999999997</v>
      </c>
    </row>
    <row r="590" spans="2:7" hidden="1" x14ac:dyDescent="0.5">
      <c r="B590" s="122">
        <v>1994</v>
      </c>
      <c r="C590" s="126" t="s">
        <v>77</v>
      </c>
      <c r="D590" s="126" t="s">
        <v>250</v>
      </c>
      <c r="E590" s="124">
        <v>7.1258000000000002E-2</v>
      </c>
      <c r="F590" s="124">
        <v>2.8927000000000001E-2</v>
      </c>
      <c r="G590" s="124">
        <v>0.100185</v>
      </c>
    </row>
    <row r="591" spans="2:7" hidden="1" x14ac:dyDescent="0.5">
      <c r="B591" s="122">
        <v>1994</v>
      </c>
      <c r="C591" s="126" t="s">
        <v>77</v>
      </c>
      <c r="D591" s="126" t="s">
        <v>251</v>
      </c>
      <c r="E591" s="124">
        <v>0.29579800000000001</v>
      </c>
      <c r="F591" s="124">
        <v>0.13716100000000001</v>
      </c>
      <c r="G591" s="124">
        <v>0.43295899999999998</v>
      </c>
    </row>
    <row r="592" spans="2:7" hidden="1" x14ac:dyDescent="0.5">
      <c r="B592" s="122">
        <v>1994</v>
      </c>
      <c r="C592" s="126" t="s">
        <v>77</v>
      </c>
      <c r="D592" s="126" t="s">
        <v>252</v>
      </c>
      <c r="E592" s="124">
        <v>8.2997000000000001E-2</v>
      </c>
      <c r="F592" s="124">
        <v>0.10818800000000001</v>
      </c>
      <c r="G592" s="124">
        <v>0.19118499999999999</v>
      </c>
    </row>
    <row r="593" spans="2:7" hidden="1" x14ac:dyDescent="0.5">
      <c r="B593" s="122">
        <v>1994</v>
      </c>
      <c r="C593" s="126" t="s">
        <v>77</v>
      </c>
      <c r="D593" s="126" t="s">
        <v>253</v>
      </c>
      <c r="E593" s="124">
        <v>8.0560000000000007E-3</v>
      </c>
      <c r="F593" s="124">
        <v>5.7349999999999996E-3</v>
      </c>
      <c r="G593" s="124">
        <v>1.3790999999999999E-2</v>
      </c>
    </row>
    <row r="594" spans="2:7" hidden="1" x14ac:dyDescent="0.5">
      <c r="B594" s="122">
        <v>1994</v>
      </c>
      <c r="C594" s="126" t="s">
        <v>77</v>
      </c>
      <c r="D594" s="126" t="s">
        <v>254</v>
      </c>
      <c r="E594" s="124">
        <v>0.34467900000000001</v>
      </c>
      <c r="F594" s="124">
        <v>0.154895</v>
      </c>
      <c r="G594" s="124">
        <v>0.49957400000000002</v>
      </c>
    </row>
    <row r="595" spans="2:7" hidden="1" x14ac:dyDescent="0.5">
      <c r="B595" s="122">
        <v>1994</v>
      </c>
      <c r="C595" s="126" t="s">
        <v>77</v>
      </c>
      <c r="D595" s="126" t="s">
        <v>255</v>
      </c>
      <c r="E595" s="124">
        <v>0.26304300000000003</v>
      </c>
      <c r="F595" s="124">
        <v>0.371116</v>
      </c>
      <c r="G595" s="124">
        <v>0.63415900000000003</v>
      </c>
    </row>
    <row r="596" spans="2:7" hidden="1" x14ac:dyDescent="0.5">
      <c r="B596" s="122">
        <v>1994</v>
      </c>
      <c r="C596" s="126" t="s">
        <v>77</v>
      </c>
      <c r="D596" s="126" t="s">
        <v>256</v>
      </c>
      <c r="E596" s="124">
        <v>0.225498</v>
      </c>
      <c r="F596" s="124">
        <v>0.168845</v>
      </c>
      <c r="G596" s="124">
        <v>0.394343</v>
      </c>
    </row>
    <row r="597" spans="2:7" x14ac:dyDescent="0.5">
      <c r="B597" s="122">
        <v>1995</v>
      </c>
      <c r="C597" s="124" t="s">
        <v>136</v>
      </c>
      <c r="D597" s="124" t="s">
        <v>52</v>
      </c>
      <c r="E597" s="124">
        <v>1.5230459999999999</v>
      </c>
      <c r="F597" s="124">
        <v>1.457438</v>
      </c>
      <c r="G597" s="124">
        <v>2.9804840000000001</v>
      </c>
    </row>
    <row r="598" spans="2:7" x14ac:dyDescent="0.5">
      <c r="B598" s="122">
        <v>1995</v>
      </c>
      <c r="C598" s="124" t="s">
        <v>136</v>
      </c>
      <c r="D598" s="124" t="s">
        <v>137</v>
      </c>
      <c r="E598" s="124">
        <v>0.16995199999999999</v>
      </c>
      <c r="F598" s="124">
        <v>0.19612499999999999</v>
      </c>
      <c r="G598" s="124">
        <v>0.36607699999999999</v>
      </c>
    </row>
    <row r="599" spans="2:7" x14ac:dyDescent="0.5">
      <c r="B599" s="122">
        <v>1995</v>
      </c>
      <c r="C599" s="124" t="s">
        <v>136</v>
      </c>
      <c r="D599" s="124" t="s">
        <v>51</v>
      </c>
      <c r="E599" s="124">
        <v>1.3514459999999999</v>
      </c>
      <c r="F599" s="124">
        <v>1.1437930000000001</v>
      </c>
      <c r="G599" s="124">
        <v>2.4952390000000002</v>
      </c>
    </row>
    <row r="600" spans="2:7" x14ac:dyDescent="0.5">
      <c r="B600" s="122">
        <v>1995</v>
      </c>
      <c r="C600" s="126" t="s">
        <v>136</v>
      </c>
      <c r="D600" s="126" t="s">
        <v>138</v>
      </c>
      <c r="E600" s="124">
        <v>0.92020400000000002</v>
      </c>
      <c r="F600" s="124">
        <v>0.72889599999999999</v>
      </c>
      <c r="G600" s="124">
        <v>1.6491</v>
      </c>
    </row>
    <row r="601" spans="2:7" hidden="1" x14ac:dyDescent="0.5">
      <c r="B601" s="122">
        <v>1995</v>
      </c>
      <c r="C601" s="126" t="s">
        <v>139</v>
      </c>
      <c r="D601" s="126" t="s">
        <v>139</v>
      </c>
      <c r="E601" s="124">
        <v>11.023028</v>
      </c>
      <c r="F601" s="124">
        <v>0</v>
      </c>
      <c r="G601" s="124">
        <v>11.023028</v>
      </c>
    </row>
    <row r="602" spans="2:7" hidden="1" x14ac:dyDescent="0.5">
      <c r="B602" s="122">
        <v>1995</v>
      </c>
      <c r="C602" s="126" t="s">
        <v>72</v>
      </c>
      <c r="D602" s="126" t="s">
        <v>140</v>
      </c>
      <c r="E602" s="124">
        <v>11.912635999999999</v>
      </c>
      <c r="F602" s="124">
        <v>1.051644</v>
      </c>
      <c r="G602" s="124">
        <v>12.96428</v>
      </c>
    </row>
    <row r="603" spans="2:7" hidden="1" x14ac:dyDescent="0.5">
      <c r="B603" s="122">
        <v>1995</v>
      </c>
      <c r="C603" s="126" t="s">
        <v>72</v>
      </c>
      <c r="D603" s="126" t="s">
        <v>141</v>
      </c>
      <c r="E603" s="124">
        <v>0.18604100000000001</v>
      </c>
      <c r="F603" s="124">
        <v>2.4341999999999999E-2</v>
      </c>
      <c r="G603" s="124">
        <v>0.21038299999999999</v>
      </c>
    </row>
    <row r="604" spans="2:7" hidden="1" x14ac:dyDescent="0.5">
      <c r="B604" s="122">
        <v>1995</v>
      </c>
      <c r="C604" s="126" t="s">
        <v>72</v>
      </c>
      <c r="D604" s="126" t="s">
        <v>142</v>
      </c>
      <c r="E604" s="124">
        <v>0.59412900000000002</v>
      </c>
      <c r="F604" s="124">
        <v>0.12713099999999999</v>
      </c>
      <c r="G604" s="124">
        <v>0.72126000000000001</v>
      </c>
    </row>
    <row r="605" spans="2:7" hidden="1" x14ac:dyDescent="0.5">
      <c r="B605" s="122">
        <v>1995</v>
      </c>
      <c r="C605" s="126" t="s">
        <v>72</v>
      </c>
      <c r="D605" s="126" t="s">
        <v>143</v>
      </c>
      <c r="E605" s="124">
        <v>0.76543600000000001</v>
      </c>
      <c r="F605" s="124">
        <v>9.2108999999999996E-2</v>
      </c>
      <c r="G605" s="124">
        <v>0.857545</v>
      </c>
    </row>
    <row r="606" spans="2:7" hidden="1" x14ac:dyDescent="0.5">
      <c r="B606" s="122">
        <v>1995</v>
      </c>
      <c r="C606" s="126" t="s">
        <v>72</v>
      </c>
      <c r="D606" s="126" t="s">
        <v>144</v>
      </c>
      <c r="E606" s="124">
        <v>0.10441599999999999</v>
      </c>
      <c r="F606" s="124">
        <v>2.8988E-2</v>
      </c>
      <c r="G606" s="124">
        <v>0.13340399999999999</v>
      </c>
    </row>
    <row r="607" spans="2:7" hidden="1" x14ac:dyDescent="0.5">
      <c r="B607" s="122">
        <v>1995</v>
      </c>
      <c r="C607" s="126" t="s">
        <v>72</v>
      </c>
      <c r="D607" s="126" t="s">
        <v>145</v>
      </c>
      <c r="E607" s="124">
        <v>0.83916299999999999</v>
      </c>
      <c r="F607" s="124">
        <v>0.26329000000000002</v>
      </c>
      <c r="G607" s="124">
        <v>1.1024529999999999</v>
      </c>
    </row>
    <row r="608" spans="2:7" hidden="1" x14ac:dyDescent="0.5">
      <c r="B608" s="122">
        <v>1995</v>
      </c>
      <c r="C608" s="126" t="s">
        <v>146</v>
      </c>
      <c r="D608" s="126" t="s">
        <v>147</v>
      </c>
      <c r="E608" s="124">
        <v>3.1812E-2</v>
      </c>
      <c r="F608" s="124">
        <v>1.6319269999999999</v>
      </c>
      <c r="G608" s="124">
        <v>1.6637390000000001</v>
      </c>
    </row>
    <row r="609" spans="2:7" hidden="1" x14ac:dyDescent="0.5">
      <c r="B609" s="122">
        <v>1995</v>
      </c>
      <c r="C609" s="126" t="s">
        <v>146</v>
      </c>
      <c r="D609" s="126" t="s">
        <v>148</v>
      </c>
      <c r="E609" s="124">
        <v>9.1328999999999994E-2</v>
      </c>
      <c r="F609" s="124">
        <v>4.7421999999999999E-2</v>
      </c>
      <c r="G609" s="124">
        <v>0.13875100000000001</v>
      </c>
    </row>
    <row r="610" spans="2:7" hidden="1" x14ac:dyDescent="0.5">
      <c r="B610" s="122">
        <v>1995</v>
      </c>
      <c r="C610" s="126" t="s">
        <v>146</v>
      </c>
      <c r="D610" s="126" t="s">
        <v>149</v>
      </c>
      <c r="E610" s="124">
        <v>3.9088999999999999E-2</v>
      </c>
      <c r="F610" s="124">
        <v>0.44170100000000001</v>
      </c>
      <c r="G610" s="124">
        <v>0.48079</v>
      </c>
    </row>
    <row r="611" spans="2:7" hidden="1" x14ac:dyDescent="0.5">
      <c r="B611" s="122">
        <v>1995</v>
      </c>
      <c r="C611" s="126" t="s">
        <v>146</v>
      </c>
      <c r="D611" s="126" t="s">
        <v>150</v>
      </c>
      <c r="E611" s="124">
        <v>0.31870799999999999</v>
      </c>
      <c r="F611" s="124">
        <v>1.685465</v>
      </c>
      <c r="G611" s="124">
        <v>2.0041730000000002</v>
      </c>
    </row>
    <row r="612" spans="2:7" hidden="1" x14ac:dyDescent="0.5">
      <c r="B612" s="122">
        <v>1995</v>
      </c>
      <c r="C612" s="126" t="s">
        <v>146</v>
      </c>
      <c r="D612" s="126" t="s">
        <v>151</v>
      </c>
      <c r="E612" s="124">
        <v>0.16272600000000001</v>
      </c>
      <c r="F612" s="124">
        <v>0.123639</v>
      </c>
      <c r="G612" s="124">
        <v>0.28636499999999998</v>
      </c>
    </row>
    <row r="613" spans="2:7" hidden="1" x14ac:dyDescent="0.5">
      <c r="B613" s="122">
        <v>1995</v>
      </c>
      <c r="C613" s="126" t="s">
        <v>146</v>
      </c>
      <c r="D613" s="126" t="s">
        <v>152</v>
      </c>
      <c r="E613" s="124">
        <v>8.4880000000000008E-3</v>
      </c>
      <c r="F613" s="124">
        <v>4.7960000000000003E-2</v>
      </c>
      <c r="G613" s="124">
        <v>5.6448000000000012E-2</v>
      </c>
    </row>
    <row r="614" spans="2:7" hidden="1" x14ac:dyDescent="0.5">
      <c r="B614" s="122">
        <v>1995</v>
      </c>
      <c r="C614" s="126" t="s">
        <v>146</v>
      </c>
      <c r="D614" s="126" t="s">
        <v>153</v>
      </c>
      <c r="E614" s="124">
        <v>5.7782E-2</v>
      </c>
      <c r="F614" s="124">
        <v>0.52583800000000003</v>
      </c>
      <c r="G614" s="124">
        <v>0.58362000000000003</v>
      </c>
    </row>
    <row r="615" spans="2:7" hidden="1" x14ac:dyDescent="0.5">
      <c r="B615" s="122">
        <v>1995</v>
      </c>
      <c r="C615" s="126" t="s">
        <v>146</v>
      </c>
      <c r="D615" s="126" t="s">
        <v>154</v>
      </c>
      <c r="E615" s="124">
        <v>4.4247000000000002E-2</v>
      </c>
      <c r="F615" s="124">
        <v>0.82701499999999994</v>
      </c>
      <c r="G615" s="124">
        <v>0.87126199999999998</v>
      </c>
    </row>
    <row r="616" spans="2:7" hidden="1" x14ac:dyDescent="0.5">
      <c r="B616" s="122">
        <v>1995</v>
      </c>
      <c r="C616" s="126" t="s">
        <v>146</v>
      </c>
      <c r="D616" s="126" t="s">
        <v>155</v>
      </c>
      <c r="E616" s="124">
        <v>1.1754000000000001E-2</v>
      </c>
      <c r="F616" s="124">
        <v>7.9916000000000001E-2</v>
      </c>
      <c r="G616" s="124">
        <v>9.1670000000000001E-2</v>
      </c>
    </row>
    <row r="617" spans="2:7" hidden="1" x14ac:dyDescent="0.5">
      <c r="B617" s="122">
        <v>1995</v>
      </c>
      <c r="C617" s="126" t="s">
        <v>146</v>
      </c>
      <c r="D617" s="126" t="s">
        <v>156</v>
      </c>
      <c r="E617" s="124">
        <v>4.4129000000000002E-2</v>
      </c>
      <c r="F617" s="124">
        <v>0.62724800000000003</v>
      </c>
      <c r="G617" s="124">
        <v>0.671377</v>
      </c>
    </row>
    <row r="618" spans="2:7" hidden="1" x14ac:dyDescent="0.5">
      <c r="B618" s="122">
        <v>1995</v>
      </c>
      <c r="C618" s="126" t="s">
        <v>146</v>
      </c>
      <c r="D618" s="126" t="s">
        <v>157</v>
      </c>
      <c r="E618" s="124">
        <v>6.7967E-2</v>
      </c>
      <c r="F618" s="124">
        <v>0.37987100000000001</v>
      </c>
      <c r="G618" s="124">
        <v>0.44783800000000001</v>
      </c>
    </row>
    <row r="619" spans="2:7" hidden="1" x14ac:dyDescent="0.5">
      <c r="B619" s="122">
        <v>1995</v>
      </c>
      <c r="C619" s="126" t="s">
        <v>146</v>
      </c>
      <c r="D619" s="126" t="s">
        <v>158</v>
      </c>
      <c r="E619" s="124">
        <v>1.7600000000000001E-2</v>
      </c>
      <c r="F619" s="124">
        <v>0.266594</v>
      </c>
      <c r="G619" s="124">
        <v>0.284194</v>
      </c>
    </row>
    <row r="620" spans="2:7" hidden="1" x14ac:dyDescent="0.5">
      <c r="B620" s="122">
        <v>1995</v>
      </c>
      <c r="C620" s="126" t="s">
        <v>146</v>
      </c>
      <c r="D620" s="126" t="s">
        <v>159</v>
      </c>
      <c r="E620" s="124">
        <v>2.4767999999999998E-2</v>
      </c>
      <c r="F620" s="124">
        <v>0.26249299999999998</v>
      </c>
      <c r="G620" s="124">
        <v>0.28726099999999999</v>
      </c>
    </row>
    <row r="621" spans="2:7" hidden="1" x14ac:dyDescent="0.5">
      <c r="B621" s="122">
        <v>1995</v>
      </c>
      <c r="C621" s="126" t="s">
        <v>146</v>
      </c>
      <c r="D621" s="126" t="s">
        <v>160</v>
      </c>
      <c r="E621" s="124">
        <v>8.5924E-2</v>
      </c>
      <c r="F621" s="124">
        <v>0.29549199999999998</v>
      </c>
      <c r="G621" s="124">
        <v>0.38141599999999998</v>
      </c>
    </row>
    <row r="622" spans="2:7" hidden="1" x14ac:dyDescent="0.5">
      <c r="B622" s="122">
        <v>1995</v>
      </c>
      <c r="C622" s="126" t="s">
        <v>146</v>
      </c>
      <c r="D622" s="126" t="s">
        <v>161</v>
      </c>
      <c r="E622" s="124">
        <v>3.1829999999999997E-2</v>
      </c>
      <c r="F622" s="124">
        <v>0.17690800000000001</v>
      </c>
      <c r="G622" s="124">
        <v>0.20873800000000001</v>
      </c>
    </row>
    <row r="623" spans="2:7" hidden="1" x14ac:dyDescent="0.5">
      <c r="B623" s="122">
        <v>1995</v>
      </c>
      <c r="C623" s="126" t="s">
        <v>146</v>
      </c>
      <c r="D623" s="126" t="s">
        <v>162</v>
      </c>
      <c r="E623" s="124">
        <v>2.1857000000000001E-2</v>
      </c>
      <c r="F623" s="124">
        <v>6.953E-3</v>
      </c>
      <c r="G623" s="124">
        <v>2.8809999999999999E-2</v>
      </c>
    </row>
    <row r="624" spans="2:7" hidden="1" x14ac:dyDescent="0.5">
      <c r="B624" s="122">
        <v>1995</v>
      </c>
      <c r="C624" s="126" t="s">
        <v>146</v>
      </c>
      <c r="D624" s="126" t="s">
        <v>163</v>
      </c>
      <c r="E624" s="124">
        <v>7.0221000000000006E-2</v>
      </c>
      <c r="F624" s="124">
        <v>0.47911599999999999</v>
      </c>
      <c r="G624" s="124">
        <v>0.54933699999999996</v>
      </c>
    </row>
    <row r="625" spans="2:7" hidden="1" x14ac:dyDescent="0.5">
      <c r="B625" s="122">
        <v>1995</v>
      </c>
      <c r="C625" s="126" t="s">
        <v>146</v>
      </c>
      <c r="D625" s="126" t="s">
        <v>164</v>
      </c>
      <c r="E625" s="124">
        <v>1.5970999999999999E-2</v>
      </c>
      <c r="F625" s="124">
        <v>0.236231</v>
      </c>
      <c r="G625" s="124">
        <v>0.25220199999999998</v>
      </c>
    </row>
    <row r="626" spans="2:7" hidden="1" x14ac:dyDescent="0.5">
      <c r="B626" s="122">
        <v>1995</v>
      </c>
      <c r="C626" s="126" t="s">
        <v>146</v>
      </c>
      <c r="D626" s="126" t="s">
        <v>165</v>
      </c>
      <c r="E626" s="124">
        <v>9.4828999999999997E-2</v>
      </c>
      <c r="F626" s="124">
        <v>0.65097700000000003</v>
      </c>
      <c r="G626" s="124">
        <v>0.74580599999999997</v>
      </c>
    </row>
    <row r="627" spans="2:7" hidden="1" x14ac:dyDescent="0.5">
      <c r="B627" s="122">
        <v>1995</v>
      </c>
      <c r="C627" s="126" t="s">
        <v>146</v>
      </c>
      <c r="D627" s="126" t="s">
        <v>166</v>
      </c>
      <c r="E627" s="124">
        <v>8.1338999999999995E-2</v>
      </c>
      <c r="F627" s="124">
        <v>0.67936200000000002</v>
      </c>
      <c r="G627" s="124">
        <v>0.76070100000000007</v>
      </c>
    </row>
    <row r="628" spans="2:7" hidden="1" x14ac:dyDescent="0.5">
      <c r="B628" s="122">
        <v>1995</v>
      </c>
      <c r="C628" s="126" t="s">
        <v>146</v>
      </c>
      <c r="D628" s="126" t="s">
        <v>167</v>
      </c>
      <c r="E628" s="124">
        <v>0.17644099999999999</v>
      </c>
      <c r="F628" s="124">
        <v>0.85891700000000004</v>
      </c>
      <c r="G628" s="124">
        <v>1.035358</v>
      </c>
    </row>
    <row r="629" spans="2:7" hidden="1" x14ac:dyDescent="0.5">
      <c r="B629" s="122">
        <v>1995</v>
      </c>
      <c r="C629" s="126" t="s">
        <v>146</v>
      </c>
      <c r="D629" s="126" t="s">
        <v>168</v>
      </c>
      <c r="E629" s="124">
        <v>0.60821199999999997</v>
      </c>
      <c r="F629" s="124">
        <v>1.5873170000000001</v>
      </c>
      <c r="G629" s="124">
        <v>2.1955290000000001</v>
      </c>
    </row>
    <row r="630" spans="2:7" hidden="1" x14ac:dyDescent="0.5">
      <c r="B630" s="122">
        <v>1995</v>
      </c>
      <c r="C630" s="126" t="s">
        <v>146</v>
      </c>
      <c r="D630" s="126" t="s">
        <v>169</v>
      </c>
      <c r="E630" s="124">
        <v>1.3164E-2</v>
      </c>
      <c r="F630" s="124">
        <v>0.14562600000000001</v>
      </c>
      <c r="G630" s="124">
        <v>0.15878999999999999</v>
      </c>
    </row>
    <row r="631" spans="2:7" hidden="1" x14ac:dyDescent="0.5">
      <c r="B631" s="122">
        <v>1995</v>
      </c>
      <c r="C631" s="126" t="s">
        <v>146</v>
      </c>
      <c r="D631" s="126" t="s">
        <v>170</v>
      </c>
      <c r="E631" s="124">
        <v>3.9251000000000001E-2</v>
      </c>
      <c r="F631" s="124">
        <v>0.148122</v>
      </c>
      <c r="G631" s="124">
        <v>0.18737300000000001</v>
      </c>
    </row>
    <row r="632" spans="2:7" hidden="1" x14ac:dyDescent="0.5">
      <c r="B632" s="122">
        <v>1995</v>
      </c>
      <c r="C632" s="126" t="s">
        <v>146</v>
      </c>
      <c r="D632" s="126" t="s">
        <v>171</v>
      </c>
      <c r="E632" s="124">
        <v>2.4000000000000001E-5</v>
      </c>
      <c r="F632" s="124">
        <v>4.6931E-2</v>
      </c>
      <c r="G632" s="124">
        <v>4.6954999999999997E-2</v>
      </c>
    </row>
    <row r="633" spans="2:7" hidden="1" x14ac:dyDescent="0.5">
      <c r="B633" s="122">
        <v>1995</v>
      </c>
      <c r="C633" s="126" t="s">
        <v>146</v>
      </c>
      <c r="D633" s="126" t="s">
        <v>172</v>
      </c>
      <c r="E633" s="124">
        <v>3.9682000000000002E-2</v>
      </c>
      <c r="F633" s="124">
        <v>2.1256000000000001E-2</v>
      </c>
      <c r="G633" s="124">
        <v>6.0938000000000013E-2</v>
      </c>
    </row>
    <row r="634" spans="2:7" hidden="1" x14ac:dyDescent="0.5">
      <c r="B634" s="122">
        <v>1995</v>
      </c>
      <c r="C634" s="126" t="s">
        <v>146</v>
      </c>
      <c r="D634" s="126" t="s">
        <v>173</v>
      </c>
      <c r="E634" s="124">
        <v>7.8796000000000005E-2</v>
      </c>
      <c r="F634" s="124">
        <v>0.35107300000000002</v>
      </c>
      <c r="G634" s="124">
        <v>0.42986900000000011</v>
      </c>
    </row>
    <row r="635" spans="2:7" hidden="1" x14ac:dyDescent="0.5">
      <c r="B635" s="122">
        <v>1995</v>
      </c>
      <c r="C635" s="126" t="s">
        <v>146</v>
      </c>
      <c r="D635" s="126" t="s">
        <v>174</v>
      </c>
      <c r="E635" s="124">
        <v>2.3116999999999999E-2</v>
      </c>
      <c r="F635" s="124">
        <v>0.14719199999999999</v>
      </c>
      <c r="G635" s="124">
        <v>0.17030899999999999</v>
      </c>
    </row>
    <row r="636" spans="2:7" hidden="1" x14ac:dyDescent="0.5">
      <c r="B636" s="122">
        <v>1995</v>
      </c>
      <c r="C636" s="126" t="s">
        <v>146</v>
      </c>
      <c r="D636" s="126" t="s">
        <v>175</v>
      </c>
      <c r="E636" s="124">
        <v>1.4586999999999999E-2</v>
      </c>
      <c r="F636" s="124">
        <v>2.8974E-2</v>
      </c>
      <c r="G636" s="124">
        <v>4.3561000000000002E-2</v>
      </c>
    </row>
    <row r="637" spans="2:7" hidden="1" x14ac:dyDescent="0.5">
      <c r="B637" s="122">
        <v>1995</v>
      </c>
      <c r="C637" s="126" t="s">
        <v>146</v>
      </c>
      <c r="D637" s="126" t="s">
        <v>176</v>
      </c>
      <c r="E637" s="124">
        <v>5.3892000000000002E-2</v>
      </c>
      <c r="F637" s="124">
        <v>0.270229</v>
      </c>
      <c r="G637" s="124">
        <v>0.32412099999999999</v>
      </c>
    </row>
    <row r="638" spans="2:7" hidden="1" x14ac:dyDescent="0.5">
      <c r="B638" s="122">
        <v>1995</v>
      </c>
      <c r="C638" s="126" t="s">
        <v>73</v>
      </c>
      <c r="D638" s="126" t="s">
        <v>177</v>
      </c>
      <c r="E638" s="124">
        <v>0.99656900000000004</v>
      </c>
      <c r="F638" s="124">
        <v>0.78694600000000003</v>
      </c>
      <c r="G638" s="124">
        <v>1.783515</v>
      </c>
    </row>
    <row r="639" spans="2:7" hidden="1" x14ac:dyDescent="0.5">
      <c r="B639" s="122">
        <v>1995</v>
      </c>
      <c r="C639" s="126" t="s">
        <v>73</v>
      </c>
      <c r="D639" s="126" t="s">
        <v>178</v>
      </c>
      <c r="E639" s="124">
        <v>0.50080100000000005</v>
      </c>
      <c r="F639" s="124">
        <v>0.318527</v>
      </c>
      <c r="G639" s="124">
        <v>0.81932800000000006</v>
      </c>
    </row>
    <row r="640" spans="2:7" hidden="1" x14ac:dyDescent="0.5">
      <c r="B640" s="122">
        <v>1995</v>
      </c>
      <c r="C640" s="126" t="s">
        <v>73</v>
      </c>
      <c r="D640" s="126" t="s">
        <v>179</v>
      </c>
      <c r="E640" s="124">
        <v>0.29749500000000001</v>
      </c>
      <c r="F640" s="124">
        <v>0.37155500000000002</v>
      </c>
      <c r="G640" s="124">
        <v>0.66905000000000003</v>
      </c>
    </row>
    <row r="641" spans="2:7" hidden="1" x14ac:dyDescent="0.5">
      <c r="B641" s="122">
        <v>1995</v>
      </c>
      <c r="C641" s="126" t="s">
        <v>73</v>
      </c>
      <c r="D641" s="126" t="s">
        <v>180</v>
      </c>
      <c r="E641" s="124">
        <v>2.2509999999999999E-2</v>
      </c>
      <c r="F641" s="124">
        <v>0.102973</v>
      </c>
      <c r="G641" s="124">
        <v>0.12548300000000001</v>
      </c>
    </row>
    <row r="642" spans="2:7" hidden="1" x14ac:dyDescent="0.5">
      <c r="B642" s="122">
        <v>1995</v>
      </c>
      <c r="C642" s="126" t="s">
        <v>73</v>
      </c>
      <c r="D642" s="126" t="s">
        <v>181</v>
      </c>
      <c r="E642" s="124">
        <v>2.2924E-2</v>
      </c>
      <c r="F642" s="124">
        <v>2.3275000000000001E-2</v>
      </c>
      <c r="G642" s="124">
        <v>4.6198999999999997E-2</v>
      </c>
    </row>
    <row r="643" spans="2:7" hidden="1" x14ac:dyDescent="0.5">
      <c r="B643" s="122">
        <v>1995</v>
      </c>
      <c r="C643" s="126" t="s">
        <v>73</v>
      </c>
      <c r="D643" s="126" t="s">
        <v>182</v>
      </c>
      <c r="E643" s="124">
        <v>1.873545</v>
      </c>
      <c r="F643" s="124">
        <v>1.160703</v>
      </c>
      <c r="G643" s="124">
        <v>3.0342479999999998</v>
      </c>
    </row>
    <row r="644" spans="2:7" hidden="1" x14ac:dyDescent="0.5">
      <c r="B644" s="122">
        <v>1995</v>
      </c>
      <c r="C644" s="126" t="s">
        <v>73</v>
      </c>
      <c r="D644" s="126" t="s">
        <v>183</v>
      </c>
      <c r="E644" s="124">
        <v>1.5850979999999999</v>
      </c>
      <c r="F644" s="124">
        <v>0.44402900000000001</v>
      </c>
      <c r="G644" s="124">
        <v>2.0291269999999999</v>
      </c>
    </row>
    <row r="645" spans="2:7" hidden="1" x14ac:dyDescent="0.5">
      <c r="B645" s="122">
        <v>1995</v>
      </c>
      <c r="C645" s="126" t="s">
        <v>73</v>
      </c>
      <c r="D645" s="126" t="s">
        <v>184</v>
      </c>
      <c r="E645" s="124">
        <v>1.0118039999999999</v>
      </c>
      <c r="F645" s="124">
        <v>0.65204899999999999</v>
      </c>
      <c r="G645" s="124">
        <v>1.663853</v>
      </c>
    </row>
    <row r="646" spans="2:7" hidden="1" x14ac:dyDescent="0.5">
      <c r="B646" s="122">
        <v>1995</v>
      </c>
      <c r="C646" s="126" t="s">
        <v>73</v>
      </c>
      <c r="D646" s="126" t="s">
        <v>185</v>
      </c>
      <c r="E646" s="124">
        <v>1.8552310000000001</v>
      </c>
      <c r="F646" s="124">
        <v>0.43851600000000002</v>
      </c>
      <c r="G646" s="124">
        <v>2.2937470000000002</v>
      </c>
    </row>
    <row r="647" spans="2:7" hidden="1" x14ac:dyDescent="0.5">
      <c r="B647" s="122">
        <v>1995</v>
      </c>
      <c r="C647" s="126" t="s">
        <v>186</v>
      </c>
      <c r="D647" s="126" t="s">
        <v>187</v>
      </c>
      <c r="E647" s="124">
        <v>0.37512099999999998</v>
      </c>
      <c r="F647" s="124">
        <v>0.14136799999999999</v>
      </c>
      <c r="G647" s="124">
        <v>0.51648899999999998</v>
      </c>
    </row>
    <row r="648" spans="2:7" hidden="1" x14ac:dyDescent="0.5">
      <c r="B648" s="122">
        <v>1995</v>
      </c>
      <c r="C648" s="126" t="s">
        <v>186</v>
      </c>
      <c r="D648" s="126" t="s">
        <v>188</v>
      </c>
      <c r="E648" s="124">
        <v>1.6981679999999999</v>
      </c>
      <c r="F648" s="124">
        <v>0.70436799999999999</v>
      </c>
      <c r="G648" s="124">
        <v>2.402536</v>
      </c>
    </row>
    <row r="649" spans="2:7" hidden="1" x14ac:dyDescent="0.5">
      <c r="B649" s="122">
        <v>1995</v>
      </c>
      <c r="C649" s="126" t="s">
        <v>186</v>
      </c>
      <c r="D649" s="126" t="s">
        <v>189</v>
      </c>
      <c r="E649" s="124">
        <v>1.2002679999999999</v>
      </c>
      <c r="F649" s="124">
        <v>0.74909599999999998</v>
      </c>
      <c r="G649" s="124">
        <v>1.9493640000000001</v>
      </c>
    </row>
    <row r="650" spans="2:7" hidden="1" x14ac:dyDescent="0.5">
      <c r="B650" s="122">
        <v>1995</v>
      </c>
      <c r="C650" s="126" t="s">
        <v>190</v>
      </c>
      <c r="D650" s="126" t="s">
        <v>191</v>
      </c>
      <c r="E650" s="124">
        <v>1.3787000000000001E-2</v>
      </c>
      <c r="F650" s="124">
        <v>6.4390000000000003E-3</v>
      </c>
      <c r="G650" s="124">
        <v>2.0226000000000001E-2</v>
      </c>
    </row>
    <row r="651" spans="2:7" hidden="1" x14ac:dyDescent="0.5">
      <c r="B651" s="122">
        <v>1995</v>
      </c>
      <c r="C651" s="126" t="s">
        <v>190</v>
      </c>
      <c r="D651" s="126" t="s">
        <v>192</v>
      </c>
      <c r="E651" s="124">
        <v>0.21062800000000001</v>
      </c>
      <c r="F651" s="124">
        <v>7.4287000000000006E-2</v>
      </c>
      <c r="G651" s="124">
        <v>0.28491499999999997</v>
      </c>
    </row>
    <row r="652" spans="2:7" hidden="1" x14ac:dyDescent="0.5">
      <c r="B652" s="122">
        <v>1995</v>
      </c>
      <c r="C652" s="126" t="s">
        <v>190</v>
      </c>
      <c r="D652" s="126" t="s">
        <v>193</v>
      </c>
      <c r="E652" s="124">
        <v>1.2761739999999999</v>
      </c>
      <c r="F652" s="124">
        <v>0.46651100000000001</v>
      </c>
      <c r="G652" s="124">
        <v>1.742685</v>
      </c>
    </row>
    <row r="653" spans="2:7" hidden="1" x14ac:dyDescent="0.5">
      <c r="B653" s="122">
        <v>1995</v>
      </c>
      <c r="C653" s="126" t="s">
        <v>190</v>
      </c>
      <c r="D653" s="126" t="s">
        <v>194</v>
      </c>
      <c r="E653" s="124">
        <v>6.4722000000000002E-2</v>
      </c>
      <c r="F653" s="124">
        <v>2.5572999999999999E-2</v>
      </c>
      <c r="G653" s="124">
        <v>9.0295E-2</v>
      </c>
    </row>
    <row r="654" spans="2:7" hidden="1" x14ac:dyDescent="0.5">
      <c r="B654" s="122">
        <v>1995</v>
      </c>
      <c r="C654" s="126" t="s">
        <v>190</v>
      </c>
      <c r="D654" s="126" t="s">
        <v>195</v>
      </c>
      <c r="E654" s="124">
        <v>0.74762899999999999</v>
      </c>
      <c r="F654" s="124">
        <v>0.36149799999999999</v>
      </c>
      <c r="G654" s="124">
        <v>1.109127</v>
      </c>
    </row>
    <row r="655" spans="2:7" hidden="1" x14ac:dyDescent="0.5">
      <c r="B655" s="122">
        <v>1995</v>
      </c>
      <c r="C655" s="126" t="s">
        <v>190</v>
      </c>
      <c r="D655" s="126" t="s">
        <v>196</v>
      </c>
      <c r="E655" s="124">
        <v>0.82649899999999998</v>
      </c>
      <c r="F655" s="124">
        <v>0.19314300000000001</v>
      </c>
      <c r="G655" s="124">
        <v>1.0196419999999999</v>
      </c>
    </row>
    <row r="656" spans="2:7" hidden="1" x14ac:dyDescent="0.5">
      <c r="B656" s="122">
        <v>1995</v>
      </c>
      <c r="C656" s="126" t="s">
        <v>190</v>
      </c>
      <c r="D656" s="126" t="s">
        <v>197</v>
      </c>
      <c r="E656" s="124">
        <v>0.37731799999999999</v>
      </c>
      <c r="F656" s="124">
        <v>0.21521699999999999</v>
      </c>
      <c r="G656" s="124">
        <v>0.59253500000000003</v>
      </c>
    </row>
    <row r="657" spans="2:7" hidden="1" x14ac:dyDescent="0.5">
      <c r="B657" s="122">
        <v>1995</v>
      </c>
      <c r="C657" s="126" t="s">
        <v>190</v>
      </c>
      <c r="D657" s="126" t="s">
        <v>198</v>
      </c>
      <c r="E657" s="124">
        <v>0.77662100000000001</v>
      </c>
      <c r="F657" s="124">
        <v>0.48222500000000001</v>
      </c>
      <c r="G657" s="124">
        <v>1.2588459999999999</v>
      </c>
    </row>
    <row r="658" spans="2:7" hidden="1" x14ac:dyDescent="0.5">
      <c r="B658" s="122">
        <v>1995</v>
      </c>
      <c r="C658" s="126" t="s">
        <v>190</v>
      </c>
      <c r="D658" s="126" t="s">
        <v>199</v>
      </c>
      <c r="E658" s="124">
        <v>3.1192000000000001E-2</v>
      </c>
      <c r="F658" s="124">
        <v>3.5485000000000003E-2</v>
      </c>
      <c r="G658" s="124">
        <v>6.6677E-2</v>
      </c>
    </row>
    <row r="659" spans="2:7" hidden="1" x14ac:dyDescent="0.5">
      <c r="B659" s="122">
        <v>1995</v>
      </c>
      <c r="C659" s="126" t="s">
        <v>190</v>
      </c>
      <c r="D659" s="126" t="s">
        <v>200</v>
      </c>
      <c r="E659" s="124">
        <v>0.28768700000000003</v>
      </c>
      <c r="F659" s="124">
        <v>0.15465499999999999</v>
      </c>
      <c r="G659" s="124">
        <v>0.44234200000000001</v>
      </c>
    </row>
    <row r="660" spans="2:7" hidden="1" x14ac:dyDescent="0.5">
      <c r="B660" s="122">
        <v>1995</v>
      </c>
      <c r="C660" s="126" t="s">
        <v>190</v>
      </c>
      <c r="D660" s="126" t="s">
        <v>201</v>
      </c>
      <c r="E660" s="124">
        <v>0.76888100000000004</v>
      </c>
      <c r="F660" s="124">
        <v>0.55336600000000002</v>
      </c>
      <c r="G660" s="124">
        <v>1.322247</v>
      </c>
    </row>
    <row r="661" spans="2:7" hidden="1" x14ac:dyDescent="0.5">
      <c r="B661" s="122">
        <v>1995</v>
      </c>
      <c r="C661" s="126" t="s">
        <v>190</v>
      </c>
      <c r="D661" s="126" t="s">
        <v>202</v>
      </c>
      <c r="E661" s="124">
        <v>0.33930700000000003</v>
      </c>
      <c r="F661" s="124">
        <v>0.176179</v>
      </c>
      <c r="G661" s="124">
        <v>0.515486</v>
      </c>
    </row>
    <row r="662" spans="2:7" hidden="1" x14ac:dyDescent="0.5">
      <c r="B662" s="122">
        <v>1995</v>
      </c>
      <c r="C662" s="126" t="s">
        <v>190</v>
      </c>
      <c r="D662" s="126" t="s">
        <v>203</v>
      </c>
      <c r="E662" s="124">
        <v>6.1279E-2</v>
      </c>
      <c r="F662" s="124">
        <v>2.6523999999999999E-2</v>
      </c>
      <c r="G662" s="124">
        <v>8.7802999999999992E-2</v>
      </c>
    </row>
    <row r="663" spans="2:7" hidden="1" x14ac:dyDescent="0.5">
      <c r="B663" s="122">
        <v>1995</v>
      </c>
      <c r="C663" s="126" t="s">
        <v>190</v>
      </c>
      <c r="D663" s="126" t="s">
        <v>204</v>
      </c>
      <c r="E663" s="124">
        <v>0.29447899999999999</v>
      </c>
      <c r="F663" s="124">
        <v>9.8794999999999994E-2</v>
      </c>
      <c r="G663" s="124">
        <v>0.39327400000000001</v>
      </c>
    </row>
    <row r="664" spans="2:7" hidden="1" x14ac:dyDescent="0.5">
      <c r="B664" s="122">
        <v>1995</v>
      </c>
      <c r="C664" s="126" t="s">
        <v>190</v>
      </c>
      <c r="D664" s="126" t="s">
        <v>205</v>
      </c>
      <c r="E664" s="124">
        <v>5.6974999999999998E-2</v>
      </c>
      <c r="F664" s="124">
        <v>5.9069000000000003E-2</v>
      </c>
      <c r="G664" s="124">
        <v>0.11604399999999999</v>
      </c>
    </row>
    <row r="665" spans="2:7" hidden="1" x14ac:dyDescent="0.5">
      <c r="B665" s="122">
        <v>1995</v>
      </c>
      <c r="C665" s="126" t="s">
        <v>206</v>
      </c>
      <c r="D665" s="126" t="s">
        <v>207</v>
      </c>
      <c r="E665" s="124">
        <v>1.9635E-2</v>
      </c>
      <c r="F665" s="124">
        <v>2.1524999999999999E-2</v>
      </c>
      <c r="G665" s="124">
        <v>4.1160000000000002E-2</v>
      </c>
    </row>
    <row r="666" spans="2:7" hidden="1" x14ac:dyDescent="0.5">
      <c r="B666" s="122">
        <v>1995</v>
      </c>
      <c r="C666" s="126" t="s">
        <v>206</v>
      </c>
      <c r="D666" s="126" t="s">
        <v>208</v>
      </c>
      <c r="E666" s="124">
        <v>4.0829999999999998E-3</v>
      </c>
      <c r="F666" s="124">
        <v>3.6050000000000001E-3</v>
      </c>
      <c r="G666" s="124">
        <v>7.6880000000000004E-3</v>
      </c>
    </row>
    <row r="667" spans="2:7" hidden="1" x14ac:dyDescent="0.5">
      <c r="B667" s="122">
        <v>1995</v>
      </c>
      <c r="C667" s="126" t="s">
        <v>206</v>
      </c>
      <c r="D667" s="126" t="s">
        <v>209</v>
      </c>
      <c r="E667" s="124">
        <v>1.3217E-2</v>
      </c>
      <c r="F667" s="124">
        <v>1.2166E-2</v>
      </c>
      <c r="G667" s="124">
        <v>2.5382999999999999E-2</v>
      </c>
    </row>
    <row r="668" spans="2:7" hidden="1" x14ac:dyDescent="0.5">
      <c r="B668" s="122">
        <v>1995</v>
      </c>
      <c r="C668" s="126" t="s">
        <v>206</v>
      </c>
      <c r="D668" s="126" t="s">
        <v>210</v>
      </c>
      <c r="E668" s="124">
        <v>2.1839000000000001E-2</v>
      </c>
      <c r="F668" s="124">
        <v>9.9249999999999998E-3</v>
      </c>
      <c r="G668" s="124">
        <v>3.1764000000000001E-2</v>
      </c>
    </row>
    <row r="669" spans="2:7" hidden="1" x14ac:dyDescent="0.5">
      <c r="B669" s="122">
        <v>1995</v>
      </c>
      <c r="C669" s="126" t="s">
        <v>206</v>
      </c>
      <c r="D669" s="126" t="s">
        <v>211</v>
      </c>
      <c r="E669" s="124">
        <v>6.8728999999999998E-2</v>
      </c>
      <c r="F669" s="124">
        <v>4.5988000000000001E-2</v>
      </c>
      <c r="G669" s="124">
        <v>0.114717</v>
      </c>
    </row>
    <row r="670" spans="2:7" hidden="1" x14ac:dyDescent="0.5">
      <c r="B670" s="122">
        <v>1995</v>
      </c>
      <c r="C670" s="126" t="s">
        <v>206</v>
      </c>
      <c r="D670" s="126" t="s">
        <v>212</v>
      </c>
      <c r="E670" s="124">
        <v>0.38186300000000001</v>
      </c>
      <c r="F670" s="124">
        <v>0.32799299999999998</v>
      </c>
      <c r="G670" s="124">
        <v>0.70985600000000004</v>
      </c>
    </row>
    <row r="671" spans="2:7" hidden="1" x14ac:dyDescent="0.5">
      <c r="B671" s="122">
        <v>1995</v>
      </c>
      <c r="C671" s="126" t="s">
        <v>206</v>
      </c>
      <c r="D671" s="126" t="s">
        <v>213</v>
      </c>
      <c r="E671" s="124">
        <v>0.39787699999999998</v>
      </c>
      <c r="F671" s="124">
        <v>0.243758</v>
      </c>
      <c r="G671" s="124">
        <v>0.64163499999999996</v>
      </c>
    </row>
    <row r="672" spans="2:7" hidden="1" x14ac:dyDescent="0.5">
      <c r="B672" s="122">
        <v>1995</v>
      </c>
      <c r="C672" s="126" t="s">
        <v>206</v>
      </c>
      <c r="D672" s="126" t="s">
        <v>214</v>
      </c>
      <c r="E672" s="124">
        <v>1.9431E-2</v>
      </c>
      <c r="F672" s="124">
        <v>2.001E-2</v>
      </c>
      <c r="G672" s="124">
        <v>3.9440999999999997E-2</v>
      </c>
    </row>
    <row r="673" spans="2:7" hidden="1" x14ac:dyDescent="0.5">
      <c r="B673" s="122">
        <v>1995</v>
      </c>
      <c r="C673" s="126" t="s">
        <v>206</v>
      </c>
      <c r="D673" s="126" t="s">
        <v>215</v>
      </c>
      <c r="E673" s="124">
        <v>9.9634E-2</v>
      </c>
      <c r="F673" s="124">
        <v>3.5135E-2</v>
      </c>
      <c r="G673" s="124">
        <v>0.134769</v>
      </c>
    </row>
    <row r="674" spans="2:7" hidden="1" x14ac:dyDescent="0.5">
      <c r="B674" s="122">
        <v>1995</v>
      </c>
      <c r="C674" s="126" t="s">
        <v>206</v>
      </c>
      <c r="D674" s="126" t="s">
        <v>216</v>
      </c>
      <c r="E674" s="124">
        <v>3.4152000000000002E-2</v>
      </c>
      <c r="F674" s="124">
        <v>2.3494000000000001E-2</v>
      </c>
      <c r="G674" s="124">
        <v>5.7646000000000003E-2</v>
      </c>
    </row>
    <row r="675" spans="2:7" hidden="1" x14ac:dyDescent="0.5">
      <c r="B675" s="122">
        <v>1995</v>
      </c>
      <c r="C675" s="126" t="s">
        <v>206</v>
      </c>
      <c r="D675" s="126" t="s">
        <v>217</v>
      </c>
      <c r="E675" s="124">
        <v>1.2075000000000001E-2</v>
      </c>
      <c r="F675" s="124">
        <v>1.2989000000000001E-2</v>
      </c>
      <c r="G675" s="124">
        <v>2.5063999999999999E-2</v>
      </c>
    </row>
    <row r="676" spans="2:7" hidden="1" x14ac:dyDescent="0.5">
      <c r="B676" s="122">
        <v>1995</v>
      </c>
      <c r="C676" s="126" t="s">
        <v>206</v>
      </c>
      <c r="D676" s="126" t="s">
        <v>218</v>
      </c>
      <c r="E676" s="124">
        <v>9.6986000000000003E-2</v>
      </c>
      <c r="F676" s="124">
        <v>0.16825399999999999</v>
      </c>
      <c r="G676" s="124">
        <v>0.26523999999999998</v>
      </c>
    </row>
    <row r="677" spans="2:7" hidden="1" x14ac:dyDescent="0.5">
      <c r="B677" s="122">
        <v>1995</v>
      </c>
      <c r="C677" s="126" t="s">
        <v>206</v>
      </c>
      <c r="D677" s="126" t="s">
        <v>219</v>
      </c>
      <c r="E677" s="124">
        <v>4.9598000000000003E-2</v>
      </c>
      <c r="F677" s="124">
        <v>2.7969000000000001E-2</v>
      </c>
      <c r="G677" s="124">
        <v>7.7566999999999997E-2</v>
      </c>
    </row>
    <row r="678" spans="2:7" hidden="1" x14ac:dyDescent="0.5">
      <c r="B678" s="122">
        <v>1995</v>
      </c>
      <c r="C678" s="126" t="s">
        <v>206</v>
      </c>
      <c r="D678" s="126" t="s">
        <v>220</v>
      </c>
      <c r="E678" s="124">
        <v>0.12919700000000001</v>
      </c>
      <c r="F678" s="124">
        <v>0.104175</v>
      </c>
      <c r="G678" s="124">
        <v>0.233372</v>
      </c>
    </row>
    <row r="679" spans="2:7" hidden="1" x14ac:dyDescent="0.5">
      <c r="B679" s="122">
        <v>1995</v>
      </c>
      <c r="C679" s="126" t="s">
        <v>206</v>
      </c>
      <c r="D679" s="126" t="s">
        <v>221</v>
      </c>
      <c r="E679" s="124">
        <v>3.8873999999999999E-2</v>
      </c>
      <c r="F679" s="124">
        <v>3.1871999999999998E-2</v>
      </c>
      <c r="G679" s="124">
        <v>7.0746000000000003E-2</v>
      </c>
    </row>
    <row r="680" spans="2:7" hidden="1" x14ac:dyDescent="0.5">
      <c r="B680" s="122">
        <v>1995</v>
      </c>
      <c r="C680" s="126" t="s">
        <v>206</v>
      </c>
      <c r="D680" s="126" t="s">
        <v>222</v>
      </c>
      <c r="E680" s="124">
        <v>8.1504999999999994E-2</v>
      </c>
      <c r="F680" s="124">
        <v>9.6815999999999999E-2</v>
      </c>
      <c r="G680" s="124">
        <v>0.17832100000000001</v>
      </c>
    </row>
    <row r="681" spans="2:7" hidden="1" x14ac:dyDescent="0.5">
      <c r="B681" s="122">
        <v>1995</v>
      </c>
      <c r="C681" s="126" t="s">
        <v>206</v>
      </c>
      <c r="D681" s="126" t="s">
        <v>223</v>
      </c>
      <c r="E681" s="124">
        <v>0.20519899999999999</v>
      </c>
      <c r="F681" s="124">
        <v>0.182893</v>
      </c>
      <c r="G681" s="124">
        <v>0.38809199999999999</v>
      </c>
    </row>
    <row r="682" spans="2:7" hidden="1" x14ac:dyDescent="0.5">
      <c r="B682" s="122">
        <v>1995</v>
      </c>
      <c r="C682" s="126" t="s">
        <v>206</v>
      </c>
      <c r="D682" s="126" t="s">
        <v>224</v>
      </c>
      <c r="E682" s="124">
        <v>1.3003000000000001E-2</v>
      </c>
      <c r="F682" s="124">
        <v>1.269E-2</v>
      </c>
      <c r="G682" s="124">
        <v>2.5693000000000001E-2</v>
      </c>
    </row>
    <row r="683" spans="2:7" hidden="1" x14ac:dyDescent="0.5">
      <c r="B683" s="122">
        <v>1995</v>
      </c>
      <c r="C683" s="126" t="s">
        <v>206</v>
      </c>
      <c r="D683" s="126" t="s">
        <v>225</v>
      </c>
      <c r="E683" s="124">
        <v>6.4741000000000007E-2</v>
      </c>
      <c r="F683" s="124">
        <v>5.3481000000000001E-2</v>
      </c>
      <c r="G683" s="124">
        <v>0.11822199999999999</v>
      </c>
    </row>
    <row r="684" spans="2:7" hidden="1" x14ac:dyDescent="0.5">
      <c r="B684" s="122">
        <v>1995</v>
      </c>
      <c r="C684" s="126" t="s">
        <v>206</v>
      </c>
      <c r="D684" s="126" t="s">
        <v>226</v>
      </c>
      <c r="E684" s="124">
        <v>4.2887000000000002E-2</v>
      </c>
      <c r="F684" s="124">
        <v>3.0197999999999999E-2</v>
      </c>
      <c r="G684" s="124">
        <v>7.3084999999999997E-2</v>
      </c>
    </row>
    <row r="685" spans="2:7" hidden="1" x14ac:dyDescent="0.5">
      <c r="B685" s="122">
        <v>1995</v>
      </c>
      <c r="C685" s="126" t="s">
        <v>206</v>
      </c>
      <c r="D685" s="126" t="s">
        <v>227</v>
      </c>
      <c r="E685" s="124">
        <v>0.25046499999999999</v>
      </c>
      <c r="F685" s="124">
        <v>0.16617799999999999</v>
      </c>
      <c r="G685" s="124">
        <v>0.41664299999999999</v>
      </c>
    </row>
    <row r="686" spans="2:7" hidden="1" x14ac:dyDescent="0.5">
      <c r="B686" s="122">
        <v>1995</v>
      </c>
      <c r="C686" s="126" t="s">
        <v>206</v>
      </c>
      <c r="D686" s="126" t="s">
        <v>228</v>
      </c>
      <c r="E686" s="124">
        <v>0.145345</v>
      </c>
      <c r="F686" s="124">
        <v>8.6740999999999999E-2</v>
      </c>
      <c r="G686" s="124">
        <v>0.23208599999999999</v>
      </c>
    </row>
    <row r="687" spans="2:7" hidden="1" x14ac:dyDescent="0.5">
      <c r="B687" s="122">
        <v>1995</v>
      </c>
      <c r="C687" s="126" t="s">
        <v>206</v>
      </c>
      <c r="D687" s="126" t="s">
        <v>229</v>
      </c>
      <c r="E687" s="124">
        <v>0</v>
      </c>
      <c r="F687" s="124">
        <v>1.47E-4</v>
      </c>
      <c r="G687" s="124">
        <v>1.47E-4</v>
      </c>
    </row>
    <row r="688" spans="2:7" hidden="1" x14ac:dyDescent="0.5">
      <c r="B688" s="122">
        <v>1995</v>
      </c>
      <c r="C688" s="126" t="s">
        <v>206</v>
      </c>
      <c r="D688" s="126" t="s">
        <v>230</v>
      </c>
      <c r="E688" s="124">
        <v>6.0269999999999997E-2</v>
      </c>
      <c r="F688" s="124">
        <v>5.0173000000000002E-2</v>
      </c>
      <c r="G688" s="124">
        <v>0.110443</v>
      </c>
    </row>
    <row r="689" spans="2:7" hidden="1" x14ac:dyDescent="0.5">
      <c r="B689" s="122">
        <v>1995</v>
      </c>
      <c r="C689" s="126" t="s">
        <v>206</v>
      </c>
      <c r="D689" s="126" t="s">
        <v>231</v>
      </c>
      <c r="E689" s="124">
        <v>5.3977999999999998E-2</v>
      </c>
      <c r="F689" s="124">
        <v>5.0312000000000003E-2</v>
      </c>
      <c r="G689" s="124">
        <v>0.10428999999999999</v>
      </c>
    </row>
    <row r="690" spans="2:7" hidden="1" x14ac:dyDescent="0.5">
      <c r="B690" s="122">
        <v>1995</v>
      </c>
      <c r="C690" s="126" t="s">
        <v>206</v>
      </c>
      <c r="D690" s="126" t="s">
        <v>232</v>
      </c>
      <c r="E690" s="124">
        <v>1.4730999999999999E-2</v>
      </c>
      <c r="F690" s="124">
        <v>1.0038E-2</v>
      </c>
      <c r="G690" s="124">
        <v>2.4768999999999999E-2</v>
      </c>
    </row>
    <row r="691" spans="2:7" hidden="1" x14ac:dyDescent="0.5">
      <c r="B691" s="122">
        <v>1995</v>
      </c>
      <c r="C691" s="126" t="s">
        <v>206</v>
      </c>
      <c r="D691" s="126" t="s">
        <v>233</v>
      </c>
      <c r="E691" s="124">
        <v>1.508E-3</v>
      </c>
      <c r="F691" s="124">
        <v>1.519E-3</v>
      </c>
      <c r="G691" s="124">
        <v>3.0270000000000002E-3</v>
      </c>
    </row>
    <row r="692" spans="2:7" hidden="1" x14ac:dyDescent="0.5">
      <c r="B692" s="122">
        <v>1995</v>
      </c>
      <c r="C692" s="126" t="s">
        <v>206</v>
      </c>
      <c r="D692" s="126" t="s">
        <v>234</v>
      </c>
      <c r="E692" s="124">
        <v>6.5235000000000001E-2</v>
      </c>
      <c r="F692" s="124">
        <v>8.4058999999999995E-2</v>
      </c>
      <c r="G692" s="124">
        <v>0.14929400000000001</v>
      </c>
    </row>
    <row r="693" spans="2:7" hidden="1" x14ac:dyDescent="0.5">
      <c r="B693" s="122">
        <v>1995</v>
      </c>
      <c r="C693" s="126" t="s">
        <v>206</v>
      </c>
      <c r="D693" s="126" t="s">
        <v>235</v>
      </c>
      <c r="E693" s="124">
        <v>3.1752000000000002E-2</v>
      </c>
      <c r="F693" s="124">
        <v>9.1622999999999996E-2</v>
      </c>
      <c r="G693" s="124">
        <v>0.123375</v>
      </c>
    </row>
    <row r="694" spans="2:7" hidden="1" x14ac:dyDescent="0.5">
      <c r="B694" s="122">
        <v>1995</v>
      </c>
      <c r="C694" s="126" t="s">
        <v>206</v>
      </c>
      <c r="D694" s="126" t="s">
        <v>236</v>
      </c>
      <c r="E694" s="124">
        <v>3.2420000000000001E-3</v>
      </c>
      <c r="F694" s="124">
        <v>1.9740000000000001E-3</v>
      </c>
      <c r="G694" s="124">
        <v>5.2160000000000002E-3</v>
      </c>
    </row>
    <row r="695" spans="2:7" hidden="1" x14ac:dyDescent="0.5">
      <c r="B695" s="122">
        <v>1995</v>
      </c>
      <c r="C695" s="126" t="s">
        <v>206</v>
      </c>
      <c r="D695" s="126" t="s">
        <v>237</v>
      </c>
      <c r="E695" s="124">
        <v>0.15654799999999999</v>
      </c>
      <c r="F695" s="124">
        <v>6.1366999999999998E-2</v>
      </c>
      <c r="G695" s="124">
        <v>0.217915</v>
      </c>
    </row>
    <row r="696" spans="2:7" hidden="1" x14ac:dyDescent="0.5">
      <c r="B696" s="122">
        <v>1995</v>
      </c>
      <c r="C696" s="126" t="s">
        <v>206</v>
      </c>
      <c r="D696" s="126" t="s">
        <v>238</v>
      </c>
      <c r="E696" s="124">
        <v>7.2876999999999997E-2</v>
      </c>
      <c r="F696" s="124">
        <v>3.3174000000000002E-2</v>
      </c>
      <c r="G696" s="124">
        <v>0.10605100000000001</v>
      </c>
    </row>
    <row r="697" spans="2:7" hidden="1" x14ac:dyDescent="0.5">
      <c r="B697" s="122">
        <v>1995</v>
      </c>
      <c r="C697" s="126" t="s">
        <v>206</v>
      </c>
      <c r="D697" s="126" t="s">
        <v>239</v>
      </c>
      <c r="E697" s="124">
        <v>0.187247</v>
      </c>
      <c r="F697" s="124">
        <v>0.139657</v>
      </c>
      <c r="G697" s="124">
        <v>0.32690399999999997</v>
      </c>
    </row>
    <row r="698" spans="2:7" hidden="1" x14ac:dyDescent="0.5">
      <c r="B698" s="122">
        <v>1995</v>
      </c>
      <c r="C698" s="126" t="s">
        <v>206</v>
      </c>
      <c r="D698" s="126" t="s">
        <v>240</v>
      </c>
      <c r="E698" s="124">
        <v>1.2428E-2</v>
      </c>
      <c r="F698" s="124">
        <v>1.5474999999999999E-2</v>
      </c>
      <c r="G698" s="124">
        <v>2.7903000000000001E-2</v>
      </c>
    </row>
    <row r="699" spans="2:7" hidden="1" x14ac:dyDescent="0.5">
      <c r="B699" s="122">
        <v>1995</v>
      </c>
      <c r="C699" s="126" t="s">
        <v>206</v>
      </c>
      <c r="D699" s="126" t="s">
        <v>241</v>
      </c>
      <c r="E699" s="124">
        <v>3.1970999999999999E-2</v>
      </c>
      <c r="F699" s="124">
        <v>1.5892E-2</v>
      </c>
      <c r="G699" s="124">
        <v>4.7863000000000003E-2</v>
      </c>
    </row>
    <row r="700" spans="2:7" hidden="1" x14ac:dyDescent="0.5">
      <c r="B700" s="122">
        <v>1995</v>
      </c>
      <c r="C700" s="126" t="s">
        <v>206</v>
      </c>
      <c r="D700" s="126" t="s">
        <v>242</v>
      </c>
      <c r="E700" s="124">
        <v>7.4700000000000005E-4</v>
      </c>
      <c r="F700" s="124">
        <v>3.6999999999999999E-4</v>
      </c>
      <c r="G700" s="124">
        <v>1.1169999999999999E-3</v>
      </c>
    </row>
    <row r="701" spans="2:7" hidden="1" x14ac:dyDescent="0.5">
      <c r="B701" s="122">
        <v>1995</v>
      </c>
      <c r="C701" s="126" t="s">
        <v>206</v>
      </c>
      <c r="D701" s="126" t="s">
        <v>243</v>
      </c>
      <c r="E701" s="124">
        <v>1.4059999999999999E-3</v>
      </c>
      <c r="F701" s="124">
        <v>1.021E-3</v>
      </c>
      <c r="G701" s="124">
        <v>2.4269999999999999E-3</v>
      </c>
    </row>
    <row r="702" spans="2:7" hidden="1" x14ac:dyDescent="0.5">
      <c r="B702" s="122">
        <v>1995</v>
      </c>
      <c r="C702" s="126" t="s">
        <v>206</v>
      </c>
      <c r="D702" s="126" t="s">
        <v>244</v>
      </c>
      <c r="E702" s="124">
        <v>6.1269999999999996E-3</v>
      </c>
      <c r="F702" s="124">
        <v>3.852E-3</v>
      </c>
      <c r="G702" s="124">
        <v>9.979E-3</v>
      </c>
    </row>
    <row r="703" spans="2:7" hidden="1" x14ac:dyDescent="0.5">
      <c r="B703" s="122">
        <v>1995</v>
      </c>
      <c r="C703" s="126" t="s">
        <v>206</v>
      </c>
      <c r="D703" s="126" t="s">
        <v>245</v>
      </c>
      <c r="E703" s="124">
        <v>1.7429E-2</v>
      </c>
      <c r="F703" s="124">
        <v>1.2042000000000001E-2</v>
      </c>
      <c r="G703" s="124">
        <v>2.9471000000000001E-2</v>
      </c>
    </row>
    <row r="704" spans="2:7" hidden="1" x14ac:dyDescent="0.5">
      <c r="B704" s="122">
        <v>1995</v>
      </c>
      <c r="C704" s="126" t="s">
        <v>77</v>
      </c>
      <c r="D704" s="126" t="s">
        <v>246</v>
      </c>
      <c r="E704" s="124">
        <v>0.24454200000000001</v>
      </c>
      <c r="F704" s="124">
        <v>0.41476299999999999</v>
      </c>
      <c r="G704" s="124">
        <v>0.65930500000000003</v>
      </c>
    </row>
    <row r="705" spans="2:7" hidden="1" x14ac:dyDescent="0.5">
      <c r="B705" s="122">
        <v>1995</v>
      </c>
      <c r="C705" s="126" t="s">
        <v>77</v>
      </c>
      <c r="D705" s="126" t="s">
        <v>247</v>
      </c>
      <c r="E705" s="124">
        <v>4.1938000000000003E-2</v>
      </c>
      <c r="F705" s="124">
        <v>1.7822999999999999E-2</v>
      </c>
      <c r="G705" s="124">
        <v>5.9761000000000002E-2</v>
      </c>
    </row>
    <row r="706" spans="2:7" hidden="1" x14ac:dyDescent="0.5">
      <c r="B706" s="122">
        <v>1995</v>
      </c>
      <c r="C706" s="126" t="s">
        <v>77</v>
      </c>
      <c r="D706" s="126" t="s">
        <v>248</v>
      </c>
      <c r="E706" s="124">
        <v>5.3630999999999998E-2</v>
      </c>
      <c r="F706" s="124">
        <v>1.248642</v>
      </c>
      <c r="G706" s="124">
        <v>1.302273</v>
      </c>
    </row>
    <row r="707" spans="2:7" hidden="1" x14ac:dyDescent="0.5">
      <c r="B707" s="122">
        <v>1995</v>
      </c>
      <c r="C707" s="126" t="s">
        <v>77</v>
      </c>
      <c r="D707" s="126" t="s">
        <v>249</v>
      </c>
      <c r="E707" s="124">
        <v>0.157273</v>
      </c>
      <c r="F707" s="124">
        <v>0.70610300000000004</v>
      </c>
      <c r="G707" s="124">
        <v>0.86337600000000003</v>
      </c>
    </row>
    <row r="708" spans="2:7" hidden="1" x14ac:dyDescent="0.5">
      <c r="B708" s="122">
        <v>1995</v>
      </c>
      <c r="C708" s="126" t="s">
        <v>77</v>
      </c>
      <c r="D708" s="126" t="s">
        <v>250</v>
      </c>
      <c r="E708" s="124">
        <v>7.3333999999999996E-2</v>
      </c>
      <c r="F708" s="124">
        <v>3.3301999999999998E-2</v>
      </c>
      <c r="G708" s="124">
        <v>0.10663599999999999</v>
      </c>
    </row>
    <row r="709" spans="2:7" hidden="1" x14ac:dyDescent="0.5">
      <c r="B709" s="122">
        <v>1995</v>
      </c>
      <c r="C709" s="126" t="s">
        <v>77</v>
      </c>
      <c r="D709" s="126" t="s">
        <v>251</v>
      </c>
      <c r="E709" s="124">
        <v>0.31413799999999997</v>
      </c>
      <c r="F709" s="124">
        <v>0.14433399999999999</v>
      </c>
      <c r="G709" s="124">
        <v>0.45847199999999999</v>
      </c>
    </row>
    <row r="710" spans="2:7" hidden="1" x14ac:dyDescent="0.5">
      <c r="B710" s="122">
        <v>1995</v>
      </c>
      <c r="C710" s="126" t="s">
        <v>77</v>
      </c>
      <c r="D710" s="126" t="s">
        <v>252</v>
      </c>
      <c r="E710" s="124">
        <v>0.12199400000000001</v>
      </c>
      <c r="F710" s="124">
        <v>0.13616500000000001</v>
      </c>
      <c r="G710" s="124">
        <v>0.25815900000000003</v>
      </c>
    </row>
    <row r="711" spans="2:7" hidden="1" x14ac:dyDescent="0.5">
      <c r="B711" s="122">
        <v>1995</v>
      </c>
      <c r="C711" s="126" t="s">
        <v>77</v>
      </c>
      <c r="D711" s="126" t="s">
        <v>253</v>
      </c>
      <c r="E711" s="124">
        <v>6.9499999999999996E-3</v>
      </c>
      <c r="F711" s="124">
        <v>4.5840000000000004E-3</v>
      </c>
      <c r="G711" s="124">
        <v>1.1534000000000001E-2</v>
      </c>
    </row>
    <row r="712" spans="2:7" hidden="1" x14ac:dyDescent="0.5">
      <c r="B712" s="122">
        <v>1995</v>
      </c>
      <c r="C712" s="126" t="s">
        <v>77</v>
      </c>
      <c r="D712" s="126" t="s">
        <v>254</v>
      </c>
      <c r="E712" s="124">
        <v>0.37137999999999999</v>
      </c>
      <c r="F712" s="124">
        <v>0.171069</v>
      </c>
      <c r="G712" s="124">
        <v>0.54244899999999996</v>
      </c>
    </row>
    <row r="713" spans="2:7" hidden="1" x14ac:dyDescent="0.5">
      <c r="B713" s="122">
        <v>1995</v>
      </c>
      <c r="C713" s="126" t="s">
        <v>77</v>
      </c>
      <c r="D713" s="126" t="s">
        <v>255</v>
      </c>
      <c r="E713" s="124">
        <v>0.270872</v>
      </c>
      <c r="F713" s="124">
        <v>0.386405</v>
      </c>
      <c r="G713" s="124">
        <v>0.657277</v>
      </c>
    </row>
    <row r="714" spans="2:7" hidden="1" x14ac:dyDescent="0.5">
      <c r="B714" s="122">
        <v>1995</v>
      </c>
      <c r="C714" s="126" t="s">
        <v>77</v>
      </c>
      <c r="D714" s="126" t="s">
        <v>256</v>
      </c>
      <c r="E714" s="124">
        <v>0.23640700000000001</v>
      </c>
      <c r="F714" s="124">
        <v>0.15712400000000001</v>
      </c>
      <c r="G714" s="124">
        <v>0.39353100000000002</v>
      </c>
    </row>
    <row r="715" spans="2:7" x14ac:dyDescent="0.5">
      <c r="B715" s="122">
        <v>1996</v>
      </c>
      <c r="C715" s="124" t="s">
        <v>136</v>
      </c>
      <c r="D715" s="124" t="s">
        <v>52</v>
      </c>
      <c r="E715" s="124">
        <v>1.647238</v>
      </c>
      <c r="F715" s="124">
        <v>1.6910480000000001</v>
      </c>
      <c r="G715" s="124">
        <v>3.3382860000000001</v>
      </c>
    </row>
    <row r="716" spans="2:7" x14ac:dyDescent="0.5">
      <c r="B716" s="122">
        <v>1996</v>
      </c>
      <c r="C716" s="124" t="s">
        <v>136</v>
      </c>
      <c r="D716" s="124" t="s">
        <v>137</v>
      </c>
      <c r="E716" s="124">
        <v>0.203265</v>
      </c>
      <c r="F716" s="124">
        <v>0.21137600000000001</v>
      </c>
      <c r="G716" s="124">
        <v>0.41464099999999998</v>
      </c>
    </row>
    <row r="717" spans="2:7" x14ac:dyDescent="0.5">
      <c r="B717" s="122">
        <v>1996</v>
      </c>
      <c r="C717" s="124" t="s">
        <v>136</v>
      </c>
      <c r="D717" s="124" t="s">
        <v>51</v>
      </c>
      <c r="E717" s="124">
        <v>1.6444810000000001</v>
      </c>
      <c r="F717" s="124">
        <v>1.2704549999999999</v>
      </c>
      <c r="G717" s="124">
        <v>2.914936</v>
      </c>
    </row>
    <row r="718" spans="2:7" x14ac:dyDescent="0.5">
      <c r="B718" s="122">
        <v>1996</v>
      </c>
      <c r="C718" s="126" t="s">
        <v>136</v>
      </c>
      <c r="D718" s="126" t="s">
        <v>138</v>
      </c>
      <c r="E718" s="124">
        <v>0.99636899999999995</v>
      </c>
      <c r="F718" s="124">
        <v>0.69880200000000003</v>
      </c>
      <c r="G718" s="124">
        <v>1.695171</v>
      </c>
    </row>
    <row r="719" spans="2:7" hidden="1" x14ac:dyDescent="0.5">
      <c r="B719" s="122">
        <v>1996</v>
      </c>
      <c r="C719" s="126" t="s">
        <v>139</v>
      </c>
      <c r="D719" s="126" t="s">
        <v>139</v>
      </c>
      <c r="E719" s="124">
        <v>11.460957000000001</v>
      </c>
      <c r="F719" s="124">
        <v>0</v>
      </c>
      <c r="G719" s="124">
        <v>11.460957000000001</v>
      </c>
    </row>
    <row r="720" spans="2:7" hidden="1" x14ac:dyDescent="0.5">
      <c r="B720" s="122">
        <v>1996</v>
      </c>
      <c r="C720" s="126" t="s">
        <v>72</v>
      </c>
      <c r="D720" s="126" t="s">
        <v>140</v>
      </c>
      <c r="E720" s="124">
        <v>15.349542</v>
      </c>
      <c r="F720" s="124">
        <v>0.78312000000000004</v>
      </c>
      <c r="G720" s="124">
        <v>16.132662</v>
      </c>
    </row>
    <row r="721" spans="2:7" hidden="1" x14ac:dyDescent="0.5">
      <c r="B721" s="122">
        <v>1996</v>
      </c>
      <c r="C721" s="126" t="s">
        <v>72</v>
      </c>
      <c r="D721" s="126" t="s">
        <v>141</v>
      </c>
      <c r="E721" s="124">
        <v>0.18843199999999999</v>
      </c>
      <c r="F721" s="124">
        <v>2.3607E-2</v>
      </c>
      <c r="G721" s="124">
        <v>0.21203900000000001</v>
      </c>
    </row>
    <row r="722" spans="2:7" hidden="1" x14ac:dyDescent="0.5">
      <c r="B722" s="122">
        <v>1996</v>
      </c>
      <c r="C722" s="126" t="s">
        <v>72</v>
      </c>
      <c r="D722" s="126" t="s">
        <v>142</v>
      </c>
      <c r="E722" s="124">
        <v>0.38653300000000002</v>
      </c>
      <c r="F722" s="124">
        <v>0.10384400000000001</v>
      </c>
      <c r="G722" s="124">
        <v>0.49037700000000001</v>
      </c>
    </row>
    <row r="723" spans="2:7" hidden="1" x14ac:dyDescent="0.5">
      <c r="B723" s="122">
        <v>1996</v>
      </c>
      <c r="C723" s="126" t="s">
        <v>72</v>
      </c>
      <c r="D723" s="126" t="s">
        <v>143</v>
      </c>
      <c r="E723" s="124">
        <v>0.75766500000000003</v>
      </c>
      <c r="F723" s="124">
        <v>0.119439</v>
      </c>
      <c r="G723" s="124">
        <v>0.87710399999999999</v>
      </c>
    </row>
    <row r="724" spans="2:7" hidden="1" x14ac:dyDescent="0.5">
      <c r="B724" s="122">
        <v>1996</v>
      </c>
      <c r="C724" s="126" t="s">
        <v>72</v>
      </c>
      <c r="D724" s="126" t="s">
        <v>144</v>
      </c>
      <c r="E724" s="124">
        <v>0.103406</v>
      </c>
      <c r="F724" s="124">
        <v>2.929E-2</v>
      </c>
      <c r="G724" s="124">
        <v>0.13269600000000001</v>
      </c>
    </row>
    <row r="725" spans="2:7" hidden="1" x14ac:dyDescent="0.5">
      <c r="B725" s="122">
        <v>1996</v>
      </c>
      <c r="C725" s="126" t="s">
        <v>72</v>
      </c>
      <c r="D725" s="126" t="s">
        <v>145</v>
      </c>
      <c r="E725" s="124">
        <v>0.73033800000000004</v>
      </c>
      <c r="F725" s="124">
        <v>0.226712</v>
      </c>
      <c r="G725" s="124">
        <v>0.95705000000000007</v>
      </c>
    </row>
    <row r="726" spans="2:7" hidden="1" x14ac:dyDescent="0.5">
      <c r="B726" s="122">
        <v>1996</v>
      </c>
      <c r="C726" s="126" t="s">
        <v>146</v>
      </c>
      <c r="D726" s="126" t="s">
        <v>147</v>
      </c>
      <c r="E726" s="124">
        <v>3.2735E-2</v>
      </c>
      <c r="F726" s="124">
        <v>1.311831</v>
      </c>
      <c r="G726" s="124">
        <v>1.3445659999999999</v>
      </c>
    </row>
    <row r="727" spans="2:7" hidden="1" x14ac:dyDescent="0.5">
      <c r="B727" s="122">
        <v>1996</v>
      </c>
      <c r="C727" s="126" t="s">
        <v>146</v>
      </c>
      <c r="D727" s="126" t="s">
        <v>148</v>
      </c>
      <c r="E727" s="124">
        <v>-1.0181000000000001E-2</v>
      </c>
      <c r="F727" s="124">
        <v>2.1283E-2</v>
      </c>
      <c r="G727" s="124">
        <v>1.1102000000000001E-2</v>
      </c>
    </row>
    <row r="728" spans="2:7" hidden="1" x14ac:dyDescent="0.5">
      <c r="B728" s="122">
        <v>1996</v>
      </c>
      <c r="C728" s="126" t="s">
        <v>146</v>
      </c>
      <c r="D728" s="126" t="s">
        <v>149</v>
      </c>
      <c r="E728" s="124">
        <v>3.8619000000000001E-2</v>
      </c>
      <c r="F728" s="124">
        <v>0.60695600000000005</v>
      </c>
      <c r="G728" s="124">
        <v>0.64557500000000001</v>
      </c>
    </row>
    <row r="729" spans="2:7" hidden="1" x14ac:dyDescent="0.5">
      <c r="B729" s="122">
        <v>1996</v>
      </c>
      <c r="C729" s="126" t="s">
        <v>146</v>
      </c>
      <c r="D729" s="126" t="s">
        <v>150</v>
      </c>
      <c r="E729" s="124">
        <v>0.31705100000000003</v>
      </c>
      <c r="F729" s="124">
        <v>1.483379</v>
      </c>
      <c r="G729" s="124">
        <v>1.80043</v>
      </c>
    </row>
    <row r="730" spans="2:7" hidden="1" x14ac:dyDescent="0.5">
      <c r="B730" s="122">
        <v>1996</v>
      </c>
      <c r="C730" s="126" t="s">
        <v>146</v>
      </c>
      <c r="D730" s="126" t="s">
        <v>151</v>
      </c>
      <c r="E730" s="124">
        <v>0.153171</v>
      </c>
      <c r="F730" s="124">
        <v>-2.3E-3</v>
      </c>
      <c r="G730" s="124">
        <v>0.15087100000000001</v>
      </c>
    </row>
    <row r="731" spans="2:7" hidden="1" x14ac:dyDescent="0.5">
      <c r="B731" s="122">
        <v>1996</v>
      </c>
      <c r="C731" s="126" t="s">
        <v>146</v>
      </c>
      <c r="D731" s="126" t="s">
        <v>152</v>
      </c>
      <c r="E731" s="124">
        <v>7.4640000000000001E-3</v>
      </c>
      <c r="F731" s="124">
        <v>3.2308000000000003E-2</v>
      </c>
      <c r="G731" s="124">
        <v>3.9772000000000002E-2</v>
      </c>
    </row>
    <row r="732" spans="2:7" hidden="1" x14ac:dyDescent="0.5">
      <c r="B732" s="122">
        <v>1996</v>
      </c>
      <c r="C732" s="126" t="s">
        <v>146</v>
      </c>
      <c r="D732" s="126" t="s">
        <v>153</v>
      </c>
      <c r="E732" s="124">
        <v>5.5412999999999997E-2</v>
      </c>
      <c r="F732" s="124">
        <v>0.45121299999999998</v>
      </c>
      <c r="G732" s="124">
        <v>0.50662600000000002</v>
      </c>
    </row>
    <row r="733" spans="2:7" hidden="1" x14ac:dyDescent="0.5">
      <c r="B733" s="122">
        <v>1996</v>
      </c>
      <c r="C733" s="126" t="s">
        <v>146</v>
      </c>
      <c r="D733" s="126" t="s">
        <v>154</v>
      </c>
      <c r="E733" s="124">
        <v>4.8982999999999999E-2</v>
      </c>
      <c r="F733" s="124">
        <v>0.87821300000000002</v>
      </c>
      <c r="G733" s="124">
        <v>0.92719600000000002</v>
      </c>
    </row>
    <row r="734" spans="2:7" hidden="1" x14ac:dyDescent="0.5">
      <c r="B734" s="122">
        <v>1996</v>
      </c>
      <c r="C734" s="126" t="s">
        <v>146</v>
      </c>
      <c r="D734" s="126" t="s">
        <v>155</v>
      </c>
      <c r="E734" s="124">
        <v>1.0952999999999999E-2</v>
      </c>
      <c r="F734" s="124">
        <v>7.7219999999999997E-2</v>
      </c>
      <c r="G734" s="124">
        <v>8.8173000000000001E-2</v>
      </c>
    </row>
    <row r="735" spans="2:7" hidden="1" x14ac:dyDescent="0.5">
      <c r="B735" s="122">
        <v>1996</v>
      </c>
      <c r="C735" s="126" t="s">
        <v>146</v>
      </c>
      <c r="D735" s="126" t="s">
        <v>156</v>
      </c>
      <c r="E735" s="124">
        <v>5.1808E-2</v>
      </c>
      <c r="F735" s="124">
        <v>0.80335500000000004</v>
      </c>
      <c r="G735" s="124">
        <v>0.85516300000000001</v>
      </c>
    </row>
    <row r="736" spans="2:7" hidden="1" x14ac:dyDescent="0.5">
      <c r="B736" s="122">
        <v>1996</v>
      </c>
      <c r="C736" s="126" t="s">
        <v>146</v>
      </c>
      <c r="D736" s="126" t="s">
        <v>157</v>
      </c>
      <c r="E736" s="124">
        <v>7.5259999999999994E-2</v>
      </c>
      <c r="F736" s="124">
        <v>0.44856499999999999</v>
      </c>
      <c r="G736" s="124">
        <v>0.52382499999999999</v>
      </c>
    </row>
    <row r="737" spans="2:7" hidden="1" x14ac:dyDescent="0.5">
      <c r="B737" s="122">
        <v>1996</v>
      </c>
      <c r="C737" s="126" t="s">
        <v>146</v>
      </c>
      <c r="D737" s="126" t="s">
        <v>158</v>
      </c>
      <c r="E737" s="124">
        <v>2.0531000000000001E-2</v>
      </c>
      <c r="F737" s="124">
        <v>0.366124</v>
      </c>
      <c r="G737" s="124">
        <v>0.38665500000000003</v>
      </c>
    </row>
    <row r="738" spans="2:7" hidden="1" x14ac:dyDescent="0.5">
      <c r="B738" s="122">
        <v>1996</v>
      </c>
      <c r="C738" s="126" t="s">
        <v>146</v>
      </c>
      <c r="D738" s="126" t="s">
        <v>159</v>
      </c>
      <c r="E738" s="124">
        <v>3.2859999999999999E-3</v>
      </c>
      <c r="F738" s="124">
        <v>-0.19652</v>
      </c>
      <c r="G738" s="124">
        <v>-0.19323399999999999</v>
      </c>
    </row>
    <row r="739" spans="2:7" hidden="1" x14ac:dyDescent="0.5">
      <c r="B739" s="122">
        <v>1996</v>
      </c>
      <c r="C739" s="126" t="s">
        <v>146</v>
      </c>
      <c r="D739" s="126" t="s">
        <v>160</v>
      </c>
      <c r="E739" s="124">
        <v>6.2812000000000007E-2</v>
      </c>
      <c r="F739" s="124">
        <v>0.20934700000000001</v>
      </c>
      <c r="G739" s="124">
        <v>0.27215899999999998</v>
      </c>
    </row>
    <row r="740" spans="2:7" hidden="1" x14ac:dyDescent="0.5">
      <c r="B740" s="122">
        <v>1996</v>
      </c>
      <c r="C740" s="126" t="s">
        <v>146</v>
      </c>
      <c r="D740" s="126" t="s">
        <v>161</v>
      </c>
      <c r="E740" s="124">
        <v>2.3063E-2</v>
      </c>
      <c r="F740" s="124">
        <v>0.15155099999999999</v>
      </c>
      <c r="G740" s="124">
        <v>0.17461399999999999</v>
      </c>
    </row>
    <row r="741" spans="2:7" hidden="1" x14ac:dyDescent="0.5">
      <c r="B741" s="122">
        <v>1996</v>
      </c>
      <c r="C741" s="126" t="s">
        <v>146</v>
      </c>
      <c r="D741" s="126" t="s">
        <v>162</v>
      </c>
      <c r="E741" s="124">
        <v>1.0099E-2</v>
      </c>
      <c r="F741" s="124">
        <v>1.3582E-2</v>
      </c>
      <c r="G741" s="124">
        <v>2.3681000000000001E-2</v>
      </c>
    </row>
    <row r="742" spans="2:7" hidden="1" x14ac:dyDescent="0.5">
      <c r="B742" s="122">
        <v>1996</v>
      </c>
      <c r="C742" s="126" t="s">
        <v>146</v>
      </c>
      <c r="D742" s="126" t="s">
        <v>163</v>
      </c>
      <c r="E742" s="124">
        <v>5.9642000000000001E-2</v>
      </c>
      <c r="F742" s="124">
        <v>-0.19012599999999999</v>
      </c>
      <c r="G742" s="124">
        <v>-0.13048399999999999</v>
      </c>
    </row>
    <row r="743" spans="2:7" hidden="1" x14ac:dyDescent="0.5">
      <c r="B743" s="122">
        <v>1996</v>
      </c>
      <c r="C743" s="126" t="s">
        <v>146</v>
      </c>
      <c r="D743" s="126" t="s">
        <v>164</v>
      </c>
      <c r="E743" s="124">
        <v>1.4553999999999999E-2</v>
      </c>
      <c r="F743" s="124">
        <v>0.27131499999999997</v>
      </c>
      <c r="G743" s="124">
        <v>0.28586899999999998</v>
      </c>
    </row>
    <row r="744" spans="2:7" hidden="1" x14ac:dyDescent="0.5">
      <c r="B744" s="122">
        <v>1996</v>
      </c>
      <c r="C744" s="126" t="s">
        <v>146</v>
      </c>
      <c r="D744" s="126" t="s">
        <v>165</v>
      </c>
      <c r="E744" s="124">
        <v>8.3101999999999995E-2</v>
      </c>
      <c r="F744" s="124">
        <v>0.66845100000000002</v>
      </c>
      <c r="G744" s="124">
        <v>0.75155300000000003</v>
      </c>
    </row>
    <row r="745" spans="2:7" hidden="1" x14ac:dyDescent="0.5">
      <c r="B745" s="122">
        <v>1996</v>
      </c>
      <c r="C745" s="126" t="s">
        <v>146</v>
      </c>
      <c r="D745" s="126" t="s">
        <v>166</v>
      </c>
      <c r="E745" s="124">
        <v>7.6374999999999998E-2</v>
      </c>
      <c r="F745" s="124">
        <v>0.39126699999999998</v>
      </c>
      <c r="G745" s="124">
        <v>0.467642</v>
      </c>
    </row>
    <row r="746" spans="2:7" hidden="1" x14ac:dyDescent="0.5">
      <c r="B746" s="122">
        <v>1996</v>
      </c>
      <c r="C746" s="126" t="s">
        <v>146</v>
      </c>
      <c r="D746" s="126" t="s">
        <v>167</v>
      </c>
      <c r="E746" s="124">
        <v>0.19572700000000001</v>
      </c>
      <c r="F746" s="124">
        <v>0.99497100000000005</v>
      </c>
      <c r="G746" s="124">
        <v>1.190698</v>
      </c>
    </row>
    <row r="747" spans="2:7" hidden="1" x14ac:dyDescent="0.5">
      <c r="B747" s="122">
        <v>1996</v>
      </c>
      <c r="C747" s="126" t="s">
        <v>146</v>
      </c>
      <c r="D747" s="126" t="s">
        <v>168</v>
      </c>
      <c r="E747" s="124">
        <v>0.61011199999999999</v>
      </c>
      <c r="F747" s="124">
        <v>1.2926979999999999</v>
      </c>
      <c r="G747" s="124">
        <v>1.9028099999999999</v>
      </c>
    </row>
    <row r="748" spans="2:7" hidden="1" x14ac:dyDescent="0.5">
      <c r="B748" s="122">
        <v>1996</v>
      </c>
      <c r="C748" s="126" t="s">
        <v>146</v>
      </c>
      <c r="D748" s="126" t="s">
        <v>169</v>
      </c>
      <c r="E748" s="124">
        <v>2.2242999999999999E-2</v>
      </c>
      <c r="F748" s="124">
        <v>0.17668600000000001</v>
      </c>
      <c r="G748" s="124">
        <v>0.19892899999999999</v>
      </c>
    </row>
    <row r="749" spans="2:7" hidden="1" x14ac:dyDescent="0.5">
      <c r="B749" s="122">
        <v>1996</v>
      </c>
      <c r="C749" s="126" t="s">
        <v>146</v>
      </c>
      <c r="D749" s="126" t="s">
        <v>170</v>
      </c>
      <c r="E749" s="124">
        <v>5.4738000000000002E-2</v>
      </c>
      <c r="F749" s="124">
        <v>0.16620399999999999</v>
      </c>
      <c r="G749" s="124">
        <v>0.220942</v>
      </c>
    </row>
    <row r="750" spans="2:7" hidden="1" x14ac:dyDescent="0.5">
      <c r="B750" s="122">
        <v>1996</v>
      </c>
      <c r="C750" s="126" t="s">
        <v>146</v>
      </c>
      <c r="D750" s="126" t="s">
        <v>171</v>
      </c>
      <c r="E750" s="124">
        <v>1.7E-5</v>
      </c>
      <c r="F750" s="124">
        <v>8.6647000000000002E-2</v>
      </c>
      <c r="G750" s="124">
        <v>8.6664000000000005E-2</v>
      </c>
    </row>
    <row r="751" spans="2:7" hidden="1" x14ac:dyDescent="0.5">
      <c r="B751" s="122">
        <v>1996</v>
      </c>
      <c r="C751" s="126" t="s">
        <v>146</v>
      </c>
      <c r="D751" s="126" t="s">
        <v>172</v>
      </c>
      <c r="E751" s="124">
        <v>5.1964000000000003E-2</v>
      </c>
      <c r="F751" s="124">
        <v>2.3618E-2</v>
      </c>
      <c r="G751" s="124">
        <v>7.558200000000001E-2</v>
      </c>
    </row>
    <row r="752" spans="2:7" hidden="1" x14ac:dyDescent="0.5">
      <c r="B752" s="122">
        <v>1996</v>
      </c>
      <c r="C752" s="126" t="s">
        <v>146</v>
      </c>
      <c r="D752" s="126" t="s">
        <v>173</v>
      </c>
      <c r="E752" s="124">
        <v>7.4734999999999996E-2</v>
      </c>
      <c r="F752" s="124">
        <v>0.38810299999999998</v>
      </c>
      <c r="G752" s="124">
        <v>0.46283800000000003</v>
      </c>
    </row>
    <row r="753" spans="2:7" hidden="1" x14ac:dyDescent="0.5">
      <c r="B753" s="122">
        <v>1996</v>
      </c>
      <c r="C753" s="126" t="s">
        <v>146</v>
      </c>
      <c r="D753" s="126" t="s">
        <v>174</v>
      </c>
      <c r="E753" s="124">
        <v>2.334E-2</v>
      </c>
      <c r="F753" s="124">
        <v>0.151613</v>
      </c>
      <c r="G753" s="124">
        <v>0.174953</v>
      </c>
    </row>
    <row r="754" spans="2:7" hidden="1" x14ac:dyDescent="0.5">
      <c r="B754" s="122">
        <v>1996</v>
      </c>
      <c r="C754" s="126" t="s">
        <v>146</v>
      </c>
      <c r="D754" s="126" t="s">
        <v>175</v>
      </c>
      <c r="E754" s="124">
        <v>7.9260000000000008E-3</v>
      </c>
      <c r="F754" s="124">
        <v>1.6803999999999999E-2</v>
      </c>
      <c r="G754" s="124">
        <v>2.4729999999999999E-2</v>
      </c>
    </row>
    <row r="755" spans="2:7" hidden="1" x14ac:dyDescent="0.5">
      <c r="B755" s="122">
        <v>1996</v>
      </c>
      <c r="C755" s="126" t="s">
        <v>146</v>
      </c>
      <c r="D755" s="126" t="s">
        <v>176</v>
      </c>
      <c r="E755" s="124">
        <v>4.0709000000000002E-2</v>
      </c>
      <c r="F755" s="124">
        <v>0.174679</v>
      </c>
      <c r="G755" s="124">
        <v>0.215388</v>
      </c>
    </row>
    <row r="756" spans="2:7" hidden="1" x14ac:dyDescent="0.5">
      <c r="B756" s="122">
        <v>1996</v>
      </c>
      <c r="C756" s="126" t="s">
        <v>73</v>
      </c>
      <c r="D756" s="126" t="s">
        <v>177</v>
      </c>
      <c r="E756" s="124">
        <v>0.978155</v>
      </c>
      <c r="F756" s="124">
        <v>0.87572000000000005</v>
      </c>
      <c r="G756" s="124">
        <v>1.8538749999999999</v>
      </c>
    </row>
    <row r="757" spans="2:7" hidden="1" x14ac:dyDescent="0.5">
      <c r="B757" s="122">
        <v>1996</v>
      </c>
      <c r="C757" s="126" t="s">
        <v>73</v>
      </c>
      <c r="D757" s="126" t="s">
        <v>178</v>
      </c>
      <c r="E757" s="124">
        <v>0.476717</v>
      </c>
      <c r="F757" s="124">
        <v>0.32220399999999999</v>
      </c>
      <c r="G757" s="124">
        <v>0.79892099999999999</v>
      </c>
    </row>
    <row r="758" spans="2:7" hidden="1" x14ac:dyDescent="0.5">
      <c r="B758" s="122">
        <v>1996</v>
      </c>
      <c r="C758" s="126" t="s">
        <v>73</v>
      </c>
      <c r="D758" s="126" t="s">
        <v>179</v>
      </c>
      <c r="E758" s="124">
        <v>0.33696500000000001</v>
      </c>
      <c r="F758" s="124">
        <v>0.37672499999999998</v>
      </c>
      <c r="G758" s="124">
        <v>0.71368999999999994</v>
      </c>
    </row>
    <row r="759" spans="2:7" hidden="1" x14ac:dyDescent="0.5">
      <c r="B759" s="122">
        <v>1996</v>
      </c>
      <c r="C759" s="126" t="s">
        <v>73</v>
      </c>
      <c r="D759" s="126" t="s">
        <v>180</v>
      </c>
      <c r="E759" s="124">
        <v>3.0644000000000001E-2</v>
      </c>
      <c r="F759" s="124">
        <v>9.8873000000000003E-2</v>
      </c>
      <c r="G759" s="124">
        <v>0.12951699999999999</v>
      </c>
    </row>
    <row r="760" spans="2:7" hidden="1" x14ac:dyDescent="0.5">
      <c r="B760" s="122">
        <v>1996</v>
      </c>
      <c r="C760" s="126" t="s">
        <v>73</v>
      </c>
      <c r="D760" s="126" t="s">
        <v>181</v>
      </c>
      <c r="E760" s="124">
        <v>-1.2830000000000001E-3</v>
      </c>
      <c r="F760" s="124">
        <v>1.1793E-2</v>
      </c>
      <c r="G760" s="124">
        <v>1.051E-2</v>
      </c>
    </row>
    <row r="761" spans="2:7" hidden="1" x14ac:dyDescent="0.5">
      <c r="B761" s="122">
        <v>1996</v>
      </c>
      <c r="C761" s="126" t="s">
        <v>73</v>
      </c>
      <c r="D761" s="126" t="s">
        <v>182</v>
      </c>
      <c r="E761" s="124">
        <v>1.683967</v>
      </c>
      <c r="F761" s="124">
        <v>0.73767300000000002</v>
      </c>
      <c r="G761" s="124">
        <v>2.42164</v>
      </c>
    </row>
    <row r="762" spans="2:7" hidden="1" x14ac:dyDescent="0.5">
      <c r="B762" s="122">
        <v>1996</v>
      </c>
      <c r="C762" s="126" t="s">
        <v>73</v>
      </c>
      <c r="D762" s="126" t="s">
        <v>183</v>
      </c>
      <c r="E762" s="124">
        <v>1.7238260000000001</v>
      </c>
      <c r="F762" s="124">
        <v>0.43201299999999998</v>
      </c>
      <c r="G762" s="124">
        <v>2.1558389999999998</v>
      </c>
    </row>
    <row r="763" spans="2:7" hidden="1" x14ac:dyDescent="0.5">
      <c r="B763" s="122">
        <v>1996</v>
      </c>
      <c r="C763" s="126" t="s">
        <v>73</v>
      </c>
      <c r="D763" s="126" t="s">
        <v>184</v>
      </c>
      <c r="E763" s="124">
        <v>0.98741699999999999</v>
      </c>
      <c r="F763" s="124">
        <v>0.61304800000000004</v>
      </c>
      <c r="G763" s="124">
        <v>1.600465</v>
      </c>
    </row>
    <row r="764" spans="2:7" hidden="1" x14ac:dyDescent="0.5">
      <c r="B764" s="122">
        <v>1996</v>
      </c>
      <c r="C764" s="126" t="s">
        <v>73</v>
      </c>
      <c r="D764" s="126" t="s">
        <v>185</v>
      </c>
      <c r="E764" s="124">
        <v>2.2033870000000002</v>
      </c>
      <c r="F764" s="124">
        <v>0.509575</v>
      </c>
      <c r="G764" s="124">
        <v>2.7129620000000001</v>
      </c>
    </row>
    <row r="765" spans="2:7" hidden="1" x14ac:dyDescent="0.5">
      <c r="B765" s="122">
        <v>1996</v>
      </c>
      <c r="C765" s="126" t="s">
        <v>186</v>
      </c>
      <c r="D765" s="126" t="s">
        <v>187</v>
      </c>
      <c r="E765" s="124">
        <v>0.38851400000000003</v>
      </c>
      <c r="F765" s="124">
        <v>0.13358300000000001</v>
      </c>
      <c r="G765" s="124">
        <v>0.52209700000000003</v>
      </c>
    </row>
    <row r="766" spans="2:7" hidden="1" x14ac:dyDescent="0.5">
      <c r="B766" s="122">
        <v>1996</v>
      </c>
      <c r="C766" s="126" t="s">
        <v>186</v>
      </c>
      <c r="D766" s="126" t="s">
        <v>188</v>
      </c>
      <c r="E766" s="124">
        <v>1.8969290000000001</v>
      </c>
      <c r="F766" s="124">
        <v>0.68932800000000005</v>
      </c>
      <c r="G766" s="124">
        <v>2.5862569999999998</v>
      </c>
    </row>
    <row r="767" spans="2:7" hidden="1" x14ac:dyDescent="0.5">
      <c r="B767" s="122">
        <v>1996</v>
      </c>
      <c r="C767" s="126" t="s">
        <v>186</v>
      </c>
      <c r="D767" s="126" t="s">
        <v>189</v>
      </c>
      <c r="E767" s="124">
        <v>1.2561199999999999</v>
      </c>
      <c r="F767" s="124">
        <v>0.688944</v>
      </c>
      <c r="G767" s="124">
        <v>1.9450639999999999</v>
      </c>
    </row>
    <row r="768" spans="2:7" hidden="1" x14ac:dyDescent="0.5">
      <c r="B768" s="122">
        <v>1996</v>
      </c>
      <c r="C768" s="126" t="s">
        <v>190</v>
      </c>
      <c r="D768" s="126" t="s">
        <v>191</v>
      </c>
      <c r="E768" s="124">
        <v>1.5313E-2</v>
      </c>
      <c r="F768" s="124">
        <v>6.1159999999999999E-3</v>
      </c>
      <c r="G768" s="124">
        <v>2.1429E-2</v>
      </c>
    </row>
    <row r="769" spans="2:7" hidden="1" x14ac:dyDescent="0.5">
      <c r="B769" s="122">
        <v>1996</v>
      </c>
      <c r="C769" s="126" t="s">
        <v>190</v>
      </c>
      <c r="D769" s="126" t="s">
        <v>192</v>
      </c>
      <c r="E769" s="124">
        <v>0.25583499999999998</v>
      </c>
      <c r="F769" s="124">
        <v>8.1046999999999994E-2</v>
      </c>
      <c r="G769" s="124">
        <v>0.33688200000000001</v>
      </c>
    </row>
    <row r="770" spans="2:7" hidden="1" x14ac:dyDescent="0.5">
      <c r="B770" s="122">
        <v>1996</v>
      </c>
      <c r="C770" s="126" t="s">
        <v>190</v>
      </c>
      <c r="D770" s="126" t="s">
        <v>193</v>
      </c>
      <c r="E770" s="124">
        <v>1.563849</v>
      </c>
      <c r="F770" s="124">
        <v>0.45771299999999998</v>
      </c>
      <c r="G770" s="124">
        <v>2.0215619999999999</v>
      </c>
    </row>
    <row r="771" spans="2:7" hidden="1" x14ac:dyDescent="0.5">
      <c r="B771" s="122">
        <v>1996</v>
      </c>
      <c r="C771" s="126" t="s">
        <v>190</v>
      </c>
      <c r="D771" s="126" t="s">
        <v>194</v>
      </c>
      <c r="E771" s="124">
        <v>7.8445000000000001E-2</v>
      </c>
      <c r="F771" s="124">
        <v>2.9139000000000002E-2</v>
      </c>
      <c r="G771" s="124">
        <v>0.107584</v>
      </c>
    </row>
    <row r="772" spans="2:7" hidden="1" x14ac:dyDescent="0.5">
      <c r="B772" s="122">
        <v>1996</v>
      </c>
      <c r="C772" s="126" t="s">
        <v>190</v>
      </c>
      <c r="D772" s="126" t="s">
        <v>195</v>
      </c>
      <c r="E772" s="124">
        <v>0.72772000000000003</v>
      </c>
      <c r="F772" s="124">
        <v>0.36313200000000001</v>
      </c>
      <c r="G772" s="124">
        <v>1.0908519999999999</v>
      </c>
    </row>
    <row r="773" spans="2:7" hidden="1" x14ac:dyDescent="0.5">
      <c r="B773" s="122">
        <v>1996</v>
      </c>
      <c r="C773" s="126" t="s">
        <v>190</v>
      </c>
      <c r="D773" s="126" t="s">
        <v>196</v>
      </c>
      <c r="E773" s="124">
        <v>1.045193</v>
      </c>
      <c r="F773" s="124">
        <v>0.17224800000000001</v>
      </c>
      <c r="G773" s="124">
        <v>1.217441</v>
      </c>
    </row>
    <row r="774" spans="2:7" hidden="1" x14ac:dyDescent="0.5">
      <c r="B774" s="122">
        <v>1996</v>
      </c>
      <c r="C774" s="126" t="s">
        <v>190</v>
      </c>
      <c r="D774" s="126" t="s">
        <v>197</v>
      </c>
      <c r="E774" s="124">
        <v>0.41067300000000001</v>
      </c>
      <c r="F774" s="124">
        <v>0.20664299999999999</v>
      </c>
      <c r="G774" s="124">
        <v>0.61731599999999998</v>
      </c>
    </row>
    <row r="775" spans="2:7" hidden="1" x14ac:dyDescent="0.5">
      <c r="B775" s="122">
        <v>1996</v>
      </c>
      <c r="C775" s="126" t="s">
        <v>190</v>
      </c>
      <c r="D775" s="126" t="s">
        <v>198</v>
      </c>
      <c r="E775" s="124">
        <v>0.94069100000000005</v>
      </c>
      <c r="F775" s="124">
        <v>0.49140099999999998</v>
      </c>
      <c r="G775" s="124">
        <v>1.4320919999999999</v>
      </c>
    </row>
    <row r="776" spans="2:7" hidden="1" x14ac:dyDescent="0.5">
      <c r="B776" s="122">
        <v>1996</v>
      </c>
      <c r="C776" s="126" t="s">
        <v>190</v>
      </c>
      <c r="D776" s="126" t="s">
        <v>199</v>
      </c>
      <c r="E776" s="124">
        <v>3.6094000000000001E-2</v>
      </c>
      <c r="F776" s="124">
        <v>4.1862999999999997E-2</v>
      </c>
      <c r="G776" s="124">
        <v>7.7956999999999999E-2</v>
      </c>
    </row>
    <row r="777" spans="2:7" hidden="1" x14ac:dyDescent="0.5">
      <c r="B777" s="122">
        <v>1996</v>
      </c>
      <c r="C777" s="126" t="s">
        <v>190</v>
      </c>
      <c r="D777" s="126" t="s">
        <v>200</v>
      </c>
      <c r="E777" s="124">
        <v>0.34254699999999999</v>
      </c>
      <c r="F777" s="124">
        <v>0.16855100000000001</v>
      </c>
      <c r="G777" s="124">
        <v>0.51109800000000005</v>
      </c>
    </row>
    <row r="778" spans="2:7" hidden="1" x14ac:dyDescent="0.5">
      <c r="B778" s="122">
        <v>1996</v>
      </c>
      <c r="C778" s="126" t="s">
        <v>190</v>
      </c>
      <c r="D778" s="126" t="s">
        <v>201</v>
      </c>
      <c r="E778" s="124">
        <v>0.87216199999999999</v>
      </c>
      <c r="F778" s="124">
        <v>0.535833</v>
      </c>
      <c r="G778" s="124">
        <v>1.4079950000000001</v>
      </c>
    </row>
    <row r="779" spans="2:7" hidden="1" x14ac:dyDescent="0.5">
      <c r="B779" s="122">
        <v>1996</v>
      </c>
      <c r="C779" s="126" t="s">
        <v>190</v>
      </c>
      <c r="D779" s="126" t="s">
        <v>202</v>
      </c>
      <c r="E779" s="124">
        <v>0.40467500000000001</v>
      </c>
      <c r="F779" s="124">
        <v>0.199243</v>
      </c>
      <c r="G779" s="124">
        <v>0.60391799999999995</v>
      </c>
    </row>
    <row r="780" spans="2:7" hidden="1" x14ac:dyDescent="0.5">
      <c r="B780" s="122">
        <v>1996</v>
      </c>
      <c r="C780" s="126" t="s">
        <v>190</v>
      </c>
      <c r="D780" s="126" t="s">
        <v>203</v>
      </c>
      <c r="E780" s="124">
        <v>9.6402000000000002E-2</v>
      </c>
      <c r="F780" s="124">
        <v>4.4388999999999998E-2</v>
      </c>
      <c r="G780" s="124">
        <v>0.140791</v>
      </c>
    </row>
    <row r="781" spans="2:7" hidden="1" x14ac:dyDescent="0.5">
      <c r="B781" s="122">
        <v>1996</v>
      </c>
      <c r="C781" s="126" t="s">
        <v>190</v>
      </c>
      <c r="D781" s="126" t="s">
        <v>204</v>
      </c>
      <c r="E781" s="124">
        <v>0.36285600000000001</v>
      </c>
      <c r="F781" s="124">
        <v>9.9927000000000002E-2</v>
      </c>
      <c r="G781" s="124">
        <v>0.462783</v>
      </c>
    </row>
    <row r="782" spans="2:7" hidden="1" x14ac:dyDescent="0.5">
      <c r="B782" s="122">
        <v>1996</v>
      </c>
      <c r="C782" s="126" t="s">
        <v>190</v>
      </c>
      <c r="D782" s="126" t="s">
        <v>205</v>
      </c>
      <c r="E782" s="124">
        <v>6.2701999999999994E-2</v>
      </c>
      <c r="F782" s="124">
        <v>6.6178000000000001E-2</v>
      </c>
      <c r="G782" s="124">
        <v>0.12887999999999999</v>
      </c>
    </row>
    <row r="783" spans="2:7" hidden="1" x14ac:dyDescent="0.5">
      <c r="B783" s="122">
        <v>1996</v>
      </c>
      <c r="C783" s="126" t="s">
        <v>206</v>
      </c>
      <c r="D783" s="126" t="s">
        <v>207</v>
      </c>
      <c r="E783" s="124">
        <v>2.2237E-2</v>
      </c>
      <c r="F783" s="124">
        <v>2.7397000000000001E-2</v>
      </c>
      <c r="G783" s="124">
        <v>4.9633999999999998E-2</v>
      </c>
    </row>
    <row r="784" spans="2:7" hidden="1" x14ac:dyDescent="0.5">
      <c r="B784" s="122">
        <v>1996</v>
      </c>
      <c r="C784" s="126" t="s">
        <v>206</v>
      </c>
      <c r="D784" s="126" t="s">
        <v>208</v>
      </c>
      <c r="E784" s="124">
        <v>4.0889999999999998E-3</v>
      </c>
      <c r="F784" s="124">
        <v>2.7560000000000002E-3</v>
      </c>
      <c r="G784" s="124">
        <v>6.8450000000000004E-3</v>
      </c>
    </row>
    <row r="785" spans="2:7" hidden="1" x14ac:dyDescent="0.5">
      <c r="B785" s="122">
        <v>1996</v>
      </c>
      <c r="C785" s="126" t="s">
        <v>206</v>
      </c>
      <c r="D785" s="126" t="s">
        <v>209</v>
      </c>
      <c r="E785" s="124">
        <v>1.1901E-2</v>
      </c>
      <c r="F785" s="124">
        <v>9.0500000000000008E-3</v>
      </c>
      <c r="G785" s="124">
        <v>2.0951000000000001E-2</v>
      </c>
    </row>
    <row r="786" spans="2:7" hidden="1" x14ac:dyDescent="0.5">
      <c r="B786" s="122">
        <v>1996</v>
      </c>
      <c r="C786" s="126" t="s">
        <v>206</v>
      </c>
      <c r="D786" s="126" t="s">
        <v>210</v>
      </c>
      <c r="E786" s="124">
        <v>2.4945999999999999E-2</v>
      </c>
      <c r="F786" s="124">
        <v>7.5919999999999998E-3</v>
      </c>
      <c r="G786" s="124">
        <v>3.2537999999999997E-2</v>
      </c>
    </row>
    <row r="787" spans="2:7" hidden="1" x14ac:dyDescent="0.5">
      <c r="B787" s="122">
        <v>1996</v>
      </c>
      <c r="C787" s="126" t="s">
        <v>206</v>
      </c>
      <c r="D787" s="126" t="s">
        <v>211</v>
      </c>
      <c r="E787" s="124">
        <v>5.3698999999999997E-2</v>
      </c>
      <c r="F787" s="124">
        <v>3.4303E-2</v>
      </c>
      <c r="G787" s="124">
        <v>8.8001999999999997E-2</v>
      </c>
    </row>
    <row r="788" spans="2:7" hidden="1" x14ac:dyDescent="0.5">
      <c r="B788" s="122">
        <v>1996</v>
      </c>
      <c r="C788" s="126" t="s">
        <v>206</v>
      </c>
      <c r="D788" s="126" t="s">
        <v>212</v>
      </c>
      <c r="E788" s="124">
        <v>0.462648</v>
      </c>
      <c r="F788" s="124">
        <v>0.36494900000000002</v>
      </c>
      <c r="G788" s="124">
        <v>0.82759700000000003</v>
      </c>
    </row>
    <row r="789" spans="2:7" hidden="1" x14ac:dyDescent="0.5">
      <c r="B789" s="122">
        <v>1996</v>
      </c>
      <c r="C789" s="126" t="s">
        <v>206</v>
      </c>
      <c r="D789" s="126" t="s">
        <v>213</v>
      </c>
      <c r="E789" s="124">
        <v>0.41057500000000002</v>
      </c>
      <c r="F789" s="124">
        <v>0.22966400000000001</v>
      </c>
      <c r="G789" s="124">
        <v>0.640239</v>
      </c>
    </row>
    <row r="790" spans="2:7" hidden="1" x14ac:dyDescent="0.5">
      <c r="B790" s="122">
        <v>1996</v>
      </c>
      <c r="C790" s="126" t="s">
        <v>206</v>
      </c>
      <c r="D790" s="126" t="s">
        <v>214</v>
      </c>
      <c r="E790" s="124">
        <v>1.8846000000000002E-2</v>
      </c>
      <c r="F790" s="124">
        <v>1.7399999999999999E-2</v>
      </c>
      <c r="G790" s="124">
        <v>3.6246E-2</v>
      </c>
    </row>
    <row r="791" spans="2:7" hidden="1" x14ac:dyDescent="0.5">
      <c r="B791" s="122">
        <v>1996</v>
      </c>
      <c r="C791" s="126" t="s">
        <v>206</v>
      </c>
      <c r="D791" s="126" t="s">
        <v>215</v>
      </c>
      <c r="E791" s="124">
        <v>9.9507999999999999E-2</v>
      </c>
      <c r="F791" s="124">
        <v>3.2376000000000002E-2</v>
      </c>
      <c r="G791" s="124">
        <v>0.131884</v>
      </c>
    </row>
    <row r="792" spans="2:7" hidden="1" x14ac:dyDescent="0.5">
      <c r="B792" s="122">
        <v>1996</v>
      </c>
      <c r="C792" s="126" t="s">
        <v>206</v>
      </c>
      <c r="D792" s="126" t="s">
        <v>216</v>
      </c>
      <c r="E792" s="124">
        <v>3.5261000000000001E-2</v>
      </c>
      <c r="F792" s="124">
        <v>1.9928000000000001E-2</v>
      </c>
      <c r="G792" s="124">
        <v>5.5189000000000002E-2</v>
      </c>
    </row>
    <row r="793" spans="2:7" hidden="1" x14ac:dyDescent="0.5">
      <c r="B793" s="122">
        <v>1996</v>
      </c>
      <c r="C793" s="126" t="s">
        <v>206</v>
      </c>
      <c r="D793" s="126" t="s">
        <v>217</v>
      </c>
      <c r="E793" s="124">
        <v>1.9137999999999999E-2</v>
      </c>
      <c r="F793" s="124">
        <v>1.8338E-2</v>
      </c>
      <c r="G793" s="124">
        <v>3.7476000000000002E-2</v>
      </c>
    </row>
    <row r="794" spans="2:7" hidden="1" x14ac:dyDescent="0.5">
      <c r="B794" s="122">
        <v>1996</v>
      </c>
      <c r="C794" s="126" t="s">
        <v>206</v>
      </c>
      <c r="D794" s="126" t="s">
        <v>218</v>
      </c>
      <c r="E794" s="124">
        <v>0.117273</v>
      </c>
      <c r="F794" s="124">
        <v>0.20550099999999999</v>
      </c>
      <c r="G794" s="124">
        <v>0.32277400000000001</v>
      </c>
    </row>
    <row r="795" spans="2:7" hidden="1" x14ac:dyDescent="0.5">
      <c r="B795" s="122">
        <v>1996</v>
      </c>
      <c r="C795" s="126" t="s">
        <v>206</v>
      </c>
      <c r="D795" s="126" t="s">
        <v>219</v>
      </c>
      <c r="E795" s="124">
        <v>6.4741000000000007E-2</v>
      </c>
      <c r="F795" s="124">
        <v>3.2870000000000003E-2</v>
      </c>
      <c r="G795" s="124">
        <v>9.7611000000000003E-2</v>
      </c>
    </row>
    <row r="796" spans="2:7" hidden="1" x14ac:dyDescent="0.5">
      <c r="B796" s="122">
        <v>1996</v>
      </c>
      <c r="C796" s="126" t="s">
        <v>206</v>
      </c>
      <c r="D796" s="126" t="s">
        <v>220</v>
      </c>
      <c r="E796" s="124">
        <v>0.12878200000000001</v>
      </c>
      <c r="F796" s="124">
        <v>9.5058000000000004E-2</v>
      </c>
      <c r="G796" s="124">
        <v>0.22384000000000001</v>
      </c>
    </row>
    <row r="797" spans="2:7" hidden="1" x14ac:dyDescent="0.5">
      <c r="B797" s="122">
        <v>1996</v>
      </c>
      <c r="C797" s="126" t="s">
        <v>206</v>
      </c>
      <c r="D797" s="126" t="s">
        <v>221</v>
      </c>
      <c r="E797" s="124">
        <v>5.4209E-2</v>
      </c>
      <c r="F797" s="124">
        <v>4.6278E-2</v>
      </c>
      <c r="G797" s="124">
        <v>0.10048700000000001</v>
      </c>
    </row>
    <row r="798" spans="2:7" hidden="1" x14ac:dyDescent="0.5">
      <c r="B798" s="122">
        <v>1996</v>
      </c>
      <c r="C798" s="126" t="s">
        <v>206</v>
      </c>
      <c r="D798" s="126" t="s">
        <v>222</v>
      </c>
      <c r="E798" s="124">
        <v>9.7964999999999997E-2</v>
      </c>
      <c r="F798" s="124">
        <v>9.4777E-2</v>
      </c>
      <c r="G798" s="124">
        <v>0.192742</v>
      </c>
    </row>
    <row r="799" spans="2:7" hidden="1" x14ac:dyDescent="0.5">
      <c r="B799" s="122">
        <v>1996</v>
      </c>
      <c r="C799" s="126" t="s">
        <v>206</v>
      </c>
      <c r="D799" s="126" t="s">
        <v>223</v>
      </c>
      <c r="E799" s="124">
        <v>0.19323599999999999</v>
      </c>
      <c r="F799" s="124">
        <v>0.164852</v>
      </c>
      <c r="G799" s="124">
        <v>0.35808800000000002</v>
      </c>
    </row>
    <row r="800" spans="2:7" hidden="1" x14ac:dyDescent="0.5">
      <c r="B800" s="122">
        <v>1996</v>
      </c>
      <c r="C800" s="126" t="s">
        <v>206</v>
      </c>
      <c r="D800" s="126" t="s">
        <v>224</v>
      </c>
      <c r="E800" s="124">
        <v>1.3525000000000001E-2</v>
      </c>
      <c r="F800" s="124">
        <v>1.213E-2</v>
      </c>
      <c r="G800" s="124">
        <v>2.5655000000000001E-2</v>
      </c>
    </row>
    <row r="801" spans="2:7" hidden="1" x14ac:dyDescent="0.5">
      <c r="B801" s="122">
        <v>1996</v>
      </c>
      <c r="C801" s="126" t="s">
        <v>206</v>
      </c>
      <c r="D801" s="126" t="s">
        <v>225</v>
      </c>
      <c r="E801" s="124">
        <v>7.1901000000000007E-2</v>
      </c>
      <c r="F801" s="124">
        <v>6.2841999999999995E-2</v>
      </c>
      <c r="G801" s="124">
        <v>0.134743</v>
      </c>
    </row>
    <row r="802" spans="2:7" hidden="1" x14ac:dyDescent="0.5">
      <c r="B802" s="122">
        <v>1996</v>
      </c>
      <c r="C802" s="126" t="s">
        <v>206</v>
      </c>
      <c r="D802" s="126" t="s">
        <v>226</v>
      </c>
      <c r="E802" s="124">
        <v>4.5755999999999998E-2</v>
      </c>
      <c r="F802" s="124">
        <v>2.6263000000000002E-2</v>
      </c>
      <c r="G802" s="124">
        <v>7.2019E-2</v>
      </c>
    </row>
    <row r="803" spans="2:7" hidden="1" x14ac:dyDescent="0.5">
      <c r="B803" s="122">
        <v>1996</v>
      </c>
      <c r="C803" s="126" t="s">
        <v>206</v>
      </c>
      <c r="D803" s="126" t="s">
        <v>227</v>
      </c>
      <c r="E803" s="124">
        <v>0.26418000000000003</v>
      </c>
      <c r="F803" s="124">
        <v>0.153253</v>
      </c>
      <c r="G803" s="124">
        <v>0.41743300000000011</v>
      </c>
    </row>
    <row r="804" spans="2:7" hidden="1" x14ac:dyDescent="0.5">
      <c r="B804" s="122">
        <v>1996</v>
      </c>
      <c r="C804" s="126" t="s">
        <v>206</v>
      </c>
      <c r="D804" s="126" t="s">
        <v>228</v>
      </c>
      <c r="E804" s="124">
        <v>0.167632</v>
      </c>
      <c r="F804" s="124">
        <v>8.4477999999999998E-2</v>
      </c>
      <c r="G804" s="124">
        <v>0.25211</v>
      </c>
    </row>
    <row r="805" spans="2:7" hidden="1" x14ac:dyDescent="0.5">
      <c r="B805" s="122">
        <v>1996</v>
      </c>
      <c r="C805" s="126" t="s">
        <v>206</v>
      </c>
      <c r="D805" s="126" t="s">
        <v>229</v>
      </c>
      <c r="E805" s="124">
        <v>0</v>
      </c>
      <c r="F805" s="124">
        <v>1.21E-4</v>
      </c>
      <c r="G805" s="124">
        <v>1.21E-4</v>
      </c>
    </row>
    <row r="806" spans="2:7" hidden="1" x14ac:dyDescent="0.5">
      <c r="B806" s="122">
        <v>1996</v>
      </c>
      <c r="C806" s="126" t="s">
        <v>206</v>
      </c>
      <c r="D806" s="126" t="s">
        <v>230</v>
      </c>
      <c r="E806" s="124">
        <v>7.1830000000000005E-2</v>
      </c>
      <c r="F806" s="124">
        <v>6.2891000000000002E-2</v>
      </c>
      <c r="G806" s="124">
        <v>0.13472100000000001</v>
      </c>
    </row>
    <row r="807" spans="2:7" hidden="1" x14ac:dyDescent="0.5">
      <c r="B807" s="122">
        <v>1996</v>
      </c>
      <c r="C807" s="126" t="s">
        <v>206</v>
      </c>
      <c r="D807" s="126" t="s">
        <v>231</v>
      </c>
      <c r="E807" s="124">
        <v>6.8673999999999999E-2</v>
      </c>
      <c r="F807" s="124">
        <v>7.0261000000000004E-2</v>
      </c>
      <c r="G807" s="124">
        <v>0.138935</v>
      </c>
    </row>
    <row r="808" spans="2:7" hidden="1" x14ac:dyDescent="0.5">
      <c r="B808" s="122">
        <v>1996</v>
      </c>
      <c r="C808" s="126" t="s">
        <v>206</v>
      </c>
      <c r="D808" s="126" t="s">
        <v>232</v>
      </c>
      <c r="E808" s="124">
        <v>1.8265E-2</v>
      </c>
      <c r="F808" s="124">
        <v>1.2296E-2</v>
      </c>
      <c r="G808" s="124">
        <v>3.0561000000000001E-2</v>
      </c>
    </row>
    <row r="809" spans="2:7" hidden="1" x14ac:dyDescent="0.5">
      <c r="B809" s="122">
        <v>1996</v>
      </c>
      <c r="C809" s="126" t="s">
        <v>206</v>
      </c>
      <c r="D809" s="126" t="s">
        <v>233</v>
      </c>
      <c r="E809" s="124">
        <v>1.951E-3</v>
      </c>
      <c r="F809" s="124">
        <v>1.8519999999999999E-3</v>
      </c>
      <c r="G809" s="124">
        <v>3.803E-3</v>
      </c>
    </row>
    <row r="810" spans="2:7" hidden="1" x14ac:dyDescent="0.5">
      <c r="B810" s="122">
        <v>1996</v>
      </c>
      <c r="C810" s="126" t="s">
        <v>206</v>
      </c>
      <c r="D810" s="126" t="s">
        <v>234</v>
      </c>
      <c r="E810" s="124">
        <v>8.2057000000000005E-2</v>
      </c>
      <c r="F810" s="124">
        <v>0.11859599999999999</v>
      </c>
      <c r="G810" s="124">
        <v>0.200653</v>
      </c>
    </row>
    <row r="811" spans="2:7" hidden="1" x14ac:dyDescent="0.5">
      <c r="B811" s="122">
        <v>1996</v>
      </c>
      <c r="C811" s="126" t="s">
        <v>206</v>
      </c>
      <c r="D811" s="126" t="s">
        <v>235</v>
      </c>
      <c r="E811" s="124">
        <v>2.6093999999999999E-2</v>
      </c>
      <c r="F811" s="124">
        <v>7.1660000000000001E-2</v>
      </c>
      <c r="G811" s="124">
        <v>9.7754000000000008E-2</v>
      </c>
    </row>
    <row r="812" spans="2:7" hidden="1" x14ac:dyDescent="0.5">
      <c r="B812" s="122">
        <v>1996</v>
      </c>
      <c r="C812" s="126" t="s">
        <v>206</v>
      </c>
      <c r="D812" s="126" t="s">
        <v>236</v>
      </c>
      <c r="E812" s="124">
        <v>3.542E-3</v>
      </c>
      <c r="F812" s="124">
        <v>1.6260000000000001E-3</v>
      </c>
      <c r="G812" s="124">
        <v>5.1679999999999999E-3</v>
      </c>
    </row>
    <row r="813" spans="2:7" hidden="1" x14ac:dyDescent="0.5">
      <c r="B813" s="122">
        <v>1996</v>
      </c>
      <c r="C813" s="126" t="s">
        <v>206</v>
      </c>
      <c r="D813" s="126" t="s">
        <v>237</v>
      </c>
      <c r="E813" s="124">
        <v>0.186225</v>
      </c>
      <c r="F813" s="124">
        <v>6.3857999999999998E-2</v>
      </c>
      <c r="G813" s="124">
        <v>0.250083</v>
      </c>
    </row>
    <row r="814" spans="2:7" hidden="1" x14ac:dyDescent="0.5">
      <c r="B814" s="122">
        <v>1996</v>
      </c>
      <c r="C814" s="126" t="s">
        <v>206</v>
      </c>
      <c r="D814" s="126" t="s">
        <v>238</v>
      </c>
      <c r="E814" s="124">
        <v>8.9304999999999995E-2</v>
      </c>
      <c r="F814" s="124">
        <v>3.5179000000000002E-2</v>
      </c>
      <c r="G814" s="124">
        <v>0.124484</v>
      </c>
    </row>
    <row r="815" spans="2:7" hidden="1" x14ac:dyDescent="0.5">
      <c r="B815" s="122">
        <v>1996</v>
      </c>
      <c r="C815" s="126" t="s">
        <v>206</v>
      </c>
      <c r="D815" s="126" t="s">
        <v>239</v>
      </c>
      <c r="E815" s="124">
        <v>0.17247299999999999</v>
      </c>
      <c r="F815" s="124">
        <v>0.11508500000000001</v>
      </c>
      <c r="G815" s="124">
        <v>0.28755799999999998</v>
      </c>
    </row>
    <row r="816" spans="2:7" hidden="1" x14ac:dyDescent="0.5">
      <c r="B816" s="122">
        <v>1996</v>
      </c>
      <c r="C816" s="126" t="s">
        <v>206</v>
      </c>
      <c r="D816" s="126" t="s">
        <v>240</v>
      </c>
      <c r="E816" s="124">
        <v>1.2227E-2</v>
      </c>
      <c r="F816" s="124">
        <v>1.4596E-2</v>
      </c>
      <c r="G816" s="124">
        <v>2.6823E-2</v>
      </c>
    </row>
    <row r="817" spans="2:7" hidden="1" x14ac:dyDescent="0.5">
      <c r="B817" s="122">
        <v>1996</v>
      </c>
      <c r="C817" s="126" t="s">
        <v>206</v>
      </c>
      <c r="D817" s="126" t="s">
        <v>241</v>
      </c>
      <c r="E817" s="124">
        <v>2.9943999999999998E-2</v>
      </c>
      <c r="F817" s="124">
        <v>1.4481000000000001E-2</v>
      </c>
      <c r="G817" s="124">
        <v>4.4424999999999999E-2</v>
      </c>
    </row>
    <row r="818" spans="2:7" hidden="1" x14ac:dyDescent="0.5">
      <c r="B818" s="122">
        <v>1996</v>
      </c>
      <c r="C818" s="126" t="s">
        <v>206</v>
      </c>
      <c r="D818" s="126" t="s">
        <v>242</v>
      </c>
      <c r="E818" s="124">
        <v>9.7900000000000005E-4</v>
      </c>
      <c r="F818" s="124">
        <v>4.5399999999999998E-4</v>
      </c>
      <c r="G818" s="124">
        <v>1.433E-3</v>
      </c>
    </row>
    <row r="819" spans="2:7" hidden="1" x14ac:dyDescent="0.5">
      <c r="B819" s="122">
        <v>1996</v>
      </c>
      <c r="C819" s="126" t="s">
        <v>206</v>
      </c>
      <c r="D819" s="126" t="s">
        <v>243</v>
      </c>
      <c r="E819" s="124">
        <v>1.255E-3</v>
      </c>
      <c r="F819" s="124">
        <v>3.6999999999999999E-4</v>
      </c>
      <c r="G819" s="124">
        <v>1.6249999999999999E-3</v>
      </c>
    </row>
    <row r="820" spans="2:7" hidden="1" x14ac:dyDescent="0.5">
      <c r="B820" s="122">
        <v>1996</v>
      </c>
      <c r="C820" s="126" t="s">
        <v>206</v>
      </c>
      <c r="D820" s="126" t="s">
        <v>244</v>
      </c>
      <c r="E820" s="124">
        <v>7.2519999999999998E-3</v>
      </c>
      <c r="F820" s="124">
        <v>4.006E-3</v>
      </c>
      <c r="G820" s="124">
        <v>1.1258000000000001E-2</v>
      </c>
    </row>
    <row r="821" spans="2:7" hidden="1" x14ac:dyDescent="0.5">
      <c r="B821" s="122">
        <v>1996</v>
      </c>
      <c r="C821" s="126" t="s">
        <v>206</v>
      </c>
      <c r="D821" s="126" t="s">
        <v>245</v>
      </c>
      <c r="E821" s="124">
        <v>1.8799E-2</v>
      </c>
      <c r="F821" s="124">
        <v>1.1866E-2</v>
      </c>
      <c r="G821" s="124">
        <v>3.0665000000000001E-2</v>
      </c>
    </row>
    <row r="822" spans="2:7" hidden="1" x14ac:dyDescent="0.5">
      <c r="B822" s="122">
        <v>1996</v>
      </c>
      <c r="C822" s="126" t="s">
        <v>77</v>
      </c>
      <c r="D822" s="126" t="s">
        <v>246</v>
      </c>
      <c r="E822" s="124">
        <v>0.23935200000000001</v>
      </c>
      <c r="F822" s="124">
        <v>0.35869000000000001</v>
      </c>
      <c r="G822" s="124">
        <v>0.59804199999999996</v>
      </c>
    </row>
    <row r="823" spans="2:7" hidden="1" x14ac:dyDescent="0.5">
      <c r="B823" s="122">
        <v>1996</v>
      </c>
      <c r="C823" s="126" t="s">
        <v>77</v>
      </c>
      <c r="D823" s="126" t="s">
        <v>247</v>
      </c>
      <c r="E823" s="124">
        <v>4.1666000000000002E-2</v>
      </c>
      <c r="F823" s="124">
        <v>1.7219999999999999E-2</v>
      </c>
      <c r="G823" s="124">
        <v>5.8886000000000001E-2</v>
      </c>
    </row>
    <row r="824" spans="2:7" hidden="1" x14ac:dyDescent="0.5">
      <c r="B824" s="122">
        <v>1996</v>
      </c>
      <c r="C824" s="126" t="s">
        <v>77</v>
      </c>
      <c r="D824" s="126" t="s">
        <v>248</v>
      </c>
      <c r="E824" s="124">
        <v>8.2877999999999993E-2</v>
      </c>
      <c r="F824" s="124">
        <v>1.4599709999999999</v>
      </c>
      <c r="G824" s="124">
        <v>1.5428489999999999</v>
      </c>
    </row>
    <row r="825" spans="2:7" hidden="1" x14ac:dyDescent="0.5">
      <c r="B825" s="122">
        <v>1996</v>
      </c>
      <c r="C825" s="126" t="s">
        <v>77</v>
      </c>
      <c r="D825" s="126" t="s">
        <v>249</v>
      </c>
      <c r="E825" s="124">
        <v>0.17049800000000001</v>
      </c>
      <c r="F825" s="124">
        <v>0.75698399999999999</v>
      </c>
      <c r="G825" s="124">
        <v>0.92748200000000003</v>
      </c>
    </row>
    <row r="826" spans="2:7" hidden="1" x14ac:dyDescent="0.5">
      <c r="B826" s="122">
        <v>1996</v>
      </c>
      <c r="C826" s="126" t="s">
        <v>77</v>
      </c>
      <c r="D826" s="126" t="s">
        <v>250</v>
      </c>
      <c r="E826" s="124">
        <v>7.3482000000000006E-2</v>
      </c>
      <c r="F826" s="124">
        <v>3.1237999999999998E-2</v>
      </c>
      <c r="G826" s="124">
        <v>0.10471999999999999</v>
      </c>
    </row>
    <row r="827" spans="2:7" hidden="1" x14ac:dyDescent="0.5">
      <c r="B827" s="122">
        <v>1996</v>
      </c>
      <c r="C827" s="126" t="s">
        <v>77</v>
      </c>
      <c r="D827" s="126" t="s">
        <v>251</v>
      </c>
      <c r="E827" s="124">
        <v>0.31075799999999998</v>
      </c>
      <c r="F827" s="124">
        <v>0.116413</v>
      </c>
      <c r="G827" s="124">
        <v>0.42717100000000002</v>
      </c>
    </row>
    <row r="828" spans="2:7" hidden="1" x14ac:dyDescent="0.5">
      <c r="B828" s="122">
        <v>1996</v>
      </c>
      <c r="C828" s="126" t="s">
        <v>77</v>
      </c>
      <c r="D828" s="126" t="s">
        <v>252</v>
      </c>
      <c r="E828" s="124">
        <v>0.13745299999999999</v>
      </c>
      <c r="F828" s="124">
        <v>0.12964800000000001</v>
      </c>
      <c r="G828" s="124">
        <v>0.26710099999999998</v>
      </c>
    </row>
    <row r="829" spans="2:7" hidden="1" x14ac:dyDescent="0.5">
      <c r="B829" s="122">
        <v>1996</v>
      </c>
      <c r="C829" s="126" t="s">
        <v>77</v>
      </c>
      <c r="D829" s="126" t="s">
        <v>253</v>
      </c>
      <c r="E829" s="124">
        <v>7.0600000000000003E-3</v>
      </c>
      <c r="F829" s="124">
        <v>4.2989999999999999E-3</v>
      </c>
      <c r="G829" s="124">
        <v>1.1358999999999999E-2</v>
      </c>
    </row>
    <row r="830" spans="2:7" hidden="1" x14ac:dyDescent="0.5">
      <c r="B830" s="122">
        <v>1996</v>
      </c>
      <c r="C830" s="126" t="s">
        <v>77</v>
      </c>
      <c r="D830" s="126" t="s">
        <v>254</v>
      </c>
      <c r="E830" s="124">
        <v>0.381662</v>
      </c>
      <c r="F830" s="124">
        <v>0.158829</v>
      </c>
      <c r="G830" s="124">
        <v>0.54049100000000005</v>
      </c>
    </row>
    <row r="831" spans="2:7" hidden="1" x14ac:dyDescent="0.5">
      <c r="B831" s="122">
        <v>1996</v>
      </c>
      <c r="C831" s="126" t="s">
        <v>77</v>
      </c>
      <c r="D831" s="126" t="s">
        <v>255</v>
      </c>
      <c r="E831" s="124">
        <v>0.35768899999999998</v>
      </c>
      <c r="F831" s="124">
        <v>0.45686300000000002</v>
      </c>
      <c r="G831" s="124">
        <v>0.81455199999999994</v>
      </c>
    </row>
    <row r="832" spans="2:7" hidden="1" x14ac:dyDescent="0.5">
      <c r="B832" s="122">
        <v>1996</v>
      </c>
      <c r="C832" s="126" t="s">
        <v>77</v>
      </c>
      <c r="D832" s="126" t="s">
        <v>256</v>
      </c>
      <c r="E832" s="124">
        <v>0.246754</v>
      </c>
      <c r="F832" s="124">
        <v>0.159001</v>
      </c>
      <c r="G832" s="124">
        <v>0.40575499999999998</v>
      </c>
    </row>
    <row r="833" spans="2:7" x14ac:dyDescent="0.5">
      <c r="B833" s="122">
        <v>1997</v>
      </c>
      <c r="C833" s="124" t="s">
        <v>136</v>
      </c>
      <c r="D833" s="124" t="s">
        <v>52</v>
      </c>
      <c r="E833" s="124">
        <v>1.567428</v>
      </c>
      <c r="F833" s="124">
        <v>1.468407</v>
      </c>
      <c r="G833" s="124">
        <v>3.0358350000000001</v>
      </c>
    </row>
    <row r="834" spans="2:7" x14ac:dyDescent="0.5">
      <c r="B834" s="122">
        <v>1997</v>
      </c>
      <c r="C834" s="124" t="s">
        <v>136</v>
      </c>
      <c r="D834" s="124" t="s">
        <v>137</v>
      </c>
      <c r="E834" s="124">
        <v>0.213833</v>
      </c>
      <c r="F834" s="124">
        <v>0.228074</v>
      </c>
      <c r="G834" s="124">
        <v>0.44190699999999999</v>
      </c>
    </row>
    <row r="835" spans="2:7" x14ac:dyDescent="0.5">
      <c r="B835" s="122">
        <v>1997</v>
      </c>
      <c r="C835" s="124" t="s">
        <v>136</v>
      </c>
      <c r="D835" s="124" t="s">
        <v>51</v>
      </c>
      <c r="E835" s="124">
        <v>1.7788839999999999</v>
      </c>
      <c r="F835" s="124">
        <v>1.405351</v>
      </c>
      <c r="G835" s="124">
        <v>3.1842350000000001</v>
      </c>
    </row>
    <row r="836" spans="2:7" x14ac:dyDescent="0.5">
      <c r="B836" s="122">
        <v>1997</v>
      </c>
      <c r="C836" s="126" t="s">
        <v>136</v>
      </c>
      <c r="D836" s="126" t="s">
        <v>138</v>
      </c>
      <c r="E836" s="124">
        <v>0.95120700000000002</v>
      </c>
      <c r="F836" s="124">
        <v>0.71192200000000005</v>
      </c>
      <c r="G836" s="124">
        <v>1.6631290000000001</v>
      </c>
    </row>
    <row r="837" spans="2:7" hidden="1" x14ac:dyDescent="0.5">
      <c r="B837" s="122">
        <v>1997</v>
      </c>
      <c r="C837" s="126" t="s">
        <v>139</v>
      </c>
      <c r="D837" s="126" t="s">
        <v>139</v>
      </c>
      <c r="E837" s="124">
        <v>11.075920999999999</v>
      </c>
      <c r="F837" s="124">
        <v>0</v>
      </c>
      <c r="G837" s="124">
        <v>11.075920999999999</v>
      </c>
    </row>
    <row r="838" spans="2:7" hidden="1" x14ac:dyDescent="0.5">
      <c r="B838" s="122">
        <v>1997</v>
      </c>
      <c r="C838" s="126" t="s">
        <v>72</v>
      </c>
      <c r="D838" s="126" t="s">
        <v>140</v>
      </c>
      <c r="E838" s="124">
        <v>13.165713</v>
      </c>
      <c r="F838" s="124">
        <v>0.79225699999999999</v>
      </c>
      <c r="G838" s="124">
        <v>13.95797</v>
      </c>
    </row>
    <row r="839" spans="2:7" hidden="1" x14ac:dyDescent="0.5">
      <c r="B839" s="122">
        <v>1997</v>
      </c>
      <c r="C839" s="126" t="s">
        <v>72</v>
      </c>
      <c r="D839" s="126" t="s">
        <v>141</v>
      </c>
      <c r="E839" s="124">
        <v>0.214228</v>
      </c>
      <c r="F839" s="124">
        <v>1.7867999999999998E-2</v>
      </c>
      <c r="G839" s="124">
        <v>0.232096</v>
      </c>
    </row>
    <row r="840" spans="2:7" hidden="1" x14ac:dyDescent="0.5">
      <c r="B840" s="122">
        <v>1997</v>
      </c>
      <c r="C840" s="126" t="s">
        <v>72</v>
      </c>
      <c r="D840" s="126" t="s">
        <v>142</v>
      </c>
      <c r="E840" s="124">
        <v>0.36501</v>
      </c>
      <c r="F840" s="124">
        <v>9.3292E-2</v>
      </c>
      <c r="G840" s="124">
        <v>0.45830199999999999</v>
      </c>
    </row>
    <row r="841" spans="2:7" hidden="1" x14ac:dyDescent="0.5">
      <c r="B841" s="122">
        <v>1997</v>
      </c>
      <c r="C841" s="126" t="s">
        <v>72</v>
      </c>
      <c r="D841" s="126" t="s">
        <v>143</v>
      </c>
      <c r="E841" s="124">
        <v>0.78935299999999997</v>
      </c>
      <c r="F841" s="124">
        <v>0.13227</v>
      </c>
      <c r="G841" s="124">
        <v>0.92162299999999997</v>
      </c>
    </row>
    <row r="842" spans="2:7" hidden="1" x14ac:dyDescent="0.5">
      <c r="B842" s="122">
        <v>1997</v>
      </c>
      <c r="C842" s="126" t="s">
        <v>72</v>
      </c>
      <c r="D842" s="126" t="s">
        <v>144</v>
      </c>
      <c r="E842" s="124">
        <v>9.4786999999999996E-2</v>
      </c>
      <c r="F842" s="124">
        <v>3.0771E-2</v>
      </c>
      <c r="G842" s="124">
        <v>0.125558</v>
      </c>
    </row>
    <row r="843" spans="2:7" hidden="1" x14ac:dyDescent="0.5">
      <c r="B843" s="122">
        <v>1997</v>
      </c>
      <c r="C843" s="126" t="s">
        <v>72</v>
      </c>
      <c r="D843" s="126" t="s">
        <v>145</v>
      </c>
      <c r="E843" s="124">
        <v>0.514405</v>
      </c>
      <c r="F843" s="124">
        <v>0.22470399999999999</v>
      </c>
      <c r="G843" s="124">
        <v>0.73910900000000002</v>
      </c>
    </row>
    <row r="844" spans="2:7" hidden="1" x14ac:dyDescent="0.5">
      <c r="B844" s="122">
        <v>1997</v>
      </c>
      <c r="C844" s="126" t="s">
        <v>146</v>
      </c>
      <c r="D844" s="126" t="s">
        <v>147</v>
      </c>
      <c r="E844" s="124">
        <v>1.4164E-2</v>
      </c>
      <c r="F844" s="124">
        <v>1.0596159999999999</v>
      </c>
      <c r="G844" s="124">
        <v>1.07378</v>
      </c>
    </row>
    <row r="845" spans="2:7" hidden="1" x14ac:dyDescent="0.5">
      <c r="B845" s="122">
        <v>1997</v>
      </c>
      <c r="C845" s="126" t="s">
        <v>146</v>
      </c>
      <c r="D845" s="126" t="s">
        <v>148</v>
      </c>
      <c r="E845" s="124">
        <v>0.16164100000000001</v>
      </c>
      <c r="F845" s="124">
        <v>5.2707999999999998E-2</v>
      </c>
      <c r="G845" s="124">
        <v>0.21434900000000001</v>
      </c>
    </row>
    <row r="846" spans="2:7" hidden="1" x14ac:dyDescent="0.5">
      <c r="B846" s="122">
        <v>1997</v>
      </c>
      <c r="C846" s="126" t="s">
        <v>146</v>
      </c>
      <c r="D846" s="126" t="s">
        <v>149</v>
      </c>
      <c r="E846" s="124">
        <v>3.8039999999999997E-2</v>
      </c>
      <c r="F846" s="124">
        <v>0.400812</v>
      </c>
      <c r="G846" s="124">
        <v>0.43885200000000002</v>
      </c>
    </row>
    <row r="847" spans="2:7" hidden="1" x14ac:dyDescent="0.5">
      <c r="B847" s="122">
        <v>1997</v>
      </c>
      <c r="C847" s="126" t="s">
        <v>146</v>
      </c>
      <c r="D847" s="126" t="s">
        <v>150</v>
      </c>
      <c r="E847" s="124">
        <v>0.28156199999999998</v>
      </c>
      <c r="F847" s="124">
        <v>1.5139130000000001</v>
      </c>
      <c r="G847" s="124">
        <v>1.7954749999999999</v>
      </c>
    </row>
    <row r="848" spans="2:7" hidden="1" x14ac:dyDescent="0.5">
      <c r="B848" s="122">
        <v>1997</v>
      </c>
      <c r="C848" s="126" t="s">
        <v>146</v>
      </c>
      <c r="D848" s="126" t="s">
        <v>151</v>
      </c>
      <c r="E848" s="124">
        <v>0.16347900000000001</v>
      </c>
      <c r="F848" s="124">
        <v>0.13575300000000001</v>
      </c>
      <c r="G848" s="124">
        <v>0.29923200000000011</v>
      </c>
    </row>
    <row r="849" spans="2:7" hidden="1" x14ac:dyDescent="0.5">
      <c r="B849" s="122">
        <v>1997</v>
      </c>
      <c r="C849" s="126" t="s">
        <v>146</v>
      </c>
      <c r="D849" s="126" t="s">
        <v>152</v>
      </c>
      <c r="E849" s="124">
        <v>7.3870000000000003E-3</v>
      </c>
      <c r="F849" s="124">
        <v>3.5185000000000001E-2</v>
      </c>
      <c r="G849" s="124">
        <v>4.2571999999999999E-2</v>
      </c>
    </row>
    <row r="850" spans="2:7" hidden="1" x14ac:dyDescent="0.5">
      <c r="B850" s="122">
        <v>1997</v>
      </c>
      <c r="C850" s="126" t="s">
        <v>146</v>
      </c>
      <c r="D850" s="126" t="s">
        <v>153</v>
      </c>
      <c r="E850" s="124">
        <v>5.1038E-2</v>
      </c>
      <c r="F850" s="124">
        <v>0.44948700000000003</v>
      </c>
      <c r="G850" s="124">
        <v>0.500525</v>
      </c>
    </row>
    <row r="851" spans="2:7" hidden="1" x14ac:dyDescent="0.5">
      <c r="B851" s="122">
        <v>1997</v>
      </c>
      <c r="C851" s="126" t="s">
        <v>146</v>
      </c>
      <c r="D851" s="126" t="s">
        <v>154</v>
      </c>
      <c r="E851" s="124">
        <v>3.8552000000000003E-2</v>
      </c>
      <c r="F851" s="124">
        <v>0.71341299999999996</v>
      </c>
      <c r="G851" s="124">
        <v>0.75196499999999999</v>
      </c>
    </row>
    <row r="852" spans="2:7" hidden="1" x14ac:dyDescent="0.5">
      <c r="B852" s="122">
        <v>1997</v>
      </c>
      <c r="C852" s="126" t="s">
        <v>146</v>
      </c>
      <c r="D852" s="126" t="s">
        <v>155</v>
      </c>
      <c r="E852" s="124">
        <v>9.4149999999999998E-3</v>
      </c>
      <c r="F852" s="124">
        <v>6.5430000000000002E-2</v>
      </c>
      <c r="G852" s="124">
        <v>7.4844999999999995E-2</v>
      </c>
    </row>
    <row r="853" spans="2:7" hidden="1" x14ac:dyDescent="0.5">
      <c r="B853" s="122">
        <v>1997</v>
      </c>
      <c r="C853" s="126" t="s">
        <v>146</v>
      </c>
      <c r="D853" s="126" t="s">
        <v>156</v>
      </c>
      <c r="E853" s="124">
        <v>4.9408000000000001E-2</v>
      </c>
      <c r="F853" s="124">
        <v>0.65700499999999995</v>
      </c>
      <c r="G853" s="124">
        <v>0.70641299999999996</v>
      </c>
    </row>
    <row r="854" spans="2:7" hidden="1" x14ac:dyDescent="0.5">
      <c r="B854" s="122">
        <v>1997</v>
      </c>
      <c r="C854" s="126" t="s">
        <v>146</v>
      </c>
      <c r="D854" s="126" t="s">
        <v>157</v>
      </c>
      <c r="E854" s="124">
        <v>6.6068000000000002E-2</v>
      </c>
      <c r="F854" s="124">
        <v>0.470634</v>
      </c>
      <c r="G854" s="124">
        <v>0.53670200000000001</v>
      </c>
    </row>
    <row r="855" spans="2:7" hidden="1" x14ac:dyDescent="0.5">
      <c r="B855" s="122">
        <v>1997</v>
      </c>
      <c r="C855" s="126" t="s">
        <v>146</v>
      </c>
      <c r="D855" s="126" t="s">
        <v>158</v>
      </c>
      <c r="E855" s="124">
        <v>1.9615E-2</v>
      </c>
      <c r="F855" s="124">
        <v>0.25422600000000001</v>
      </c>
      <c r="G855" s="124">
        <v>0.273841</v>
      </c>
    </row>
    <row r="856" spans="2:7" hidden="1" x14ac:dyDescent="0.5">
      <c r="B856" s="122">
        <v>1997</v>
      </c>
      <c r="C856" s="126" t="s">
        <v>146</v>
      </c>
      <c r="D856" s="126" t="s">
        <v>159</v>
      </c>
      <c r="E856" s="124">
        <v>1.323E-2</v>
      </c>
      <c r="F856" s="124">
        <v>0.37945499999999999</v>
      </c>
      <c r="G856" s="124">
        <v>0.39268500000000001</v>
      </c>
    </row>
    <row r="857" spans="2:7" hidden="1" x14ac:dyDescent="0.5">
      <c r="B857" s="122">
        <v>1997</v>
      </c>
      <c r="C857" s="126" t="s">
        <v>146</v>
      </c>
      <c r="D857" s="126" t="s">
        <v>160</v>
      </c>
      <c r="E857" s="124">
        <v>6.3449000000000005E-2</v>
      </c>
      <c r="F857" s="124">
        <v>0.23355100000000001</v>
      </c>
      <c r="G857" s="124">
        <v>0.29699999999999999</v>
      </c>
    </row>
    <row r="858" spans="2:7" hidden="1" x14ac:dyDescent="0.5">
      <c r="B858" s="122">
        <v>1997</v>
      </c>
      <c r="C858" s="126" t="s">
        <v>146</v>
      </c>
      <c r="D858" s="126" t="s">
        <v>161</v>
      </c>
      <c r="E858" s="124">
        <v>3.2912999999999998E-2</v>
      </c>
      <c r="F858" s="124">
        <v>0.22015199999999999</v>
      </c>
      <c r="G858" s="124">
        <v>0.25306499999999998</v>
      </c>
    </row>
    <row r="859" spans="2:7" hidden="1" x14ac:dyDescent="0.5">
      <c r="B859" s="122">
        <v>1997</v>
      </c>
      <c r="C859" s="126" t="s">
        <v>146</v>
      </c>
      <c r="D859" s="126" t="s">
        <v>162</v>
      </c>
      <c r="E859" s="124">
        <v>1.6986000000000001E-2</v>
      </c>
      <c r="F859" s="124">
        <v>5.7650000000000002E-3</v>
      </c>
      <c r="G859" s="124">
        <v>2.2751E-2</v>
      </c>
    </row>
    <row r="860" spans="2:7" hidden="1" x14ac:dyDescent="0.5">
      <c r="B860" s="122">
        <v>1997</v>
      </c>
      <c r="C860" s="126" t="s">
        <v>146</v>
      </c>
      <c r="D860" s="126" t="s">
        <v>163</v>
      </c>
      <c r="E860" s="124">
        <v>0.17760100000000001</v>
      </c>
      <c r="F860" s="124">
        <v>0.43066199999999999</v>
      </c>
      <c r="G860" s="124">
        <v>0.608263</v>
      </c>
    </row>
    <row r="861" spans="2:7" hidden="1" x14ac:dyDescent="0.5">
      <c r="B861" s="122">
        <v>1997</v>
      </c>
      <c r="C861" s="126" t="s">
        <v>146</v>
      </c>
      <c r="D861" s="126" t="s">
        <v>164</v>
      </c>
      <c r="E861" s="124">
        <v>8.8190000000000004E-3</v>
      </c>
      <c r="F861" s="124">
        <v>0.24447199999999999</v>
      </c>
      <c r="G861" s="124">
        <v>0.25329099999999999</v>
      </c>
    </row>
    <row r="862" spans="2:7" hidden="1" x14ac:dyDescent="0.5">
      <c r="B862" s="122">
        <v>1997</v>
      </c>
      <c r="C862" s="126" t="s">
        <v>146</v>
      </c>
      <c r="D862" s="126" t="s">
        <v>165</v>
      </c>
      <c r="E862" s="124">
        <v>0.13886699999999999</v>
      </c>
      <c r="F862" s="124">
        <v>0.79681500000000005</v>
      </c>
      <c r="G862" s="124">
        <v>0.93568200000000001</v>
      </c>
    </row>
    <row r="863" spans="2:7" hidden="1" x14ac:dyDescent="0.5">
      <c r="B863" s="122">
        <v>1997</v>
      </c>
      <c r="C863" s="126" t="s">
        <v>146</v>
      </c>
      <c r="D863" s="126" t="s">
        <v>166</v>
      </c>
      <c r="E863" s="124">
        <v>4.7710000000000002E-2</v>
      </c>
      <c r="F863" s="124">
        <v>0.32205299999999998</v>
      </c>
      <c r="G863" s="124">
        <v>0.36976300000000001</v>
      </c>
    </row>
    <row r="864" spans="2:7" hidden="1" x14ac:dyDescent="0.5">
      <c r="B864" s="122">
        <v>1997</v>
      </c>
      <c r="C864" s="126" t="s">
        <v>146</v>
      </c>
      <c r="D864" s="126" t="s">
        <v>167</v>
      </c>
      <c r="E864" s="124">
        <v>0.17710699999999999</v>
      </c>
      <c r="F864" s="124">
        <v>0.902084</v>
      </c>
      <c r="G864" s="124">
        <v>1.079191</v>
      </c>
    </row>
    <row r="865" spans="2:7" hidden="1" x14ac:dyDescent="0.5">
      <c r="B865" s="122">
        <v>1997</v>
      </c>
      <c r="C865" s="126" t="s">
        <v>146</v>
      </c>
      <c r="D865" s="126" t="s">
        <v>168</v>
      </c>
      <c r="E865" s="124">
        <v>0.56299999999999994</v>
      </c>
      <c r="F865" s="124">
        <v>1.6059570000000001</v>
      </c>
      <c r="G865" s="124">
        <v>2.1689569999999998</v>
      </c>
    </row>
    <row r="866" spans="2:7" hidden="1" x14ac:dyDescent="0.5">
      <c r="B866" s="122">
        <v>1997</v>
      </c>
      <c r="C866" s="126" t="s">
        <v>146</v>
      </c>
      <c r="D866" s="126" t="s">
        <v>169</v>
      </c>
      <c r="E866" s="124">
        <v>1.2806E-2</v>
      </c>
      <c r="F866" s="124">
        <v>0.14316499999999999</v>
      </c>
      <c r="G866" s="124">
        <v>0.155971</v>
      </c>
    </row>
    <row r="867" spans="2:7" hidden="1" x14ac:dyDescent="0.5">
      <c r="B867" s="122">
        <v>1997</v>
      </c>
      <c r="C867" s="126" t="s">
        <v>146</v>
      </c>
      <c r="D867" s="126" t="s">
        <v>170</v>
      </c>
      <c r="E867" s="124">
        <v>5.3078E-2</v>
      </c>
      <c r="F867" s="124">
        <v>0.15631</v>
      </c>
      <c r="G867" s="124">
        <v>0.20938799999999999</v>
      </c>
    </row>
    <row r="868" spans="2:7" hidden="1" x14ac:dyDescent="0.5">
      <c r="B868" s="122">
        <v>1997</v>
      </c>
      <c r="C868" s="126" t="s">
        <v>146</v>
      </c>
      <c r="D868" s="126" t="s">
        <v>171</v>
      </c>
      <c r="E868" s="124">
        <v>1.5E-5</v>
      </c>
      <c r="F868" s="124">
        <v>2.6117999999999999E-2</v>
      </c>
      <c r="G868" s="124">
        <v>2.6133E-2</v>
      </c>
    </row>
    <row r="869" spans="2:7" hidden="1" x14ac:dyDescent="0.5">
      <c r="B869" s="122">
        <v>1997</v>
      </c>
      <c r="C869" s="126" t="s">
        <v>146</v>
      </c>
      <c r="D869" s="126" t="s">
        <v>172</v>
      </c>
      <c r="E869" s="124">
        <v>4.5636999999999997E-2</v>
      </c>
      <c r="F869" s="124">
        <v>2.1805000000000001E-2</v>
      </c>
      <c r="G869" s="124">
        <v>6.7442000000000002E-2</v>
      </c>
    </row>
    <row r="870" spans="2:7" hidden="1" x14ac:dyDescent="0.5">
      <c r="B870" s="122">
        <v>1997</v>
      </c>
      <c r="C870" s="126" t="s">
        <v>146</v>
      </c>
      <c r="D870" s="126" t="s">
        <v>173</v>
      </c>
      <c r="E870" s="124">
        <v>6.5333000000000002E-2</v>
      </c>
      <c r="F870" s="124">
        <v>0.35430200000000001</v>
      </c>
      <c r="G870" s="124">
        <v>0.41963499999999998</v>
      </c>
    </row>
    <row r="871" spans="2:7" hidden="1" x14ac:dyDescent="0.5">
      <c r="B871" s="122">
        <v>1997</v>
      </c>
      <c r="C871" s="126" t="s">
        <v>146</v>
      </c>
      <c r="D871" s="126" t="s">
        <v>174</v>
      </c>
      <c r="E871" s="124">
        <v>2.2228999999999999E-2</v>
      </c>
      <c r="F871" s="124">
        <v>0.13619200000000001</v>
      </c>
      <c r="G871" s="124">
        <v>0.15842100000000001</v>
      </c>
    </row>
    <row r="872" spans="2:7" hidden="1" x14ac:dyDescent="0.5">
      <c r="B872" s="122">
        <v>1997</v>
      </c>
      <c r="C872" s="126" t="s">
        <v>146</v>
      </c>
      <c r="D872" s="126" t="s">
        <v>175</v>
      </c>
      <c r="E872" s="124">
        <v>1.3041000000000001E-2</v>
      </c>
      <c r="F872" s="124">
        <v>3.4092999999999998E-2</v>
      </c>
      <c r="G872" s="124">
        <v>4.7134000000000002E-2</v>
      </c>
    </row>
    <row r="873" spans="2:7" hidden="1" x14ac:dyDescent="0.5">
      <c r="B873" s="122">
        <v>1997</v>
      </c>
      <c r="C873" s="126" t="s">
        <v>146</v>
      </c>
      <c r="D873" s="126" t="s">
        <v>176</v>
      </c>
      <c r="E873" s="124">
        <v>5.2192000000000002E-2</v>
      </c>
      <c r="F873" s="124">
        <v>0.26124199999999997</v>
      </c>
      <c r="G873" s="124">
        <v>0.31343399999999999</v>
      </c>
    </row>
    <row r="874" spans="2:7" hidden="1" x14ac:dyDescent="0.5">
      <c r="B874" s="122">
        <v>1997</v>
      </c>
      <c r="C874" s="126" t="s">
        <v>73</v>
      </c>
      <c r="D874" s="126" t="s">
        <v>177</v>
      </c>
      <c r="E874" s="124">
        <v>0.84848000000000001</v>
      </c>
      <c r="F874" s="124">
        <v>1.0534829999999999</v>
      </c>
      <c r="G874" s="124">
        <v>1.9019630000000001</v>
      </c>
    </row>
    <row r="875" spans="2:7" hidden="1" x14ac:dyDescent="0.5">
      <c r="B875" s="122">
        <v>1997</v>
      </c>
      <c r="C875" s="126" t="s">
        <v>73</v>
      </c>
      <c r="D875" s="126" t="s">
        <v>178</v>
      </c>
      <c r="E875" s="124">
        <v>0.42241400000000001</v>
      </c>
      <c r="F875" s="124">
        <v>0.29661100000000001</v>
      </c>
      <c r="G875" s="124">
        <v>0.71902500000000003</v>
      </c>
    </row>
    <row r="876" spans="2:7" hidden="1" x14ac:dyDescent="0.5">
      <c r="B876" s="122">
        <v>1997</v>
      </c>
      <c r="C876" s="126" t="s">
        <v>73</v>
      </c>
      <c r="D876" s="126" t="s">
        <v>179</v>
      </c>
      <c r="E876" s="124">
        <v>0.32296399999999997</v>
      </c>
      <c r="F876" s="124">
        <v>0.202262</v>
      </c>
      <c r="G876" s="124">
        <v>0.52522599999999997</v>
      </c>
    </row>
    <row r="877" spans="2:7" hidden="1" x14ac:dyDescent="0.5">
      <c r="B877" s="122">
        <v>1997</v>
      </c>
      <c r="C877" s="126" t="s">
        <v>73</v>
      </c>
      <c r="D877" s="126" t="s">
        <v>180</v>
      </c>
      <c r="E877" s="124">
        <v>2.1888999999999999E-2</v>
      </c>
      <c r="F877" s="124">
        <v>7.8720999999999999E-2</v>
      </c>
      <c r="G877" s="124">
        <v>0.10061</v>
      </c>
    </row>
    <row r="878" spans="2:7" hidden="1" x14ac:dyDescent="0.5">
      <c r="B878" s="122">
        <v>1997</v>
      </c>
      <c r="C878" s="126" t="s">
        <v>73</v>
      </c>
      <c r="D878" s="126" t="s">
        <v>181</v>
      </c>
      <c r="E878" s="124">
        <v>1.0389000000000001E-2</v>
      </c>
      <c r="F878" s="124">
        <v>1.3814E-2</v>
      </c>
      <c r="G878" s="124">
        <v>2.4202999999999999E-2</v>
      </c>
    </row>
    <row r="879" spans="2:7" hidden="1" x14ac:dyDescent="0.5">
      <c r="B879" s="122">
        <v>1997</v>
      </c>
      <c r="C879" s="126" t="s">
        <v>73</v>
      </c>
      <c r="D879" s="126" t="s">
        <v>182</v>
      </c>
      <c r="E879" s="124">
        <v>1.6968890000000001</v>
      </c>
      <c r="F879" s="124">
        <v>0.84998399999999996</v>
      </c>
      <c r="G879" s="124">
        <v>2.5468730000000002</v>
      </c>
    </row>
    <row r="880" spans="2:7" hidden="1" x14ac:dyDescent="0.5">
      <c r="B880" s="122">
        <v>1997</v>
      </c>
      <c r="C880" s="126" t="s">
        <v>73</v>
      </c>
      <c r="D880" s="126" t="s">
        <v>183</v>
      </c>
      <c r="E880" s="124">
        <v>1.5660810000000001</v>
      </c>
      <c r="F880" s="124">
        <v>0.42672500000000002</v>
      </c>
      <c r="G880" s="124">
        <v>1.9928060000000001</v>
      </c>
    </row>
    <row r="881" spans="2:7" hidden="1" x14ac:dyDescent="0.5">
      <c r="B881" s="122">
        <v>1997</v>
      </c>
      <c r="C881" s="126" t="s">
        <v>73</v>
      </c>
      <c r="D881" s="126" t="s">
        <v>184</v>
      </c>
      <c r="E881" s="124">
        <v>0.87911099999999998</v>
      </c>
      <c r="F881" s="124">
        <v>0.61908600000000003</v>
      </c>
      <c r="G881" s="124">
        <v>1.498197</v>
      </c>
    </row>
    <row r="882" spans="2:7" hidden="1" x14ac:dyDescent="0.5">
      <c r="B882" s="122">
        <v>1997</v>
      </c>
      <c r="C882" s="126" t="s">
        <v>73</v>
      </c>
      <c r="D882" s="126" t="s">
        <v>185</v>
      </c>
      <c r="E882" s="124">
        <v>1.892973</v>
      </c>
      <c r="F882" s="124">
        <v>0.56098999999999999</v>
      </c>
      <c r="G882" s="124">
        <v>2.4539629999999999</v>
      </c>
    </row>
    <row r="883" spans="2:7" hidden="1" x14ac:dyDescent="0.5">
      <c r="B883" s="122">
        <v>1997</v>
      </c>
      <c r="C883" s="126" t="s">
        <v>186</v>
      </c>
      <c r="D883" s="126" t="s">
        <v>187</v>
      </c>
      <c r="E883" s="124">
        <v>0.39924799999999999</v>
      </c>
      <c r="F883" s="124">
        <v>0.155088</v>
      </c>
      <c r="G883" s="124">
        <v>0.55433599999999994</v>
      </c>
    </row>
    <row r="884" spans="2:7" hidden="1" x14ac:dyDescent="0.5">
      <c r="B884" s="122">
        <v>1997</v>
      </c>
      <c r="C884" s="126" t="s">
        <v>186</v>
      </c>
      <c r="D884" s="126" t="s">
        <v>188</v>
      </c>
      <c r="E884" s="124">
        <v>1.647597</v>
      </c>
      <c r="F884" s="124">
        <v>0.60294099999999995</v>
      </c>
      <c r="G884" s="124">
        <v>2.2505380000000001</v>
      </c>
    </row>
    <row r="885" spans="2:7" hidden="1" x14ac:dyDescent="0.5">
      <c r="B885" s="122">
        <v>1997</v>
      </c>
      <c r="C885" s="126" t="s">
        <v>186</v>
      </c>
      <c r="D885" s="126" t="s">
        <v>189</v>
      </c>
      <c r="E885" s="124">
        <v>1.2436970000000001</v>
      </c>
      <c r="F885" s="124">
        <v>0.71108000000000005</v>
      </c>
      <c r="G885" s="124">
        <v>1.954777</v>
      </c>
    </row>
    <row r="886" spans="2:7" hidden="1" x14ac:dyDescent="0.5">
      <c r="B886" s="122">
        <v>1997</v>
      </c>
      <c r="C886" s="126" t="s">
        <v>190</v>
      </c>
      <c r="D886" s="126" t="s">
        <v>191</v>
      </c>
      <c r="E886" s="124">
        <v>1.6389999999999998E-2</v>
      </c>
      <c r="F886" s="124">
        <v>6.1659999999999996E-3</v>
      </c>
      <c r="G886" s="124">
        <v>2.2556E-2</v>
      </c>
    </row>
    <row r="887" spans="2:7" hidden="1" x14ac:dyDescent="0.5">
      <c r="B887" s="122">
        <v>1997</v>
      </c>
      <c r="C887" s="126" t="s">
        <v>190</v>
      </c>
      <c r="D887" s="126" t="s">
        <v>192</v>
      </c>
      <c r="E887" s="124">
        <v>0.23020399999999999</v>
      </c>
      <c r="F887" s="124">
        <v>7.3756000000000002E-2</v>
      </c>
      <c r="G887" s="124">
        <v>0.30396000000000001</v>
      </c>
    </row>
    <row r="888" spans="2:7" hidden="1" x14ac:dyDescent="0.5">
      <c r="B888" s="122">
        <v>1997</v>
      </c>
      <c r="C888" s="126" t="s">
        <v>190</v>
      </c>
      <c r="D888" s="126" t="s">
        <v>193</v>
      </c>
      <c r="E888" s="124">
        <v>1.394587</v>
      </c>
      <c r="F888" s="124">
        <v>0.41877300000000001</v>
      </c>
      <c r="G888" s="124">
        <v>1.8133600000000001</v>
      </c>
    </row>
    <row r="889" spans="2:7" hidden="1" x14ac:dyDescent="0.5">
      <c r="B889" s="122">
        <v>1997</v>
      </c>
      <c r="C889" s="126" t="s">
        <v>190</v>
      </c>
      <c r="D889" s="126" t="s">
        <v>194</v>
      </c>
      <c r="E889" s="124">
        <v>7.1349999999999997E-2</v>
      </c>
      <c r="F889" s="124">
        <v>2.8392000000000001E-2</v>
      </c>
      <c r="G889" s="124">
        <v>9.9741999999999997E-2</v>
      </c>
    </row>
    <row r="890" spans="2:7" hidden="1" x14ac:dyDescent="0.5">
      <c r="B890" s="122">
        <v>1997</v>
      </c>
      <c r="C890" s="126" t="s">
        <v>190</v>
      </c>
      <c r="D890" s="126" t="s">
        <v>195</v>
      </c>
      <c r="E890" s="124">
        <v>0.71817500000000001</v>
      </c>
      <c r="F890" s="124">
        <v>0.34957700000000003</v>
      </c>
      <c r="G890" s="124">
        <v>1.067752</v>
      </c>
    </row>
    <row r="891" spans="2:7" hidden="1" x14ac:dyDescent="0.5">
      <c r="B891" s="122">
        <v>1997</v>
      </c>
      <c r="C891" s="126" t="s">
        <v>190</v>
      </c>
      <c r="D891" s="126" t="s">
        <v>196</v>
      </c>
      <c r="E891" s="124">
        <v>0.93869400000000003</v>
      </c>
      <c r="F891" s="124">
        <v>0.17171400000000001</v>
      </c>
      <c r="G891" s="124">
        <v>1.1104080000000001</v>
      </c>
    </row>
    <row r="892" spans="2:7" hidden="1" x14ac:dyDescent="0.5">
      <c r="B892" s="122">
        <v>1997</v>
      </c>
      <c r="C892" s="126" t="s">
        <v>190</v>
      </c>
      <c r="D892" s="126" t="s">
        <v>197</v>
      </c>
      <c r="E892" s="124">
        <v>0.35283300000000001</v>
      </c>
      <c r="F892" s="124">
        <v>0.18307000000000001</v>
      </c>
      <c r="G892" s="124">
        <v>0.53590300000000002</v>
      </c>
    </row>
    <row r="893" spans="2:7" hidden="1" x14ac:dyDescent="0.5">
      <c r="B893" s="122">
        <v>1997</v>
      </c>
      <c r="C893" s="126" t="s">
        <v>190</v>
      </c>
      <c r="D893" s="126" t="s">
        <v>198</v>
      </c>
      <c r="E893" s="124">
        <v>0.83835800000000005</v>
      </c>
      <c r="F893" s="124">
        <v>0.45351000000000002</v>
      </c>
      <c r="G893" s="124">
        <v>1.291868</v>
      </c>
    </row>
    <row r="894" spans="2:7" hidden="1" x14ac:dyDescent="0.5">
      <c r="B894" s="122">
        <v>1997</v>
      </c>
      <c r="C894" s="126" t="s">
        <v>190</v>
      </c>
      <c r="D894" s="126" t="s">
        <v>199</v>
      </c>
      <c r="E894" s="124">
        <v>3.3458000000000002E-2</v>
      </c>
      <c r="F894" s="124">
        <v>3.1764000000000001E-2</v>
      </c>
      <c r="G894" s="124">
        <v>6.5222000000000002E-2</v>
      </c>
    </row>
    <row r="895" spans="2:7" hidden="1" x14ac:dyDescent="0.5">
      <c r="B895" s="122">
        <v>1997</v>
      </c>
      <c r="C895" s="126" t="s">
        <v>190</v>
      </c>
      <c r="D895" s="126" t="s">
        <v>200</v>
      </c>
      <c r="E895" s="124">
        <v>0.30927300000000002</v>
      </c>
      <c r="F895" s="124">
        <v>0.16242999999999999</v>
      </c>
      <c r="G895" s="124">
        <v>0.47170299999999998</v>
      </c>
    </row>
    <row r="896" spans="2:7" hidden="1" x14ac:dyDescent="0.5">
      <c r="B896" s="122">
        <v>1997</v>
      </c>
      <c r="C896" s="126" t="s">
        <v>190</v>
      </c>
      <c r="D896" s="126" t="s">
        <v>201</v>
      </c>
      <c r="E896" s="124">
        <v>0.78380099999999997</v>
      </c>
      <c r="F896" s="124">
        <v>0.48522999999999999</v>
      </c>
      <c r="G896" s="124">
        <v>1.269031</v>
      </c>
    </row>
    <row r="897" spans="2:7" hidden="1" x14ac:dyDescent="0.5">
      <c r="B897" s="122">
        <v>1997</v>
      </c>
      <c r="C897" s="126" t="s">
        <v>190</v>
      </c>
      <c r="D897" s="126" t="s">
        <v>202</v>
      </c>
      <c r="E897" s="124">
        <v>0.39247500000000002</v>
      </c>
      <c r="F897" s="124">
        <v>0.188504</v>
      </c>
      <c r="G897" s="124">
        <v>0.58097900000000002</v>
      </c>
    </row>
    <row r="898" spans="2:7" hidden="1" x14ac:dyDescent="0.5">
      <c r="B898" s="122">
        <v>1997</v>
      </c>
      <c r="C898" s="126" t="s">
        <v>190</v>
      </c>
      <c r="D898" s="126" t="s">
        <v>203</v>
      </c>
      <c r="E898" s="124">
        <v>9.5343999999999998E-2</v>
      </c>
      <c r="F898" s="124">
        <v>3.8275999999999998E-2</v>
      </c>
      <c r="G898" s="124">
        <v>0.13361999999999999</v>
      </c>
    </row>
    <row r="899" spans="2:7" hidden="1" x14ac:dyDescent="0.5">
      <c r="B899" s="122">
        <v>1997</v>
      </c>
      <c r="C899" s="126" t="s">
        <v>190</v>
      </c>
      <c r="D899" s="126" t="s">
        <v>204</v>
      </c>
      <c r="E899" s="124">
        <v>0.31611699999999998</v>
      </c>
      <c r="F899" s="124">
        <v>9.0338000000000002E-2</v>
      </c>
      <c r="G899" s="124">
        <v>0.40645500000000001</v>
      </c>
    </row>
    <row r="900" spans="2:7" hidden="1" x14ac:dyDescent="0.5">
      <c r="B900" s="122">
        <v>1997</v>
      </c>
      <c r="C900" s="126" t="s">
        <v>190</v>
      </c>
      <c r="D900" s="126" t="s">
        <v>205</v>
      </c>
      <c r="E900" s="124">
        <v>5.3813E-2</v>
      </c>
      <c r="F900" s="124">
        <v>5.3078E-2</v>
      </c>
      <c r="G900" s="124">
        <v>0.106891</v>
      </c>
    </row>
    <row r="901" spans="2:7" hidden="1" x14ac:dyDescent="0.5">
      <c r="B901" s="122">
        <v>1997</v>
      </c>
      <c r="C901" s="126" t="s">
        <v>206</v>
      </c>
      <c r="D901" s="126" t="s">
        <v>207</v>
      </c>
      <c r="E901" s="124">
        <v>2.2779000000000001E-2</v>
      </c>
      <c r="F901" s="124">
        <v>1.7356E-2</v>
      </c>
      <c r="G901" s="124">
        <v>4.0134999999999997E-2</v>
      </c>
    </row>
    <row r="902" spans="2:7" hidden="1" x14ac:dyDescent="0.5">
      <c r="B902" s="122">
        <v>1997</v>
      </c>
      <c r="C902" s="126" t="s">
        <v>206</v>
      </c>
      <c r="D902" s="126" t="s">
        <v>208</v>
      </c>
      <c r="E902" s="124">
        <v>3.8539999999999998E-3</v>
      </c>
      <c r="F902" s="124">
        <v>3.0590000000000001E-3</v>
      </c>
      <c r="G902" s="124">
        <v>6.9129999999999999E-3</v>
      </c>
    </row>
    <row r="903" spans="2:7" hidden="1" x14ac:dyDescent="0.5">
      <c r="B903" s="122">
        <v>1997</v>
      </c>
      <c r="C903" s="126" t="s">
        <v>206</v>
      </c>
      <c r="D903" s="126" t="s">
        <v>209</v>
      </c>
      <c r="E903" s="124">
        <v>1.0629E-2</v>
      </c>
      <c r="F903" s="124">
        <v>9.044E-3</v>
      </c>
      <c r="G903" s="124">
        <v>1.9673E-2</v>
      </c>
    </row>
    <row r="904" spans="2:7" hidden="1" x14ac:dyDescent="0.5">
      <c r="B904" s="122">
        <v>1997</v>
      </c>
      <c r="C904" s="126" t="s">
        <v>206</v>
      </c>
      <c r="D904" s="126" t="s">
        <v>210</v>
      </c>
      <c r="E904" s="124">
        <v>2.3019999999999999E-2</v>
      </c>
      <c r="F904" s="124">
        <v>9.11E-3</v>
      </c>
      <c r="G904" s="124">
        <v>3.2129999999999999E-2</v>
      </c>
    </row>
    <row r="905" spans="2:7" hidden="1" x14ac:dyDescent="0.5">
      <c r="B905" s="122">
        <v>1997</v>
      </c>
      <c r="C905" s="126" t="s">
        <v>206</v>
      </c>
      <c r="D905" s="126" t="s">
        <v>211</v>
      </c>
      <c r="E905" s="124">
        <v>4.1521000000000002E-2</v>
      </c>
      <c r="F905" s="124">
        <v>2.7149E-2</v>
      </c>
      <c r="G905" s="124">
        <v>6.8670000000000009E-2</v>
      </c>
    </row>
    <row r="906" spans="2:7" hidden="1" x14ac:dyDescent="0.5">
      <c r="B906" s="122">
        <v>1997</v>
      </c>
      <c r="C906" s="126" t="s">
        <v>206</v>
      </c>
      <c r="D906" s="126" t="s">
        <v>212</v>
      </c>
      <c r="E906" s="124">
        <v>0.49349399999999999</v>
      </c>
      <c r="F906" s="124">
        <v>0.42622500000000002</v>
      </c>
      <c r="G906" s="124">
        <v>0.91971899999999995</v>
      </c>
    </row>
    <row r="907" spans="2:7" hidden="1" x14ac:dyDescent="0.5">
      <c r="B907" s="122">
        <v>1997</v>
      </c>
      <c r="C907" s="126" t="s">
        <v>206</v>
      </c>
      <c r="D907" s="126" t="s">
        <v>213</v>
      </c>
      <c r="E907" s="124">
        <v>0.381469</v>
      </c>
      <c r="F907" s="124">
        <v>0.23393700000000001</v>
      </c>
      <c r="G907" s="124">
        <v>0.61540600000000001</v>
      </c>
    </row>
    <row r="908" spans="2:7" hidden="1" x14ac:dyDescent="0.5">
      <c r="B908" s="122">
        <v>1997</v>
      </c>
      <c r="C908" s="126" t="s">
        <v>206</v>
      </c>
      <c r="D908" s="126" t="s">
        <v>214</v>
      </c>
      <c r="E908" s="124">
        <v>1.5528E-2</v>
      </c>
      <c r="F908" s="124">
        <v>1.4416999999999999E-2</v>
      </c>
      <c r="G908" s="124">
        <v>2.9944999999999999E-2</v>
      </c>
    </row>
    <row r="909" spans="2:7" hidden="1" x14ac:dyDescent="0.5">
      <c r="B909" s="122">
        <v>1997</v>
      </c>
      <c r="C909" s="126" t="s">
        <v>206</v>
      </c>
      <c r="D909" s="126" t="s">
        <v>215</v>
      </c>
      <c r="E909" s="124">
        <v>8.9340000000000003E-2</v>
      </c>
      <c r="F909" s="124">
        <v>3.5118000000000003E-2</v>
      </c>
      <c r="G909" s="124">
        <v>0.124458</v>
      </c>
    </row>
    <row r="910" spans="2:7" hidden="1" x14ac:dyDescent="0.5">
      <c r="B910" s="122">
        <v>1997</v>
      </c>
      <c r="C910" s="126" t="s">
        <v>206</v>
      </c>
      <c r="D910" s="126" t="s">
        <v>216</v>
      </c>
      <c r="E910" s="124">
        <v>3.4783000000000001E-2</v>
      </c>
      <c r="F910" s="124">
        <v>2.0331999999999999E-2</v>
      </c>
      <c r="G910" s="124">
        <v>5.5114999999999997E-2</v>
      </c>
    </row>
    <row r="911" spans="2:7" hidden="1" x14ac:dyDescent="0.5">
      <c r="B911" s="122">
        <v>1997</v>
      </c>
      <c r="C911" s="126" t="s">
        <v>206</v>
      </c>
      <c r="D911" s="126" t="s">
        <v>217</v>
      </c>
      <c r="E911" s="124">
        <v>7.9430000000000004E-3</v>
      </c>
      <c r="F911" s="124">
        <v>5.947E-3</v>
      </c>
      <c r="G911" s="124">
        <v>1.389E-2</v>
      </c>
    </row>
    <row r="912" spans="2:7" hidden="1" x14ac:dyDescent="0.5">
      <c r="B912" s="122">
        <v>1997</v>
      </c>
      <c r="C912" s="126" t="s">
        <v>206</v>
      </c>
      <c r="D912" s="126" t="s">
        <v>218</v>
      </c>
      <c r="E912" s="124">
        <v>0.1066</v>
      </c>
      <c r="F912" s="124">
        <v>0.17898500000000001</v>
      </c>
      <c r="G912" s="124">
        <v>0.28558499999999998</v>
      </c>
    </row>
    <row r="913" spans="2:7" hidden="1" x14ac:dyDescent="0.5">
      <c r="B913" s="122">
        <v>1997</v>
      </c>
      <c r="C913" s="126" t="s">
        <v>206</v>
      </c>
      <c r="D913" s="126" t="s">
        <v>219</v>
      </c>
      <c r="E913" s="124">
        <v>5.7181999999999997E-2</v>
      </c>
      <c r="F913" s="124">
        <v>2.8298E-2</v>
      </c>
      <c r="G913" s="124">
        <v>8.548E-2</v>
      </c>
    </row>
    <row r="914" spans="2:7" hidden="1" x14ac:dyDescent="0.5">
      <c r="B914" s="122">
        <v>1997</v>
      </c>
      <c r="C914" s="126" t="s">
        <v>206</v>
      </c>
      <c r="D914" s="126" t="s">
        <v>220</v>
      </c>
      <c r="E914" s="124">
        <v>0.12046900000000001</v>
      </c>
      <c r="F914" s="124">
        <v>8.974E-2</v>
      </c>
      <c r="G914" s="124">
        <v>0.21020900000000001</v>
      </c>
    </row>
    <row r="915" spans="2:7" hidden="1" x14ac:dyDescent="0.5">
      <c r="B915" s="122">
        <v>1997</v>
      </c>
      <c r="C915" s="126" t="s">
        <v>206</v>
      </c>
      <c r="D915" s="126" t="s">
        <v>221</v>
      </c>
      <c r="E915" s="124">
        <v>4.5651999999999998E-2</v>
      </c>
      <c r="F915" s="124">
        <v>2.9076000000000001E-2</v>
      </c>
      <c r="G915" s="124">
        <v>7.4728000000000003E-2</v>
      </c>
    </row>
    <row r="916" spans="2:7" hidden="1" x14ac:dyDescent="0.5">
      <c r="B916" s="122">
        <v>1997</v>
      </c>
      <c r="C916" s="126" t="s">
        <v>206</v>
      </c>
      <c r="D916" s="126" t="s">
        <v>222</v>
      </c>
      <c r="E916" s="124">
        <v>8.9817999999999995E-2</v>
      </c>
      <c r="F916" s="124">
        <v>8.5558999999999996E-2</v>
      </c>
      <c r="G916" s="124">
        <v>0.17537700000000001</v>
      </c>
    </row>
    <row r="917" spans="2:7" hidden="1" x14ac:dyDescent="0.5">
      <c r="B917" s="122">
        <v>1997</v>
      </c>
      <c r="C917" s="126" t="s">
        <v>206</v>
      </c>
      <c r="D917" s="126" t="s">
        <v>223</v>
      </c>
      <c r="E917" s="124">
        <v>0.165771</v>
      </c>
      <c r="F917" s="124">
        <v>0.17715900000000001</v>
      </c>
      <c r="G917" s="124">
        <v>0.34293000000000001</v>
      </c>
    </row>
    <row r="918" spans="2:7" hidden="1" x14ac:dyDescent="0.5">
      <c r="B918" s="122">
        <v>1997</v>
      </c>
      <c r="C918" s="126" t="s">
        <v>206</v>
      </c>
      <c r="D918" s="126" t="s">
        <v>224</v>
      </c>
      <c r="E918" s="124">
        <v>1.4204E-2</v>
      </c>
      <c r="F918" s="124">
        <v>1.0942E-2</v>
      </c>
      <c r="G918" s="124">
        <v>2.5146000000000002E-2</v>
      </c>
    </row>
    <row r="919" spans="2:7" hidden="1" x14ac:dyDescent="0.5">
      <c r="B919" s="122">
        <v>1997</v>
      </c>
      <c r="C919" s="126" t="s">
        <v>206</v>
      </c>
      <c r="D919" s="126" t="s">
        <v>225</v>
      </c>
      <c r="E919" s="124">
        <v>7.5275999999999996E-2</v>
      </c>
      <c r="F919" s="124">
        <v>7.0889999999999995E-2</v>
      </c>
      <c r="G919" s="124">
        <v>0.14616599999999999</v>
      </c>
    </row>
    <row r="920" spans="2:7" hidden="1" x14ac:dyDescent="0.5">
      <c r="B920" s="122">
        <v>1997</v>
      </c>
      <c r="C920" s="126" t="s">
        <v>206</v>
      </c>
      <c r="D920" s="126" t="s">
        <v>226</v>
      </c>
      <c r="E920" s="124">
        <v>4.7212999999999998E-2</v>
      </c>
      <c r="F920" s="124">
        <v>2.6017999999999999E-2</v>
      </c>
      <c r="G920" s="124">
        <v>7.3230999999999991E-2</v>
      </c>
    </row>
    <row r="921" spans="2:7" hidden="1" x14ac:dyDescent="0.5">
      <c r="B921" s="122">
        <v>1997</v>
      </c>
      <c r="C921" s="126" t="s">
        <v>206</v>
      </c>
      <c r="D921" s="126" t="s">
        <v>227</v>
      </c>
      <c r="E921" s="124">
        <v>0.232011</v>
      </c>
      <c r="F921" s="124">
        <v>0.13986199999999999</v>
      </c>
      <c r="G921" s="124">
        <v>0.37187300000000001</v>
      </c>
    </row>
    <row r="922" spans="2:7" hidden="1" x14ac:dyDescent="0.5">
      <c r="B922" s="122">
        <v>1997</v>
      </c>
      <c r="C922" s="126" t="s">
        <v>206</v>
      </c>
      <c r="D922" s="126" t="s">
        <v>228</v>
      </c>
      <c r="E922" s="124">
        <v>0.158166</v>
      </c>
      <c r="F922" s="124">
        <v>7.7861E-2</v>
      </c>
      <c r="G922" s="124">
        <v>0.23602699999999999</v>
      </c>
    </row>
    <row r="923" spans="2:7" hidden="1" x14ac:dyDescent="0.5">
      <c r="B923" s="122">
        <v>1997</v>
      </c>
      <c r="C923" s="126" t="s">
        <v>206</v>
      </c>
      <c r="D923" s="126" t="s">
        <v>229</v>
      </c>
      <c r="E923" s="124">
        <v>0</v>
      </c>
      <c r="F923" s="124">
        <v>1.6799999999999999E-4</v>
      </c>
      <c r="G923" s="124">
        <v>1.6799999999999999E-4</v>
      </c>
    </row>
    <row r="924" spans="2:7" hidden="1" x14ac:dyDescent="0.5">
      <c r="B924" s="122">
        <v>1997</v>
      </c>
      <c r="C924" s="126" t="s">
        <v>206</v>
      </c>
      <c r="D924" s="126" t="s">
        <v>230</v>
      </c>
      <c r="E924" s="124">
        <v>7.2384000000000004E-2</v>
      </c>
      <c r="F924" s="124">
        <v>5.4366999999999999E-2</v>
      </c>
      <c r="G924" s="124">
        <v>0.126751</v>
      </c>
    </row>
    <row r="925" spans="2:7" hidden="1" x14ac:dyDescent="0.5">
      <c r="B925" s="122">
        <v>1997</v>
      </c>
      <c r="C925" s="126" t="s">
        <v>206</v>
      </c>
      <c r="D925" s="126" t="s">
        <v>231</v>
      </c>
      <c r="E925" s="124">
        <v>6.3639000000000001E-2</v>
      </c>
      <c r="F925" s="124">
        <v>5.5543000000000002E-2</v>
      </c>
      <c r="G925" s="124">
        <v>0.119182</v>
      </c>
    </row>
    <row r="926" spans="2:7" hidden="1" x14ac:dyDescent="0.5">
      <c r="B926" s="122">
        <v>1997</v>
      </c>
      <c r="C926" s="126" t="s">
        <v>206</v>
      </c>
      <c r="D926" s="126" t="s">
        <v>232</v>
      </c>
      <c r="E926" s="124">
        <v>1.7159000000000001E-2</v>
      </c>
      <c r="F926" s="124">
        <v>1.2318000000000001E-2</v>
      </c>
      <c r="G926" s="124">
        <v>2.9477E-2</v>
      </c>
    </row>
    <row r="927" spans="2:7" hidden="1" x14ac:dyDescent="0.5">
      <c r="B927" s="122">
        <v>1997</v>
      </c>
      <c r="C927" s="126" t="s">
        <v>206</v>
      </c>
      <c r="D927" s="126" t="s">
        <v>233</v>
      </c>
      <c r="E927" s="124">
        <v>1.8730000000000001E-3</v>
      </c>
      <c r="F927" s="124">
        <v>1.5939999999999999E-3</v>
      </c>
      <c r="G927" s="124">
        <v>3.467E-3</v>
      </c>
    </row>
    <row r="928" spans="2:7" hidden="1" x14ac:dyDescent="0.5">
      <c r="B928" s="122">
        <v>1997</v>
      </c>
      <c r="C928" s="126" t="s">
        <v>206</v>
      </c>
      <c r="D928" s="126" t="s">
        <v>234</v>
      </c>
      <c r="E928" s="124">
        <v>7.3006000000000001E-2</v>
      </c>
      <c r="F928" s="124">
        <v>8.4879999999999997E-2</v>
      </c>
      <c r="G928" s="124">
        <v>0.157886</v>
      </c>
    </row>
    <row r="929" spans="2:7" hidden="1" x14ac:dyDescent="0.5">
      <c r="B929" s="122">
        <v>1997</v>
      </c>
      <c r="C929" s="126" t="s">
        <v>206</v>
      </c>
      <c r="D929" s="126" t="s">
        <v>235</v>
      </c>
      <c r="E929" s="124">
        <v>3.0610999999999999E-2</v>
      </c>
      <c r="F929" s="124">
        <v>8.9652999999999997E-2</v>
      </c>
      <c r="G929" s="124">
        <v>0.120264</v>
      </c>
    </row>
    <row r="930" spans="2:7" hidden="1" x14ac:dyDescent="0.5">
      <c r="B930" s="122">
        <v>1997</v>
      </c>
      <c r="C930" s="126" t="s">
        <v>206</v>
      </c>
      <c r="D930" s="126" t="s">
        <v>236</v>
      </c>
      <c r="E930" s="124">
        <v>3.3899999999999998E-3</v>
      </c>
      <c r="F930" s="124">
        <v>1.892E-3</v>
      </c>
      <c r="G930" s="124">
        <v>5.2820000000000002E-3</v>
      </c>
    </row>
    <row r="931" spans="2:7" hidden="1" x14ac:dyDescent="0.5">
      <c r="B931" s="122">
        <v>1997</v>
      </c>
      <c r="C931" s="126" t="s">
        <v>206</v>
      </c>
      <c r="D931" s="126" t="s">
        <v>237</v>
      </c>
      <c r="E931" s="124">
        <v>0.162109</v>
      </c>
      <c r="F931" s="124">
        <v>5.5412999999999997E-2</v>
      </c>
      <c r="G931" s="124">
        <v>0.21752199999999999</v>
      </c>
    </row>
    <row r="932" spans="2:7" hidden="1" x14ac:dyDescent="0.5">
      <c r="B932" s="122">
        <v>1997</v>
      </c>
      <c r="C932" s="126" t="s">
        <v>206</v>
      </c>
      <c r="D932" s="126" t="s">
        <v>238</v>
      </c>
      <c r="E932" s="124">
        <v>8.2506999999999997E-2</v>
      </c>
      <c r="F932" s="124">
        <v>3.0457999999999999E-2</v>
      </c>
      <c r="G932" s="124">
        <v>0.112965</v>
      </c>
    </row>
    <row r="933" spans="2:7" hidden="1" x14ac:dyDescent="0.5">
      <c r="B933" s="122">
        <v>1997</v>
      </c>
      <c r="C933" s="126" t="s">
        <v>206</v>
      </c>
      <c r="D933" s="126" t="s">
        <v>239</v>
      </c>
      <c r="E933" s="124">
        <v>0.18812899999999999</v>
      </c>
      <c r="F933" s="124">
        <v>0.13803099999999999</v>
      </c>
      <c r="G933" s="124">
        <v>0.32616000000000001</v>
      </c>
    </row>
    <row r="934" spans="2:7" hidden="1" x14ac:dyDescent="0.5">
      <c r="B934" s="122">
        <v>1997</v>
      </c>
      <c r="C934" s="126" t="s">
        <v>206</v>
      </c>
      <c r="D934" s="126" t="s">
        <v>240</v>
      </c>
      <c r="E934" s="124">
        <v>1.3353E-2</v>
      </c>
      <c r="F934" s="124">
        <v>2.0344999999999999E-2</v>
      </c>
      <c r="G934" s="124">
        <v>3.3697999999999999E-2</v>
      </c>
    </row>
    <row r="935" spans="2:7" hidden="1" x14ac:dyDescent="0.5">
      <c r="B935" s="122">
        <v>1997</v>
      </c>
      <c r="C935" s="126" t="s">
        <v>206</v>
      </c>
      <c r="D935" s="126" t="s">
        <v>241</v>
      </c>
      <c r="E935" s="124">
        <v>2.8766E-2</v>
      </c>
      <c r="F935" s="124">
        <v>1.4813E-2</v>
      </c>
      <c r="G935" s="124">
        <v>4.3579E-2</v>
      </c>
    </row>
    <row r="936" spans="2:7" hidden="1" x14ac:dyDescent="0.5">
      <c r="B936" s="122">
        <v>1997</v>
      </c>
      <c r="C936" s="126" t="s">
        <v>206</v>
      </c>
      <c r="D936" s="126" t="s">
        <v>242</v>
      </c>
      <c r="E936" s="124">
        <v>9.3899999999999995E-4</v>
      </c>
      <c r="F936" s="124">
        <v>4.2200000000000001E-4</v>
      </c>
      <c r="G936" s="124">
        <v>1.361E-3</v>
      </c>
    </row>
    <row r="937" spans="2:7" hidden="1" x14ac:dyDescent="0.5">
      <c r="B937" s="122">
        <v>1997</v>
      </c>
      <c r="C937" s="126" t="s">
        <v>206</v>
      </c>
      <c r="D937" s="126" t="s">
        <v>243</v>
      </c>
      <c r="E937" s="124">
        <v>1.238E-3</v>
      </c>
      <c r="F937" s="124">
        <v>5.71E-4</v>
      </c>
      <c r="G937" s="124">
        <v>1.8090000000000001E-3</v>
      </c>
    </row>
    <row r="938" spans="2:7" hidden="1" x14ac:dyDescent="0.5">
      <c r="B938" s="122">
        <v>1997</v>
      </c>
      <c r="C938" s="126" t="s">
        <v>206</v>
      </c>
      <c r="D938" s="126" t="s">
        <v>244</v>
      </c>
      <c r="E938" s="124">
        <v>5.9179999999999996E-3</v>
      </c>
      <c r="F938" s="124">
        <v>3.5149999999999999E-3</v>
      </c>
      <c r="G938" s="124">
        <v>9.4330000000000004E-3</v>
      </c>
    </row>
    <row r="939" spans="2:7" hidden="1" x14ac:dyDescent="0.5">
      <c r="B939" s="122">
        <v>1997</v>
      </c>
      <c r="C939" s="126" t="s">
        <v>206</v>
      </c>
      <c r="D939" s="126" t="s">
        <v>245</v>
      </c>
      <c r="E939" s="124">
        <v>2.1523E-2</v>
      </c>
      <c r="F939" s="124">
        <v>1.4338E-2</v>
      </c>
      <c r="G939" s="124">
        <v>3.5860999999999997E-2</v>
      </c>
    </row>
    <row r="940" spans="2:7" hidden="1" x14ac:dyDescent="0.5">
      <c r="B940" s="122">
        <v>1997</v>
      </c>
      <c r="C940" s="126" t="s">
        <v>77</v>
      </c>
      <c r="D940" s="126" t="s">
        <v>246</v>
      </c>
      <c r="E940" s="124">
        <v>0.20983399999999999</v>
      </c>
      <c r="F940" s="124">
        <v>0.32271100000000003</v>
      </c>
      <c r="G940" s="124">
        <v>0.53254500000000005</v>
      </c>
    </row>
    <row r="941" spans="2:7" hidden="1" x14ac:dyDescent="0.5">
      <c r="B941" s="122">
        <v>1997</v>
      </c>
      <c r="C941" s="126" t="s">
        <v>77</v>
      </c>
      <c r="D941" s="126" t="s">
        <v>247</v>
      </c>
      <c r="E941" s="124">
        <v>4.0961999999999998E-2</v>
      </c>
      <c r="F941" s="124">
        <v>1.8075999999999998E-2</v>
      </c>
      <c r="G941" s="124">
        <v>5.9037999999999993E-2</v>
      </c>
    </row>
    <row r="942" spans="2:7" hidden="1" x14ac:dyDescent="0.5">
      <c r="B942" s="122">
        <v>1997</v>
      </c>
      <c r="C942" s="126" t="s">
        <v>77</v>
      </c>
      <c r="D942" s="126" t="s">
        <v>248</v>
      </c>
      <c r="E942" s="124">
        <v>7.6798000000000005E-2</v>
      </c>
      <c r="F942" s="124">
        <v>1.478335</v>
      </c>
      <c r="G942" s="124">
        <v>1.5551330000000001</v>
      </c>
    </row>
    <row r="943" spans="2:7" hidden="1" x14ac:dyDescent="0.5">
      <c r="B943" s="122">
        <v>1997</v>
      </c>
      <c r="C943" s="126" t="s">
        <v>77</v>
      </c>
      <c r="D943" s="126" t="s">
        <v>249</v>
      </c>
      <c r="E943" s="124">
        <v>0.16045899999999999</v>
      </c>
      <c r="F943" s="124">
        <v>0.75666599999999995</v>
      </c>
      <c r="G943" s="124">
        <v>0.91712499999999997</v>
      </c>
    </row>
    <row r="944" spans="2:7" hidden="1" x14ac:dyDescent="0.5">
      <c r="B944" s="122">
        <v>1997</v>
      </c>
      <c r="C944" s="126" t="s">
        <v>77</v>
      </c>
      <c r="D944" s="126" t="s">
        <v>250</v>
      </c>
      <c r="E944" s="124">
        <v>7.4563000000000004E-2</v>
      </c>
      <c r="F944" s="124">
        <v>3.2550000000000003E-2</v>
      </c>
      <c r="G944" s="124">
        <v>0.107113</v>
      </c>
    </row>
    <row r="945" spans="2:7" hidden="1" x14ac:dyDescent="0.5">
      <c r="B945" s="122">
        <v>1997</v>
      </c>
      <c r="C945" s="126" t="s">
        <v>77</v>
      </c>
      <c r="D945" s="126" t="s">
        <v>251</v>
      </c>
      <c r="E945" s="124">
        <v>0.30031999999999998</v>
      </c>
      <c r="F945" s="124">
        <v>0.122168</v>
      </c>
      <c r="G945" s="124">
        <v>0.42248799999999997</v>
      </c>
    </row>
    <row r="946" spans="2:7" hidden="1" x14ac:dyDescent="0.5">
      <c r="B946" s="122">
        <v>1997</v>
      </c>
      <c r="C946" s="126" t="s">
        <v>77</v>
      </c>
      <c r="D946" s="126" t="s">
        <v>252</v>
      </c>
      <c r="E946" s="124">
        <v>0.15460399999999999</v>
      </c>
      <c r="F946" s="124">
        <v>0.15520999999999999</v>
      </c>
      <c r="G946" s="124">
        <v>0.30981399999999998</v>
      </c>
    </row>
    <row r="947" spans="2:7" hidden="1" x14ac:dyDescent="0.5">
      <c r="B947" s="122">
        <v>1997</v>
      </c>
      <c r="C947" s="126" t="s">
        <v>77</v>
      </c>
      <c r="D947" s="126" t="s">
        <v>253</v>
      </c>
      <c r="E947" s="124">
        <v>7.6680000000000003E-3</v>
      </c>
      <c r="F947" s="124">
        <v>5.1609999999999998E-3</v>
      </c>
      <c r="G947" s="124">
        <v>1.2829E-2</v>
      </c>
    </row>
    <row r="948" spans="2:7" hidden="1" x14ac:dyDescent="0.5">
      <c r="B948" s="122">
        <v>1997</v>
      </c>
      <c r="C948" s="126" t="s">
        <v>77</v>
      </c>
      <c r="D948" s="126" t="s">
        <v>254</v>
      </c>
      <c r="E948" s="124">
        <v>0.36803200000000003</v>
      </c>
      <c r="F948" s="124">
        <v>0.16134399999999999</v>
      </c>
      <c r="G948" s="124">
        <v>0.52937600000000007</v>
      </c>
    </row>
    <row r="949" spans="2:7" hidden="1" x14ac:dyDescent="0.5">
      <c r="B949" s="122">
        <v>1997</v>
      </c>
      <c r="C949" s="126" t="s">
        <v>77</v>
      </c>
      <c r="D949" s="126" t="s">
        <v>255</v>
      </c>
      <c r="E949" s="124">
        <v>0.416576</v>
      </c>
      <c r="F949" s="124">
        <v>0.49644300000000002</v>
      </c>
      <c r="G949" s="124">
        <v>0.91301900000000002</v>
      </c>
    </row>
    <row r="950" spans="2:7" hidden="1" x14ac:dyDescent="0.5">
      <c r="B950" s="122">
        <v>1997</v>
      </c>
      <c r="C950" s="126" t="s">
        <v>77</v>
      </c>
      <c r="D950" s="126" t="s">
        <v>256</v>
      </c>
      <c r="E950" s="124">
        <v>0.223047</v>
      </c>
      <c r="F950" s="124">
        <v>0.147205</v>
      </c>
      <c r="G950" s="124">
        <v>0.37025200000000003</v>
      </c>
    </row>
    <row r="951" spans="2:7" x14ac:dyDescent="0.5">
      <c r="B951" s="122">
        <v>1998</v>
      </c>
      <c r="C951" s="124" t="s">
        <v>136</v>
      </c>
      <c r="D951" s="124" t="s">
        <v>52</v>
      </c>
      <c r="E951" s="124">
        <v>1.6178220000000001</v>
      </c>
      <c r="F951" s="124">
        <v>1.5775380000000001</v>
      </c>
      <c r="G951" s="124">
        <v>3.19536</v>
      </c>
    </row>
    <row r="952" spans="2:7" x14ac:dyDescent="0.5">
      <c r="B952" s="122">
        <v>1998</v>
      </c>
      <c r="C952" s="124" t="s">
        <v>136</v>
      </c>
      <c r="D952" s="124" t="s">
        <v>137</v>
      </c>
      <c r="E952" s="124">
        <v>0.17252600000000001</v>
      </c>
      <c r="F952" s="124">
        <v>0.21209</v>
      </c>
      <c r="G952" s="124">
        <v>0.38461600000000001</v>
      </c>
    </row>
    <row r="953" spans="2:7" x14ac:dyDescent="0.5">
      <c r="B953" s="122">
        <v>1998</v>
      </c>
      <c r="C953" s="124" t="s">
        <v>136</v>
      </c>
      <c r="D953" s="124" t="s">
        <v>51</v>
      </c>
      <c r="E953" s="124">
        <v>2.0897290000000002</v>
      </c>
      <c r="F953" s="124">
        <v>1.587593</v>
      </c>
      <c r="G953" s="124">
        <v>3.6773220000000002</v>
      </c>
    </row>
    <row r="954" spans="2:7" x14ac:dyDescent="0.5">
      <c r="B954" s="122">
        <v>1998</v>
      </c>
      <c r="C954" s="126" t="s">
        <v>136</v>
      </c>
      <c r="D954" s="126" t="s">
        <v>138</v>
      </c>
      <c r="E954" s="124">
        <v>0.85633700000000001</v>
      </c>
      <c r="F954" s="124">
        <v>0.67563300000000004</v>
      </c>
      <c r="G954" s="124">
        <v>1.5319700000000001</v>
      </c>
    </row>
    <row r="955" spans="2:7" hidden="1" x14ac:dyDescent="0.5">
      <c r="B955" s="122">
        <v>1998</v>
      </c>
      <c r="C955" s="126" t="s">
        <v>139</v>
      </c>
      <c r="D955" s="126" t="s">
        <v>139</v>
      </c>
      <c r="E955" s="124">
        <v>10.961504</v>
      </c>
      <c r="F955" s="124">
        <v>0</v>
      </c>
      <c r="G955" s="124">
        <v>10.961504</v>
      </c>
    </row>
    <row r="956" spans="2:7" hidden="1" x14ac:dyDescent="0.5">
      <c r="B956" s="122">
        <v>1998</v>
      </c>
      <c r="C956" s="126" t="s">
        <v>72</v>
      </c>
      <c r="D956" s="126" t="s">
        <v>140</v>
      </c>
      <c r="E956" s="124">
        <v>12.190830999999999</v>
      </c>
      <c r="F956" s="124">
        <v>0.74063699999999999</v>
      </c>
      <c r="G956" s="124">
        <v>12.931468000000001</v>
      </c>
    </row>
    <row r="957" spans="2:7" hidden="1" x14ac:dyDescent="0.5">
      <c r="B957" s="122">
        <v>1998</v>
      </c>
      <c r="C957" s="126" t="s">
        <v>72</v>
      </c>
      <c r="D957" s="126" t="s">
        <v>141</v>
      </c>
      <c r="E957" s="124">
        <v>0.25487300000000002</v>
      </c>
      <c r="F957" s="124">
        <v>1.9397999999999999E-2</v>
      </c>
      <c r="G957" s="124">
        <v>0.27427099999999999</v>
      </c>
    </row>
    <row r="958" spans="2:7" hidden="1" x14ac:dyDescent="0.5">
      <c r="B958" s="122">
        <v>1998</v>
      </c>
      <c r="C958" s="126" t="s">
        <v>72</v>
      </c>
      <c r="D958" s="126" t="s">
        <v>142</v>
      </c>
      <c r="E958" s="124">
        <v>0.36390400000000001</v>
      </c>
      <c r="F958" s="124">
        <v>0.118599</v>
      </c>
      <c r="G958" s="124">
        <v>0.48250300000000002</v>
      </c>
    </row>
    <row r="959" spans="2:7" hidden="1" x14ac:dyDescent="0.5">
      <c r="B959" s="122">
        <v>1998</v>
      </c>
      <c r="C959" s="126" t="s">
        <v>72</v>
      </c>
      <c r="D959" s="126" t="s">
        <v>143</v>
      </c>
      <c r="E959" s="124">
        <v>0.72803099999999998</v>
      </c>
      <c r="F959" s="124">
        <v>0.13353100000000001</v>
      </c>
      <c r="G959" s="124">
        <v>0.86156199999999994</v>
      </c>
    </row>
    <row r="960" spans="2:7" hidden="1" x14ac:dyDescent="0.5">
      <c r="B960" s="122">
        <v>1998</v>
      </c>
      <c r="C960" s="126" t="s">
        <v>72</v>
      </c>
      <c r="D960" s="126" t="s">
        <v>144</v>
      </c>
      <c r="E960" s="124">
        <v>9.1503000000000001E-2</v>
      </c>
      <c r="F960" s="124">
        <v>3.8601000000000003E-2</v>
      </c>
      <c r="G960" s="124">
        <v>0.130104</v>
      </c>
    </row>
    <row r="961" spans="2:7" hidden="1" x14ac:dyDescent="0.5">
      <c r="B961" s="122">
        <v>1998</v>
      </c>
      <c r="C961" s="126" t="s">
        <v>72</v>
      </c>
      <c r="D961" s="126" t="s">
        <v>145</v>
      </c>
      <c r="E961" s="124">
        <v>0.45838499999999999</v>
      </c>
      <c r="F961" s="124">
        <v>0.240398</v>
      </c>
      <c r="G961" s="124">
        <v>0.69878299999999993</v>
      </c>
    </row>
    <row r="962" spans="2:7" hidden="1" x14ac:dyDescent="0.5">
      <c r="B962" s="122">
        <v>1998</v>
      </c>
      <c r="C962" s="126" t="s">
        <v>146</v>
      </c>
      <c r="D962" s="126" t="s">
        <v>147</v>
      </c>
      <c r="E962" s="124">
        <v>1.3499000000000001E-2</v>
      </c>
      <c r="F962" s="124">
        <v>1.1627110000000001</v>
      </c>
      <c r="G962" s="124">
        <v>1.17621</v>
      </c>
    </row>
    <row r="963" spans="2:7" hidden="1" x14ac:dyDescent="0.5">
      <c r="B963" s="122">
        <v>1998</v>
      </c>
      <c r="C963" s="126" t="s">
        <v>146</v>
      </c>
      <c r="D963" s="126" t="s">
        <v>148</v>
      </c>
      <c r="E963" s="124">
        <v>7.9575000000000007E-2</v>
      </c>
      <c r="F963" s="124">
        <v>3.4610000000000002E-2</v>
      </c>
      <c r="G963" s="124">
        <v>0.11418499999999999</v>
      </c>
    </row>
    <row r="964" spans="2:7" hidden="1" x14ac:dyDescent="0.5">
      <c r="B964" s="122">
        <v>1998</v>
      </c>
      <c r="C964" s="126" t="s">
        <v>146</v>
      </c>
      <c r="D964" s="126" t="s">
        <v>149</v>
      </c>
      <c r="E964" s="124">
        <v>3.7310000000000003E-2</v>
      </c>
      <c r="F964" s="124">
        <v>0.39739600000000003</v>
      </c>
      <c r="G964" s="124">
        <v>0.43470599999999998</v>
      </c>
    </row>
    <row r="965" spans="2:7" hidden="1" x14ac:dyDescent="0.5">
      <c r="B965" s="122">
        <v>1998</v>
      </c>
      <c r="C965" s="126" t="s">
        <v>146</v>
      </c>
      <c r="D965" s="126" t="s">
        <v>150</v>
      </c>
      <c r="E965" s="124">
        <v>0.29952099999999998</v>
      </c>
      <c r="F965" s="124">
        <v>1.5630710000000001</v>
      </c>
      <c r="G965" s="124">
        <v>1.862592</v>
      </c>
    </row>
    <row r="966" spans="2:7" hidden="1" x14ac:dyDescent="0.5">
      <c r="B966" s="122">
        <v>1998</v>
      </c>
      <c r="C966" s="126" t="s">
        <v>146</v>
      </c>
      <c r="D966" s="126" t="s">
        <v>151</v>
      </c>
      <c r="E966" s="124">
        <v>0.14560400000000001</v>
      </c>
      <c r="F966" s="124">
        <v>0.110625</v>
      </c>
      <c r="G966" s="124">
        <v>0.25622899999999998</v>
      </c>
    </row>
    <row r="967" spans="2:7" hidden="1" x14ac:dyDescent="0.5">
      <c r="B967" s="122">
        <v>1998</v>
      </c>
      <c r="C967" s="126" t="s">
        <v>146</v>
      </c>
      <c r="D967" s="126" t="s">
        <v>152</v>
      </c>
      <c r="E967" s="124">
        <v>6.3489999999999996E-3</v>
      </c>
      <c r="F967" s="124">
        <v>2.6811999999999999E-2</v>
      </c>
      <c r="G967" s="124">
        <v>3.3161000000000003E-2</v>
      </c>
    </row>
    <row r="968" spans="2:7" hidden="1" x14ac:dyDescent="0.5">
      <c r="B968" s="122">
        <v>1998</v>
      </c>
      <c r="C968" s="126" t="s">
        <v>146</v>
      </c>
      <c r="D968" s="126" t="s">
        <v>153</v>
      </c>
      <c r="E968" s="124">
        <v>5.2575999999999998E-2</v>
      </c>
      <c r="F968" s="124">
        <v>0.40023900000000001</v>
      </c>
      <c r="G968" s="124">
        <v>0.45281500000000002</v>
      </c>
    </row>
    <row r="969" spans="2:7" hidden="1" x14ac:dyDescent="0.5">
      <c r="B969" s="122">
        <v>1998</v>
      </c>
      <c r="C969" s="126" t="s">
        <v>146</v>
      </c>
      <c r="D969" s="126" t="s">
        <v>154</v>
      </c>
      <c r="E969" s="124">
        <v>4.0341000000000002E-2</v>
      </c>
      <c r="F969" s="124">
        <v>0.83651299999999995</v>
      </c>
      <c r="G969" s="124">
        <v>0.87685399999999991</v>
      </c>
    </row>
    <row r="970" spans="2:7" hidden="1" x14ac:dyDescent="0.5">
      <c r="B970" s="122">
        <v>1998</v>
      </c>
      <c r="C970" s="126" t="s">
        <v>146</v>
      </c>
      <c r="D970" s="126" t="s">
        <v>155</v>
      </c>
      <c r="E970" s="124">
        <v>8.9379999999999998E-3</v>
      </c>
      <c r="F970" s="124">
        <v>7.1258000000000002E-2</v>
      </c>
      <c r="G970" s="124">
        <v>8.0196000000000003E-2</v>
      </c>
    </row>
    <row r="971" spans="2:7" hidden="1" x14ac:dyDescent="0.5">
      <c r="B971" s="122">
        <v>1998</v>
      </c>
      <c r="C971" s="126" t="s">
        <v>146</v>
      </c>
      <c r="D971" s="126" t="s">
        <v>156</v>
      </c>
      <c r="E971" s="124">
        <v>3.1685999999999999E-2</v>
      </c>
      <c r="F971" s="124">
        <v>0.71139799999999997</v>
      </c>
      <c r="G971" s="124">
        <v>0.74308399999999997</v>
      </c>
    </row>
    <row r="972" spans="2:7" hidden="1" x14ac:dyDescent="0.5">
      <c r="B972" s="122">
        <v>1998</v>
      </c>
      <c r="C972" s="126" t="s">
        <v>146</v>
      </c>
      <c r="D972" s="126" t="s">
        <v>157</v>
      </c>
      <c r="E972" s="124">
        <v>5.3555999999999999E-2</v>
      </c>
      <c r="F972" s="124">
        <v>0.57539600000000002</v>
      </c>
      <c r="G972" s="124">
        <v>0.62895200000000007</v>
      </c>
    </row>
    <row r="973" spans="2:7" hidden="1" x14ac:dyDescent="0.5">
      <c r="B973" s="122">
        <v>1998</v>
      </c>
      <c r="C973" s="126" t="s">
        <v>146</v>
      </c>
      <c r="D973" s="126" t="s">
        <v>158</v>
      </c>
      <c r="E973" s="124">
        <v>1.8911000000000001E-2</v>
      </c>
      <c r="F973" s="124">
        <v>0.313245</v>
      </c>
      <c r="G973" s="124">
        <v>0.33215600000000001</v>
      </c>
    </row>
    <row r="974" spans="2:7" hidden="1" x14ac:dyDescent="0.5">
      <c r="B974" s="122">
        <v>1998</v>
      </c>
      <c r="C974" s="126" t="s">
        <v>146</v>
      </c>
      <c r="D974" s="126" t="s">
        <v>159</v>
      </c>
      <c r="E974" s="124">
        <v>3.9073999999999998E-2</v>
      </c>
      <c r="F974" s="124">
        <v>0.30752499999999999</v>
      </c>
      <c r="G974" s="124">
        <v>0.34659899999999999</v>
      </c>
    </row>
    <row r="975" spans="2:7" hidden="1" x14ac:dyDescent="0.5">
      <c r="B975" s="122">
        <v>1998</v>
      </c>
      <c r="C975" s="126" t="s">
        <v>146</v>
      </c>
      <c r="D975" s="126" t="s">
        <v>160</v>
      </c>
      <c r="E975" s="124">
        <v>6.1102999999999998E-2</v>
      </c>
      <c r="F975" s="124">
        <v>0.30667899999999998</v>
      </c>
      <c r="G975" s="124">
        <v>0.367782</v>
      </c>
    </row>
    <row r="976" spans="2:7" hidden="1" x14ac:dyDescent="0.5">
      <c r="B976" s="122">
        <v>1998</v>
      </c>
      <c r="C976" s="126" t="s">
        <v>146</v>
      </c>
      <c r="D976" s="126" t="s">
        <v>161</v>
      </c>
      <c r="E976" s="124">
        <v>3.6755000000000003E-2</v>
      </c>
      <c r="F976" s="124">
        <v>0.204428</v>
      </c>
      <c r="G976" s="124">
        <v>0.24118300000000001</v>
      </c>
    </row>
    <row r="977" spans="2:7" hidden="1" x14ac:dyDescent="0.5">
      <c r="B977" s="122">
        <v>1998</v>
      </c>
      <c r="C977" s="126" t="s">
        <v>146</v>
      </c>
      <c r="D977" s="126" t="s">
        <v>162</v>
      </c>
      <c r="E977" s="124">
        <v>1.8287000000000001E-2</v>
      </c>
      <c r="F977" s="124">
        <v>2.0795000000000001E-2</v>
      </c>
      <c r="G977" s="124">
        <v>3.9082000000000013E-2</v>
      </c>
    </row>
    <row r="978" spans="2:7" hidden="1" x14ac:dyDescent="0.5">
      <c r="B978" s="122">
        <v>1998</v>
      </c>
      <c r="C978" s="126" t="s">
        <v>146</v>
      </c>
      <c r="D978" s="126" t="s">
        <v>163</v>
      </c>
      <c r="E978" s="124">
        <v>5.9857E-2</v>
      </c>
      <c r="F978" s="124">
        <v>-0.15439</v>
      </c>
      <c r="G978" s="124">
        <v>-9.4533000000000006E-2</v>
      </c>
    </row>
    <row r="979" spans="2:7" hidden="1" x14ac:dyDescent="0.5">
      <c r="B979" s="122">
        <v>1998</v>
      </c>
      <c r="C979" s="126" t="s">
        <v>146</v>
      </c>
      <c r="D979" s="126" t="s">
        <v>164</v>
      </c>
      <c r="E979" s="124">
        <v>9.2849999999999999E-3</v>
      </c>
      <c r="F979" s="124">
        <v>0.32444299999999998</v>
      </c>
      <c r="G979" s="124">
        <v>0.33372800000000002</v>
      </c>
    </row>
    <row r="980" spans="2:7" hidden="1" x14ac:dyDescent="0.5">
      <c r="B980" s="122">
        <v>1998</v>
      </c>
      <c r="C980" s="126" t="s">
        <v>146</v>
      </c>
      <c r="D980" s="126" t="s">
        <v>165</v>
      </c>
      <c r="E980" s="124">
        <v>0.16469</v>
      </c>
      <c r="F980" s="124">
        <v>1.097378</v>
      </c>
      <c r="G980" s="124">
        <v>1.262068</v>
      </c>
    </row>
    <row r="981" spans="2:7" hidden="1" x14ac:dyDescent="0.5">
      <c r="B981" s="122">
        <v>1998</v>
      </c>
      <c r="C981" s="126" t="s">
        <v>146</v>
      </c>
      <c r="D981" s="126" t="s">
        <v>166</v>
      </c>
      <c r="E981" s="124">
        <v>6.8043000000000006E-2</v>
      </c>
      <c r="F981" s="124">
        <v>0.31230599999999997</v>
      </c>
      <c r="G981" s="124">
        <v>0.38034899999999999</v>
      </c>
    </row>
    <row r="982" spans="2:7" hidden="1" x14ac:dyDescent="0.5">
      <c r="B982" s="122">
        <v>1998</v>
      </c>
      <c r="C982" s="126" t="s">
        <v>146</v>
      </c>
      <c r="D982" s="126" t="s">
        <v>167</v>
      </c>
      <c r="E982" s="124">
        <v>0.16916500000000001</v>
      </c>
      <c r="F982" s="124">
        <v>1.161187</v>
      </c>
      <c r="G982" s="124">
        <v>1.330352</v>
      </c>
    </row>
    <row r="983" spans="2:7" hidden="1" x14ac:dyDescent="0.5">
      <c r="B983" s="122">
        <v>1998</v>
      </c>
      <c r="C983" s="126" t="s">
        <v>146</v>
      </c>
      <c r="D983" s="126" t="s">
        <v>168</v>
      </c>
      <c r="E983" s="124">
        <v>0.67517400000000005</v>
      </c>
      <c r="F983" s="124">
        <v>1.594255</v>
      </c>
      <c r="G983" s="124">
        <v>2.2694290000000001</v>
      </c>
    </row>
    <row r="984" spans="2:7" hidden="1" x14ac:dyDescent="0.5">
      <c r="B984" s="122">
        <v>1998</v>
      </c>
      <c r="C984" s="126" t="s">
        <v>146</v>
      </c>
      <c r="D984" s="126" t="s">
        <v>169</v>
      </c>
      <c r="E984" s="124">
        <v>1.3401E-2</v>
      </c>
      <c r="F984" s="124">
        <v>0.14400299999999999</v>
      </c>
      <c r="G984" s="124">
        <v>0.15740399999999999</v>
      </c>
    </row>
    <row r="985" spans="2:7" hidden="1" x14ac:dyDescent="0.5">
      <c r="B985" s="122">
        <v>1998</v>
      </c>
      <c r="C985" s="126" t="s">
        <v>146</v>
      </c>
      <c r="D985" s="126" t="s">
        <v>170</v>
      </c>
      <c r="E985" s="124">
        <v>5.1649E-2</v>
      </c>
      <c r="F985" s="124">
        <v>0.16256200000000001</v>
      </c>
      <c r="G985" s="124">
        <v>0.21421100000000001</v>
      </c>
    </row>
    <row r="986" spans="2:7" hidden="1" x14ac:dyDescent="0.5">
      <c r="B986" s="122">
        <v>1998</v>
      </c>
      <c r="C986" s="126" t="s">
        <v>146</v>
      </c>
      <c r="D986" s="126" t="s">
        <v>171</v>
      </c>
      <c r="E986" s="124">
        <v>1.4E-5</v>
      </c>
      <c r="F986" s="124">
        <v>2.4499E-2</v>
      </c>
      <c r="G986" s="124">
        <v>2.4513E-2</v>
      </c>
    </row>
    <row r="987" spans="2:7" hidden="1" x14ac:dyDescent="0.5">
      <c r="B987" s="122">
        <v>1998</v>
      </c>
      <c r="C987" s="126" t="s">
        <v>146</v>
      </c>
      <c r="D987" s="126" t="s">
        <v>172</v>
      </c>
      <c r="E987" s="124">
        <v>4.0955999999999999E-2</v>
      </c>
      <c r="F987" s="124">
        <v>2.0656999999999998E-2</v>
      </c>
      <c r="G987" s="124">
        <v>6.1613000000000001E-2</v>
      </c>
    </row>
    <row r="988" spans="2:7" hidden="1" x14ac:dyDescent="0.5">
      <c r="B988" s="122">
        <v>1998</v>
      </c>
      <c r="C988" s="126" t="s">
        <v>146</v>
      </c>
      <c r="D988" s="126" t="s">
        <v>173</v>
      </c>
      <c r="E988" s="124">
        <v>5.4677999999999997E-2</v>
      </c>
      <c r="F988" s="124">
        <v>0.41350700000000001</v>
      </c>
      <c r="G988" s="124">
        <v>0.46818500000000002</v>
      </c>
    </row>
    <row r="989" spans="2:7" hidden="1" x14ac:dyDescent="0.5">
      <c r="B989" s="122">
        <v>1998</v>
      </c>
      <c r="C989" s="126" t="s">
        <v>146</v>
      </c>
      <c r="D989" s="126" t="s">
        <v>174</v>
      </c>
      <c r="E989" s="124">
        <v>1.7603000000000001E-2</v>
      </c>
      <c r="F989" s="124">
        <v>0.134688</v>
      </c>
      <c r="G989" s="124">
        <v>0.15229100000000001</v>
      </c>
    </row>
    <row r="990" spans="2:7" hidden="1" x14ac:dyDescent="0.5">
      <c r="B990" s="122">
        <v>1998</v>
      </c>
      <c r="C990" s="126" t="s">
        <v>146</v>
      </c>
      <c r="D990" s="126" t="s">
        <v>175</v>
      </c>
      <c r="E990" s="124">
        <v>1.225E-2</v>
      </c>
      <c r="F990" s="124">
        <v>3.2308999999999997E-2</v>
      </c>
      <c r="G990" s="124">
        <v>4.4559000000000001E-2</v>
      </c>
    </row>
    <row r="991" spans="2:7" hidden="1" x14ac:dyDescent="0.5">
      <c r="B991" s="122">
        <v>1998</v>
      </c>
      <c r="C991" s="126" t="s">
        <v>146</v>
      </c>
      <c r="D991" s="126" t="s">
        <v>176</v>
      </c>
      <c r="E991" s="124">
        <v>4.2936000000000002E-2</v>
      </c>
      <c r="F991" s="124">
        <v>0.24370800000000001</v>
      </c>
      <c r="G991" s="124">
        <v>0.28664400000000001</v>
      </c>
    </row>
    <row r="992" spans="2:7" hidden="1" x14ac:dyDescent="0.5">
      <c r="B992" s="122">
        <v>1998</v>
      </c>
      <c r="C992" s="126" t="s">
        <v>73</v>
      </c>
      <c r="D992" s="126" t="s">
        <v>177</v>
      </c>
      <c r="E992" s="124">
        <v>0.83821100000000004</v>
      </c>
      <c r="F992" s="124">
        <v>1.317518</v>
      </c>
      <c r="G992" s="124">
        <v>2.155729</v>
      </c>
    </row>
    <row r="993" spans="2:7" hidden="1" x14ac:dyDescent="0.5">
      <c r="B993" s="122">
        <v>1998</v>
      </c>
      <c r="C993" s="126" t="s">
        <v>73</v>
      </c>
      <c r="D993" s="126" t="s">
        <v>178</v>
      </c>
      <c r="E993" s="124">
        <v>0.45080599999999998</v>
      </c>
      <c r="F993" s="124">
        <v>0.35317599999999999</v>
      </c>
      <c r="G993" s="124">
        <v>0.80398199999999997</v>
      </c>
    </row>
    <row r="994" spans="2:7" hidden="1" x14ac:dyDescent="0.5">
      <c r="B994" s="122">
        <v>1998</v>
      </c>
      <c r="C994" s="126" t="s">
        <v>73</v>
      </c>
      <c r="D994" s="126" t="s">
        <v>179</v>
      </c>
      <c r="E994" s="124">
        <v>0.31354300000000002</v>
      </c>
      <c r="F994" s="124">
        <v>0.19785900000000001</v>
      </c>
      <c r="G994" s="124">
        <v>0.51140200000000002</v>
      </c>
    </row>
    <row r="995" spans="2:7" hidden="1" x14ac:dyDescent="0.5">
      <c r="B995" s="122">
        <v>1998</v>
      </c>
      <c r="C995" s="126" t="s">
        <v>73</v>
      </c>
      <c r="D995" s="126" t="s">
        <v>180</v>
      </c>
      <c r="E995" s="124">
        <v>1.4312E-2</v>
      </c>
      <c r="F995" s="124">
        <v>7.7317999999999998E-2</v>
      </c>
      <c r="G995" s="124">
        <v>9.1630000000000003E-2</v>
      </c>
    </row>
    <row r="996" spans="2:7" hidden="1" x14ac:dyDescent="0.5">
      <c r="B996" s="122">
        <v>1998</v>
      </c>
      <c r="C996" s="126" t="s">
        <v>73</v>
      </c>
      <c r="D996" s="126" t="s">
        <v>181</v>
      </c>
      <c r="E996" s="124">
        <v>7.7460000000000003E-3</v>
      </c>
      <c r="F996" s="124">
        <v>7.0930000000000003E-3</v>
      </c>
      <c r="G996" s="124">
        <v>1.4839E-2</v>
      </c>
    </row>
    <row r="997" spans="2:7" hidden="1" x14ac:dyDescent="0.5">
      <c r="B997" s="122">
        <v>1998</v>
      </c>
      <c r="C997" s="126" t="s">
        <v>73</v>
      </c>
      <c r="D997" s="126" t="s">
        <v>182</v>
      </c>
      <c r="E997" s="124">
        <v>1.496251</v>
      </c>
      <c r="F997" s="124">
        <v>0.788798</v>
      </c>
      <c r="G997" s="124">
        <v>2.2850489999999999</v>
      </c>
    </row>
    <row r="998" spans="2:7" hidden="1" x14ac:dyDescent="0.5">
      <c r="B998" s="122">
        <v>1998</v>
      </c>
      <c r="C998" s="126" t="s">
        <v>73</v>
      </c>
      <c r="D998" s="126" t="s">
        <v>183</v>
      </c>
      <c r="E998" s="124">
        <v>1.818211</v>
      </c>
      <c r="F998" s="124">
        <v>0.51022400000000001</v>
      </c>
      <c r="G998" s="124">
        <v>2.3284349999999998</v>
      </c>
    </row>
    <row r="999" spans="2:7" hidden="1" x14ac:dyDescent="0.5">
      <c r="B999" s="122">
        <v>1998</v>
      </c>
      <c r="C999" s="126" t="s">
        <v>73</v>
      </c>
      <c r="D999" s="126" t="s">
        <v>184</v>
      </c>
      <c r="E999" s="124">
        <v>0.94843699999999997</v>
      </c>
      <c r="F999" s="124">
        <v>0.73512</v>
      </c>
      <c r="G999" s="124">
        <v>1.683557</v>
      </c>
    </row>
    <row r="1000" spans="2:7" hidden="1" x14ac:dyDescent="0.5">
      <c r="B1000" s="122">
        <v>1998</v>
      </c>
      <c r="C1000" s="126" t="s">
        <v>73</v>
      </c>
      <c r="D1000" s="126" t="s">
        <v>185</v>
      </c>
      <c r="E1000" s="124">
        <v>1.930523</v>
      </c>
      <c r="F1000" s="124">
        <v>0.55957100000000004</v>
      </c>
      <c r="G1000" s="124">
        <v>2.490094</v>
      </c>
    </row>
    <row r="1001" spans="2:7" hidden="1" x14ac:dyDescent="0.5">
      <c r="B1001" s="122">
        <v>1998</v>
      </c>
      <c r="C1001" s="126" t="s">
        <v>186</v>
      </c>
      <c r="D1001" s="126" t="s">
        <v>187</v>
      </c>
      <c r="E1001" s="124">
        <v>0.342727</v>
      </c>
      <c r="F1001" s="124">
        <v>0.155558</v>
      </c>
      <c r="G1001" s="124">
        <v>0.49828499999999998</v>
      </c>
    </row>
    <row r="1002" spans="2:7" hidden="1" x14ac:dyDescent="0.5">
      <c r="B1002" s="122">
        <v>1998</v>
      </c>
      <c r="C1002" s="126" t="s">
        <v>186</v>
      </c>
      <c r="D1002" s="126" t="s">
        <v>188</v>
      </c>
      <c r="E1002" s="124">
        <v>1.5536129999999999</v>
      </c>
      <c r="F1002" s="124">
        <v>0.57378899999999999</v>
      </c>
      <c r="G1002" s="124">
        <v>2.127402</v>
      </c>
    </row>
    <row r="1003" spans="2:7" hidden="1" x14ac:dyDescent="0.5">
      <c r="B1003" s="122">
        <v>1998</v>
      </c>
      <c r="C1003" s="126" t="s">
        <v>186</v>
      </c>
      <c r="D1003" s="126" t="s">
        <v>189</v>
      </c>
      <c r="E1003" s="124">
        <v>1.220515</v>
      </c>
      <c r="F1003" s="124">
        <v>0.68936699999999995</v>
      </c>
      <c r="G1003" s="124">
        <v>1.9098820000000001</v>
      </c>
    </row>
    <row r="1004" spans="2:7" hidden="1" x14ac:dyDescent="0.5">
      <c r="B1004" s="122">
        <v>1998</v>
      </c>
      <c r="C1004" s="126" t="s">
        <v>190</v>
      </c>
      <c r="D1004" s="126" t="s">
        <v>191</v>
      </c>
      <c r="E1004" s="124">
        <v>1.3634E-2</v>
      </c>
      <c r="F1004" s="124">
        <v>5.8069999999999997E-3</v>
      </c>
      <c r="G1004" s="124">
        <v>1.9441E-2</v>
      </c>
    </row>
    <row r="1005" spans="2:7" hidden="1" x14ac:dyDescent="0.5">
      <c r="B1005" s="122">
        <v>1998</v>
      </c>
      <c r="C1005" s="126" t="s">
        <v>190</v>
      </c>
      <c r="D1005" s="126" t="s">
        <v>192</v>
      </c>
      <c r="E1005" s="124">
        <v>0.18887000000000001</v>
      </c>
      <c r="F1005" s="124">
        <v>7.4085999999999999E-2</v>
      </c>
      <c r="G1005" s="124">
        <v>0.26295600000000002</v>
      </c>
    </row>
    <row r="1006" spans="2:7" hidden="1" x14ac:dyDescent="0.5">
      <c r="B1006" s="122">
        <v>1998</v>
      </c>
      <c r="C1006" s="126" t="s">
        <v>190</v>
      </c>
      <c r="D1006" s="126" t="s">
        <v>193</v>
      </c>
      <c r="E1006" s="124">
        <v>1.3154539999999999</v>
      </c>
      <c r="F1006" s="124">
        <v>0.43112499999999998</v>
      </c>
      <c r="G1006" s="124">
        <v>1.7465790000000001</v>
      </c>
    </row>
    <row r="1007" spans="2:7" hidden="1" x14ac:dyDescent="0.5">
      <c r="B1007" s="122">
        <v>1998</v>
      </c>
      <c r="C1007" s="126" t="s">
        <v>190</v>
      </c>
      <c r="D1007" s="126" t="s">
        <v>194</v>
      </c>
      <c r="E1007" s="124">
        <v>6.7863000000000007E-2</v>
      </c>
      <c r="F1007" s="124">
        <v>3.1541E-2</v>
      </c>
      <c r="G1007" s="124">
        <v>9.9404000000000006E-2</v>
      </c>
    </row>
    <row r="1008" spans="2:7" hidden="1" x14ac:dyDescent="0.5">
      <c r="B1008" s="122">
        <v>1998</v>
      </c>
      <c r="C1008" s="126" t="s">
        <v>190</v>
      </c>
      <c r="D1008" s="126" t="s">
        <v>195</v>
      </c>
      <c r="E1008" s="124">
        <v>0.66649599999999998</v>
      </c>
      <c r="F1008" s="124">
        <v>0.34396500000000002</v>
      </c>
      <c r="G1008" s="124">
        <v>1.0104610000000001</v>
      </c>
    </row>
    <row r="1009" spans="2:7" hidden="1" x14ac:dyDescent="0.5">
      <c r="B1009" s="122">
        <v>1998</v>
      </c>
      <c r="C1009" s="126" t="s">
        <v>190</v>
      </c>
      <c r="D1009" s="126" t="s">
        <v>196</v>
      </c>
      <c r="E1009" s="124">
        <v>0.75617400000000001</v>
      </c>
      <c r="F1009" s="124">
        <v>0.16131999999999999</v>
      </c>
      <c r="G1009" s="124">
        <v>0.91749400000000003</v>
      </c>
    </row>
    <row r="1010" spans="2:7" hidden="1" x14ac:dyDescent="0.5">
      <c r="B1010" s="122">
        <v>1998</v>
      </c>
      <c r="C1010" s="126" t="s">
        <v>190</v>
      </c>
      <c r="D1010" s="126" t="s">
        <v>197</v>
      </c>
      <c r="E1010" s="124">
        <v>0.362091</v>
      </c>
      <c r="F1010" s="124">
        <v>0.17477500000000001</v>
      </c>
      <c r="G1010" s="124">
        <v>0.53686600000000007</v>
      </c>
    </row>
    <row r="1011" spans="2:7" hidden="1" x14ac:dyDescent="0.5">
      <c r="B1011" s="122">
        <v>1998</v>
      </c>
      <c r="C1011" s="126" t="s">
        <v>190</v>
      </c>
      <c r="D1011" s="126" t="s">
        <v>198</v>
      </c>
      <c r="E1011" s="124">
        <v>0.77049999999999996</v>
      </c>
      <c r="F1011" s="124">
        <v>0.51948000000000005</v>
      </c>
      <c r="G1011" s="124">
        <v>1.2899799999999999</v>
      </c>
    </row>
    <row r="1012" spans="2:7" hidden="1" x14ac:dyDescent="0.5">
      <c r="B1012" s="122">
        <v>1998</v>
      </c>
      <c r="C1012" s="126" t="s">
        <v>190</v>
      </c>
      <c r="D1012" s="126" t="s">
        <v>199</v>
      </c>
      <c r="E1012" s="124">
        <v>3.2390000000000002E-2</v>
      </c>
      <c r="F1012" s="124">
        <v>3.7996000000000002E-2</v>
      </c>
      <c r="G1012" s="124">
        <v>7.0386000000000004E-2</v>
      </c>
    </row>
    <row r="1013" spans="2:7" hidden="1" x14ac:dyDescent="0.5">
      <c r="B1013" s="122">
        <v>1998</v>
      </c>
      <c r="C1013" s="126" t="s">
        <v>190</v>
      </c>
      <c r="D1013" s="126" t="s">
        <v>200</v>
      </c>
      <c r="E1013" s="124">
        <v>0.26140600000000003</v>
      </c>
      <c r="F1013" s="124">
        <v>0.18351400000000001</v>
      </c>
      <c r="G1013" s="124">
        <v>0.44491999999999998</v>
      </c>
    </row>
    <row r="1014" spans="2:7" hidden="1" x14ac:dyDescent="0.5">
      <c r="B1014" s="122">
        <v>1998</v>
      </c>
      <c r="C1014" s="126" t="s">
        <v>190</v>
      </c>
      <c r="D1014" s="126" t="s">
        <v>201</v>
      </c>
      <c r="E1014" s="124">
        <v>0.79620999999999997</v>
      </c>
      <c r="F1014" s="124">
        <v>0.52855200000000002</v>
      </c>
      <c r="G1014" s="124">
        <v>1.324762</v>
      </c>
    </row>
    <row r="1015" spans="2:7" hidden="1" x14ac:dyDescent="0.5">
      <c r="B1015" s="122">
        <v>1998</v>
      </c>
      <c r="C1015" s="126" t="s">
        <v>190</v>
      </c>
      <c r="D1015" s="126" t="s">
        <v>202</v>
      </c>
      <c r="E1015" s="124">
        <v>0.40666999999999998</v>
      </c>
      <c r="F1015" s="124">
        <v>0.22143099999999999</v>
      </c>
      <c r="G1015" s="124">
        <v>0.62810100000000002</v>
      </c>
    </row>
    <row r="1016" spans="2:7" hidden="1" x14ac:dyDescent="0.5">
      <c r="B1016" s="122">
        <v>1998</v>
      </c>
      <c r="C1016" s="126" t="s">
        <v>190</v>
      </c>
      <c r="D1016" s="126" t="s">
        <v>203</v>
      </c>
      <c r="E1016" s="124">
        <v>8.3138000000000004E-2</v>
      </c>
      <c r="F1016" s="124">
        <v>4.2167999999999997E-2</v>
      </c>
      <c r="G1016" s="124">
        <v>0.125306</v>
      </c>
    </row>
    <row r="1017" spans="2:7" hidden="1" x14ac:dyDescent="0.5">
      <c r="B1017" s="122">
        <v>1998</v>
      </c>
      <c r="C1017" s="126" t="s">
        <v>190</v>
      </c>
      <c r="D1017" s="126" t="s">
        <v>204</v>
      </c>
      <c r="E1017" s="124">
        <v>0.27668799999999999</v>
      </c>
      <c r="F1017" s="124">
        <v>9.3354000000000006E-2</v>
      </c>
      <c r="G1017" s="124">
        <v>0.37004199999999998</v>
      </c>
    </row>
    <row r="1018" spans="2:7" hidden="1" x14ac:dyDescent="0.5">
      <c r="B1018" s="122">
        <v>1998</v>
      </c>
      <c r="C1018" s="126" t="s">
        <v>190</v>
      </c>
      <c r="D1018" s="126" t="s">
        <v>205</v>
      </c>
      <c r="E1018" s="124">
        <v>6.5859000000000001E-2</v>
      </c>
      <c r="F1018" s="124">
        <v>4.0718999999999998E-2</v>
      </c>
      <c r="G1018" s="124">
        <v>0.10657800000000001</v>
      </c>
    </row>
    <row r="1019" spans="2:7" hidden="1" x14ac:dyDescent="0.5">
      <c r="B1019" s="122">
        <v>1998</v>
      </c>
      <c r="C1019" s="126" t="s">
        <v>206</v>
      </c>
      <c r="D1019" s="126" t="s">
        <v>207</v>
      </c>
      <c r="E1019" s="124">
        <v>2.035E-2</v>
      </c>
      <c r="F1019" s="124">
        <v>1.7559999999999999E-2</v>
      </c>
      <c r="G1019" s="124">
        <v>3.7909999999999999E-2</v>
      </c>
    </row>
    <row r="1020" spans="2:7" hidden="1" x14ac:dyDescent="0.5">
      <c r="B1020" s="122">
        <v>1998</v>
      </c>
      <c r="C1020" s="126" t="s">
        <v>206</v>
      </c>
      <c r="D1020" s="126" t="s">
        <v>208</v>
      </c>
      <c r="E1020" s="124">
        <v>3.297E-3</v>
      </c>
      <c r="F1020" s="124">
        <v>3.4629999999999999E-3</v>
      </c>
      <c r="G1020" s="124">
        <v>6.7600000000000004E-3</v>
      </c>
    </row>
    <row r="1021" spans="2:7" hidden="1" x14ac:dyDescent="0.5">
      <c r="B1021" s="122">
        <v>1998</v>
      </c>
      <c r="C1021" s="126" t="s">
        <v>206</v>
      </c>
      <c r="D1021" s="126" t="s">
        <v>209</v>
      </c>
      <c r="E1021" s="124">
        <v>9.0259999999999993E-3</v>
      </c>
      <c r="F1021" s="124">
        <v>9.6509999999999999E-3</v>
      </c>
      <c r="G1021" s="124">
        <v>1.8676999999999999E-2</v>
      </c>
    </row>
    <row r="1022" spans="2:7" hidden="1" x14ac:dyDescent="0.5">
      <c r="B1022" s="122">
        <v>1998</v>
      </c>
      <c r="C1022" s="126" t="s">
        <v>206</v>
      </c>
      <c r="D1022" s="126" t="s">
        <v>210</v>
      </c>
      <c r="E1022" s="124">
        <v>1.9549E-2</v>
      </c>
      <c r="F1022" s="124">
        <v>1.1627E-2</v>
      </c>
      <c r="G1022" s="124">
        <v>3.1175999999999999E-2</v>
      </c>
    </row>
    <row r="1023" spans="2:7" hidden="1" x14ac:dyDescent="0.5">
      <c r="B1023" s="122">
        <v>1998</v>
      </c>
      <c r="C1023" s="126" t="s">
        <v>206</v>
      </c>
      <c r="D1023" s="126" t="s">
        <v>211</v>
      </c>
      <c r="E1023" s="124">
        <v>4.4169E-2</v>
      </c>
      <c r="F1023" s="124">
        <v>3.4754E-2</v>
      </c>
      <c r="G1023" s="124">
        <v>7.8922999999999993E-2</v>
      </c>
    </row>
    <row r="1024" spans="2:7" hidden="1" x14ac:dyDescent="0.5">
      <c r="B1024" s="122">
        <v>1998</v>
      </c>
      <c r="C1024" s="126" t="s">
        <v>206</v>
      </c>
      <c r="D1024" s="126" t="s">
        <v>212</v>
      </c>
      <c r="E1024" s="124">
        <v>0.43207400000000001</v>
      </c>
      <c r="F1024" s="124">
        <v>0.42248000000000002</v>
      </c>
      <c r="G1024" s="124">
        <v>0.85455400000000004</v>
      </c>
    </row>
    <row r="1025" spans="2:7" hidden="1" x14ac:dyDescent="0.5">
      <c r="B1025" s="122">
        <v>1998</v>
      </c>
      <c r="C1025" s="126" t="s">
        <v>206</v>
      </c>
      <c r="D1025" s="126" t="s">
        <v>213</v>
      </c>
      <c r="E1025" s="124">
        <v>0.31740299999999999</v>
      </c>
      <c r="F1025" s="124">
        <v>0.229103</v>
      </c>
      <c r="G1025" s="124">
        <v>0.54650599999999994</v>
      </c>
    </row>
    <row r="1026" spans="2:7" hidden="1" x14ac:dyDescent="0.5">
      <c r="B1026" s="122">
        <v>1998</v>
      </c>
      <c r="C1026" s="126" t="s">
        <v>206</v>
      </c>
      <c r="D1026" s="126" t="s">
        <v>214</v>
      </c>
      <c r="E1026" s="124">
        <v>1.5266E-2</v>
      </c>
      <c r="F1026" s="124">
        <v>1.7167999999999999E-2</v>
      </c>
      <c r="G1026" s="124">
        <v>3.2433999999999998E-2</v>
      </c>
    </row>
    <row r="1027" spans="2:7" hidden="1" x14ac:dyDescent="0.5">
      <c r="B1027" s="122">
        <v>1998</v>
      </c>
      <c r="C1027" s="126" t="s">
        <v>206</v>
      </c>
      <c r="D1027" s="126" t="s">
        <v>215</v>
      </c>
      <c r="E1027" s="124">
        <v>8.2541000000000003E-2</v>
      </c>
      <c r="F1027" s="124">
        <v>4.1626999999999997E-2</v>
      </c>
      <c r="G1027" s="124">
        <v>0.124168</v>
      </c>
    </row>
    <row r="1028" spans="2:7" hidden="1" x14ac:dyDescent="0.5">
      <c r="B1028" s="122">
        <v>1998</v>
      </c>
      <c r="C1028" s="126" t="s">
        <v>206</v>
      </c>
      <c r="D1028" s="126" t="s">
        <v>216</v>
      </c>
      <c r="E1028" s="124">
        <v>4.3338000000000002E-2</v>
      </c>
      <c r="F1028" s="124">
        <v>2.8355999999999999E-2</v>
      </c>
      <c r="G1028" s="124">
        <v>7.1694000000000008E-2</v>
      </c>
    </row>
    <row r="1029" spans="2:7" hidden="1" x14ac:dyDescent="0.5">
      <c r="B1029" s="122">
        <v>1998</v>
      </c>
      <c r="C1029" s="126" t="s">
        <v>206</v>
      </c>
      <c r="D1029" s="126" t="s">
        <v>217</v>
      </c>
      <c r="E1029" s="124">
        <v>9.4680000000000007E-3</v>
      </c>
      <c r="F1029" s="124">
        <v>7.2789999999999999E-3</v>
      </c>
      <c r="G1029" s="124">
        <v>1.6747000000000001E-2</v>
      </c>
    </row>
    <row r="1030" spans="2:7" hidden="1" x14ac:dyDescent="0.5">
      <c r="B1030" s="122">
        <v>1998</v>
      </c>
      <c r="C1030" s="126" t="s">
        <v>206</v>
      </c>
      <c r="D1030" s="126" t="s">
        <v>218</v>
      </c>
      <c r="E1030" s="124">
        <v>0.10040200000000001</v>
      </c>
      <c r="F1030" s="124">
        <v>0.18904199999999999</v>
      </c>
      <c r="G1030" s="124">
        <v>0.28944399999999998</v>
      </c>
    </row>
    <row r="1031" spans="2:7" hidden="1" x14ac:dyDescent="0.5">
      <c r="B1031" s="122">
        <v>1998</v>
      </c>
      <c r="C1031" s="126" t="s">
        <v>206</v>
      </c>
      <c r="D1031" s="126" t="s">
        <v>219</v>
      </c>
      <c r="E1031" s="124">
        <v>5.5392999999999998E-2</v>
      </c>
      <c r="F1031" s="124">
        <v>3.4558999999999999E-2</v>
      </c>
      <c r="G1031" s="124">
        <v>8.9952000000000004E-2</v>
      </c>
    </row>
    <row r="1032" spans="2:7" hidden="1" x14ac:dyDescent="0.5">
      <c r="B1032" s="122">
        <v>1998</v>
      </c>
      <c r="C1032" s="126" t="s">
        <v>206</v>
      </c>
      <c r="D1032" s="126" t="s">
        <v>220</v>
      </c>
      <c r="E1032" s="124">
        <v>0.110143</v>
      </c>
      <c r="F1032" s="124">
        <v>9.2912999999999996E-2</v>
      </c>
      <c r="G1032" s="124">
        <v>0.20305599999999999</v>
      </c>
    </row>
    <row r="1033" spans="2:7" hidden="1" x14ac:dyDescent="0.5">
      <c r="B1033" s="122">
        <v>1998</v>
      </c>
      <c r="C1033" s="126" t="s">
        <v>206</v>
      </c>
      <c r="D1033" s="126" t="s">
        <v>221</v>
      </c>
      <c r="E1033" s="124">
        <v>4.6345999999999998E-2</v>
      </c>
      <c r="F1033" s="124">
        <v>4.7465E-2</v>
      </c>
      <c r="G1033" s="124">
        <v>9.3811000000000005E-2</v>
      </c>
    </row>
    <row r="1034" spans="2:7" hidden="1" x14ac:dyDescent="0.5">
      <c r="B1034" s="122">
        <v>1998</v>
      </c>
      <c r="C1034" s="126" t="s">
        <v>206</v>
      </c>
      <c r="D1034" s="126" t="s">
        <v>222</v>
      </c>
      <c r="E1034" s="124">
        <v>8.9527999999999996E-2</v>
      </c>
      <c r="F1034" s="124">
        <v>0.114921</v>
      </c>
      <c r="G1034" s="124">
        <v>0.20444899999999999</v>
      </c>
    </row>
    <row r="1035" spans="2:7" hidden="1" x14ac:dyDescent="0.5">
      <c r="B1035" s="122">
        <v>1998</v>
      </c>
      <c r="C1035" s="126" t="s">
        <v>206</v>
      </c>
      <c r="D1035" s="126" t="s">
        <v>223</v>
      </c>
      <c r="E1035" s="124">
        <v>0.166714</v>
      </c>
      <c r="F1035" s="124">
        <v>0.20848700000000001</v>
      </c>
      <c r="G1035" s="124">
        <v>0.37520100000000001</v>
      </c>
    </row>
    <row r="1036" spans="2:7" hidden="1" x14ac:dyDescent="0.5">
      <c r="B1036" s="122">
        <v>1998</v>
      </c>
      <c r="C1036" s="126" t="s">
        <v>206</v>
      </c>
      <c r="D1036" s="126" t="s">
        <v>224</v>
      </c>
      <c r="E1036" s="124">
        <v>1.2938E-2</v>
      </c>
      <c r="F1036" s="124">
        <v>1.0139E-2</v>
      </c>
      <c r="G1036" s="124">
        <v>2.3077E-2</v>
      </c>
    </row>
    <row r="1037" spans="2:7" hidden="1" x14ac:dyDescent="0.5">
      <c r="B1037" s="122">
        <v>1998</v>
      </c>
      <c r="C1037" s="126" t="s">
        <v>206</v>
      </c>
      <c r="D1037" s="126" t="s">
        <v>225</v>
      </c>
      <c r="E1037" s="124">
        <v>8.4830000000000003E-2</v>
      </c>
      <c r="F1037" s="124">
        <v>8.7114999999999998E-2</v>
      </c>
      <c r="G1037" s="124">
        <v>0.17194499999999999</v>
      </c>
    </row>
    <row r="1038" spans="2:7" hidden="1" x14ac:dyDescent="0.5">
      <c r="B1038" s="122">
        <v>1998</v>
      </c>
      <c r="C1038" s="126" t="s">
        <v>206</v>
      </c>
      <c r="D1038" s="126" t="s">
        <v>226</v>
      </c>
      <c r="E1038" s="124">
        <v>5.5447999999999997E-2</v>
      </c>
      <c r="F1038" s="124">
        <v>4.2046E-2</v>
      </c>
      <c r="G1038" s="124">
        <v>9.7493999999999997E-2</v>
      </c>
    </row>
    <row r="1039" spans="2:7" hidden="1" x14ac:dyDescent="0.5">
      <c r="B1039" s="122">
        <v>1998</v>
      </c>
      <c r="C1039" s="126" t="s">
        <v>206</v>
      </c>
      <c r="D1039" s="126" t="s">
        <v>227</v>
      </c>
      <c r="E1039" s="124">
        <v>0.21190999999999999</v>
      </c>
      <c r="F1039" s="124">
        <v>0.14996899999999999</v>
      </c>
      <c r="G1039" s="124">
        <v>0.36187900000000001</v>
      </c>
    </row>
    <row r="1040" spans="2:7" hidden="1" x14ac:dyDescent="0.5">
      <c r="B1040" s="122">
        <v>1998</v>
      </c>
      <c r="C1040" s="126" t="s">
        <v>206</v>
      </c>
      <c r="D1040" s="126" t="s">
        <v>228</v>
      </c>
      <c r="E1040" s="124">
        <v>0.13338800000000001</v>
      </c>
      <c r="F1040" s="124">
        <v>8.2788E-2</v>
      </c>
      <c r="G1040" s="124">
        <v>0.21617600000000001</v>
      </c>
    </row>
    <row r="1041" spans="2:7" hidden="1" x14ac:dyDescent="0.5">
      <c r="B1041" s="122">
        <v>1998</v>
      </c>
      <c r="C1041" s="126" t="s">
        <v>206</v>
      </c>
      <c r="D1041" s="126" t="s">
        <v>229</v>
      </c>
      <c r="E1041" s="124">
        <v>0</v>
      </c>
      <c r="F1041" s="124">
        <v>1.4999999999999999E-4</v>
      </c>
      <c r="G1041" s="124">
        <v>1.4999999999999999E-4</v>
      </c>
    </row>
    <row r="1042" spans="2:7" hidden="1" x14ac:dyDescent="0.5">
      <c r="B1042" s="122">
        <v>1998</v>
      </c>
      <c r="C1042" s="126" t="s">
        <v>206</v>
      </c>
      <c r="D1042" s="126" t="s">
        <v>230</v>
      </c>
      <c r="E1042" s="124">
        <v>6.7900000000000002E-2</v>
      </c>
      <c r="F1042" s="124">
        <v>5.9270999999999997E-2</v>
      </c>
      <c r="G1042" s="124">
        <v>0.12717100000000001</v>
      </c>
    </row>
    <row r="1043" spans="2:7" hidden="1" x14ac:dyDescent="0.5">
      <c r="B1043" s="122">
        <v>1998</v>
      </c>
      <c r="C1043" s="126" t="s">
        <v>206</v>
      </c>
      <c r="D1043" s="126" t="s">
        <v>231</v>
      </c>
      <c r="E1043" s="124">
        <v>5.9293999999999999E-2</v>
      </c>
      <c r="F1043" s="124">
        <v>6.2178999999999998E-2</v>
      </c>
      <c r="G1043" s="124">
        <v>0.121473</v>
      </c>
    </row>
    <row r="1044" spans="2:7" hidden="1" x14ac:dyDescent="0.5">
      <c r="B1044" s="122">
        <v>1998</v>
      </c>
      <c r="C1044" s="126" t="s">
        <v>206</v>
      </c>
      <c r="D1044" s="126" t="s">
        <v>232</v>
      </c>
      <c r="E1044" s="124">
        <v>1.5035E-2</v>
      </c>
      <c r="F1044" s="124">
        <v>1.204E-2</v>
      </c>
      <c r="G1044" s="124">
        <v>2.7074999999999998E-2</v>
      </c>
    </row>
    <row r="1045" spans="2:7" hidden="1" x14ac:dyDescent="0.5">
      <c r="B1045" s="122">
        <v>1998</v>
      </c>
      <c r="C1045" s="126" t="s">
        <v>206</v>
      </c>
      <c r="D1045" s="126" t="s">
        <v>233</v>
      </c>
      <c r="E1045" s="124">
        <v>1.8730000000000001E-3</v>
      </c>
      <c r="F1045" s="124">
        <v>1.8979999999999999E-3</v>
      </c>
      <c r="G1045" s="124">
        <v>3.771E-3</v>
      </c>
    </row>
    <row r="1046" spans="2:7" hidden="1" x14ac:dyDescent="0.5">
      <c r="B1046" s="122">
        <v>1998</v>
      </c>
      <c r="C1046" s="126" t="s">
        <v>206</v>
      </c>
      <c r="D1046" s="126" t="s">
        <v>234</v>
      </c>
      <c r="E1046" s="124">
        <v>7.9096E-2</v>
      </c>
      <c r="F1046" s="124">
        <v>9.0229000000000004E-2</v>
      </c>
      <c r="G1046" s="124">
        <v>0.169325</v>
      </c>
    </row>
    <row r="1047" spans="2:7" hidden="1" x14ac:dyDescent="0.5">
      <c r="B1047" s="122">
        <v>1998</v>
      </c>
      <c r="C1047" s="126" t="s">
        <v>206</v>
      </c>
      <c r="D1047" s="126" t="s">
        <v>235</v>
      </c>
      <c r="E1047" s="124">
        <v>2.2162000000000001E-2</v>
      </c>
      <c r="F1047" s="124">
        <v>6.9790000000000005E-2</v>
      </c>
      <c r="G1047" s="124">
        <v>9.1952000000000006E-2</v>
      </c>
    </row>
    <row r="1048" spans="2:7" hidden="1" x14ac:dyDescent="0.5">
      <c r="B1048" s="122">
        <v>1998</v>
      </c>
      <c r="C1048" s="126" t="s">
        <v>206</v>
      </c>
      <c r="D1048" s="126" t="s">
        <v>236</v>
      </c>
      <c r="E1048" s="124">
        <v>2.9269999999999999E-3</v>
      </c>
      <c r="F1048" s="124">
        <v>1.776E-3</v>
      </c>
      <c r="G1048" s="124">
        <v>4.7029999999999997E-3</v>
      </c>
    </row>
    <row r="1049" spans="2:7" hidden="1" x14ac:dyDescent="0.5">
      <c r="B1049" s="122">
        <v>1998</v>
      </c>
      <c r="C1049" s="126" t="s">
        <v>206</v>
      </c>
      <c r="D1049" s="126" t="s">
        <v>237</v>
      </c>
      <c r="E1049" s="124">
        <v>0.14965800000000001</v>
      </c>
      <c r="F1049" s="124">
        <v>6.4399999999999999E-2</v>
      </c>
      <c r="G1049" s="124">
        <v>0.214058</v>
      </c>
    </row>
    <row r="1050" spans="2:7" hidden="1" x14ac:dyDescent="0.5">
      <c r="B1050" s="122">
        <v>1998</v>
      </c>
      <c r="C1050" s="126" t="s">
        <v>206</v>
      </c>
      <c r="D1050" s="126" t="s">
        <v>238</v>
      </c>
      <c r="E1050" s="124">
        <v>6.1749999999999999E-2</v>
      </c>
      <c r="F1050" s="124">
        <v>5.6250000000000001E-2</v>
      </c>
      <c r="G1050" s="124">
        <v>0.11799999999999999</v>
      </c>
    </row>
    <row r="1051" spans="2:7" hidden="1" x14ac:dyDescent="0.5">
      <c r="B1051" s="122">
        <v>1998</v>
      </c>
      <c r="C1051" s="126" t="s">
        <v>206</v>
      </c>
      <c r="D1051" s="126" t="s">
        <v>239</v>
      </c>
      <c r="E1051" s="124">
        <v>0.19580700000000001</v>
      </c>
      <c r="F1051" s="124">
        <v>0.160773</v>
      </c>
      <c r="G1051" s="124">
        <v>0.35658000000000001</v>
      </c>
    </row>
    <row r="1052" spans="2:7" hidden="1" x14ac:dyDescent="0.5">
      <c r="B1052" s="122">
        <v>1998</v>
      </c>
      <c r="C1052" s="126" t="s">
        <v>206</v>
      </c>
      <c r="D1052" s="126" t="s">
        <v>240</v>
      </c>
      <c r="E1052" s="124">
        <v>1.4936E-2</v>
      </c>
      <c r="F1052" s="124">
        <v>2.9010000000000001E-2</v>
      </c>
      <c r="G1052" s="124">
        <v>4.3945999999999999E-2</v>
      </c>
    </row>
    <row r="1053" spans="2:7" hidden="1" x14ac:dyDescent="0.5">
      <c r="B1053" s="122">
        <v>1998</v>
      </c>
      <c r="C1053" s="126" t="s">
        <v>206</v>
      </c>
      <c r="D1053" s="126" t="s">
        <v>241</v>
      </c>
      <c r="E1053" s="124">
        <v>2.9751E-2</v>
      </c>
      <c r="F1053" s="124">
        <v>1.8778E-2</v>
      </c>
      <c r="G1053" s="124">
        <v>4.8529000000000003E-2</v>
      </c>
    </row>
    <row r="1054" spans="2:7" hidden="1" x14ac:dyDescent="0.5">
      <c r="B1054" s="122">
        <v>1998</v>
      </c>
      <c r="C1054" s="126" t="s">
        <v>206</v>
      </c>
      <c r="D1054" s="126" t="s">
        <v>242</v>
      </c>
      <c r="E1054" s="124">
        <v>9.77E-4</v>
      </c>
      <c r="F1054" s="124">
        <v>4.9899999999999999E-4</v>
      </c>
      <c r="G1054" s="124">
        <v>1.4760000000000001E-3</v>
      </c>
    </row>
    <row r="1055" spans="2:7" hidden="1" x14ac:dyDescent="0.5">
      <c r="B1055" s="122">
        <v>1998</v>
      </c>
      <c r="C1055" s="126" t="s">
        <v>206</v>
      </c>
      <c r="D1055" s="126" t="s">
        <v>243</v>
      </c>
      <c r="E1055" s="124">
        <v>1.158E-3</v>
      </c>
      <c r="F1055" s="124">
        <v>6.4499999999999996E-4</v>
      </c>
      <c r="G1055" s="124">
        <v>1.8029999999999999E-3</v>
      </c>
    </row>
    <row r="1056" spans="2:7" hidden="1" x14ac:dyDescent="0.5">
      <c r="B1056" s="122">
        <v>1998</v>
      </c>
      <c r="C1056" s="126" t="s">
        <v>206</v>
      </c>
      <c r="D1056" s="126" t="s">
        <v>244</v>
      </c>
      <c r="E1056" s="124">
        <v>5.8869999999999999E-3</v>
      </c>
      <c r="F1056" s="124">
        <v>4.96E-3</v>
      </c>
      <c r="G1056" s="124">
        <v>1.0847000000000001E-2</v>
      </c>
    </row>
    <row r="1057" spans="2:7" hidden="1" x14ac:dyDescent="0.5">
      <c r="B1057" s="122">
        <v>1998</v>
      </c>
      <c r="C1057" s="126" t="s">
        <v>206</v>
      </c>
      <c r="D1057" s="126" t="s">
        <v>245</v>
      </c>
      <c r="E1057" s="124">
        <v>2.0778999999999999E-2</v>
      </c>
      <c r="F1057" s="124">
        <v>1.5938999999999998E-2</v>
      </c>
      <c r="G1057" s="124">
        <v>3.6718000000000001E-2</v>
      </c>
    </row>
    <row r="1058" spans="2:7" hidden="1" x14ac:dyDescent="0.5">
      <c r="B1058" s="122">
        <v>1998</v>
      </c>
      <c r="C1058" s="126" t="s">
        <v>77</v>
      </c>
      <c r="D1058" s="126" t="s">
        <v>246</v>
      </c>
      <c r="E1058" s="124">
        <v>0.19917899999999999</v>
      </c>
      <c r="F1058" s="124">
        <v>0.340839</v>
      </c>
      <c r="G1058" s="124">
        <v>0.540018</v>
      </c>
    </row>
    <row r="1059" spans="2:7" hidden="1" x14ac:dyDescent="0.5">
      <c r="B1059" s="122">
        <v>1998</v>
      </c>
      <c r="C1059" s="126" t="s">
        <v>77</v>
      </c>
      <c r="D1059" s="126" t="s">
        <v>247</v>
      </c>
      <c r="E1059" s="124">
        <v>4.1444000000000002E-2</v>
      </c>
      <c r="F1059" s="124">
        <v>1.6184E-2</v>
      </c>
      <c r="G1059" s="124">
        <v>5.7627999999999999E-2</v>
      </c>
    </row>
    <row r="1060" spans="2:7" hidden="1" x14ac:dyDescent="0.5">
      <c r="B1060" s="122">
        <v>1998</v>
      </c>
      <c r="C1060" s="126" t="s">
        <v>77</v>
      </c>
      <c r="D1060" s="126" t="s">
        <v>248</v>
      </c>
      <c r="E1060" s="124">
        <v>7.6327999999999993E-2</v>
      </c>
      <c r="F1060" s="124">
        <v>1.682104</v>
      </c>
      <c r="G1060" s="124">
        <v>1.758432</v>
      </c>
    </row>
    <row r="1061" spans="2:7" hidden="1" x14ac:dyDescent="0.5">
      <c r="B1061" s="122">
        <v>1998</v>
      </c>
      <c r="C1061" s="126" t="s">
        <v>77</v>
      </c>
      <c r="D1061" s="126" t="s">
        <v>249</v>
      </c>
      <c r="E1061" s="124">
        <v>0.15859300000000001</v>
      </c>
      <c r="F1061" s="124">
        <v>0.95288600000000001</v>
      </c>
      <c r="G1061" s="124">
        <v>1.1114790000000001</v>
      </c>
    </row>
    <row r="1062" spans="2:7" hidden="1" x14ac:dyDescent="0.5">
      <c r="B1062" s="122">
        <v>1998</v>
      </c>
      <c r="C1062" s="126" t="s">
        <v>77</v>
      </c>
      <c r="D1062" s="126" t="s">
        <v>250</v>
      </c>
      <c r="E1062" s="124">
        <v>7.8841999999999995E-2</v>
      </c>
      <c r="F1062" s="124">
        <v>4.0723000000000002E-2</v>
      </c>
      <c r="G1062" s="124">
        <v>0.119565</v>
      </c>
    </row>
    <row r="1063" spans="2:7" hidden="1" x14ac:dyDescent="0.5">
      <c r="B1063" s="122">
        <v>1998</v>
      </c>
      <c r="C1063" s="126" t="s">
        <v>77</v>
      </c>
      <c r="D1063" s="126" t="s">
        <v>251</v>
      </c>
      <c r="E1063" s="124">
        <v>0.28758400000000001</v>
      </c>
      <c r="F1063" s="124">
        <v>0.110504</v>
      </c>
      <c r="G1063" s="124">
        <v>0.398088</v>
      </c>
    </row>
    <row r="1064" spans="2:7" hidden="1" x14ac:dyDescent="0.5">
      <c r="B1064" s="122">
        <v>1998</v>
      </c>
      <c r="C1064" s="126" t="s">
        <v>77</v>
      </c>
      <c r="D1064" s="126" t="s">
        <v>252</v>
      </c>
      <c r="E1064" s="124">
        <v>0.135375</v>
      </c>
      <c r="F1064" s="124">
        <v>0.13506499999999999</v>
      </c>
      <c r="G1064" s="124">
        <v>0.27044000000000001</v>
      </c>
    </row>
    <row r="1065" spans="2:7" hidden="1" x14ac:dyDescent="0.5">
      <c r="B1065" s="122">
        <v>1998</v>
      </c>
      <c r="C1065" s="126" t="s">
        <v>77</v>
      </c>
      <c r="D1065" s="126" t="s">
        <v>253</v>
      </c>
      <c r="E1065" s="124">
        <v>7.7070000000000003E-3</v>
      </c>
      <c r="F1065" s="124">
        <v>5.3099999999999996E-3</v>
      </c>
      <c r="G1065" s="124">
        <v>1.3017000000000001E-2</v>
      </c>
    </row>
    <row r="1066" spans="2:7" hidden="1" x14ac:dyDescent="0.5">
      <c r="B1066" s="122">
        <v>1998</v>
      </c>
      <c r="C1066" s="126" t="s">
        <v>77</v>
      </c>
      <c r="D1066" s="126" t="s">
        <v>254</v>
      </c>
      <c r="E1066" s="124">
        <v>0.34377200000000002</v>
      </c>
      <c r="F1066" s="124">
        <v>0.15265000000000001</v>
      </c>
      <c r="G1066" s="124">
        <v>0.49642199999999997</v>
      </c>
    </row>
    <row r="1067" spans="2:7" hidden="1" x14ac:dyDescent="0.5">
      <c r="B1067" s="122">
        <v>1998</v>
      </c>
      <c r="C1067" s="126" t="s">
        <v>77</v>
      </c>
      <c r="D1067" s="126" t="s">
        <v>255</v>
      </c>
      <c r="E1067" s="124">
        <v>0.426145</v>
      </c>
      <c r="F1067" s="124">
        <v>0.50744699999999998</v>
      </c>
      <c r="G1067" s="124">
        <v>0.93359199999999998</v>
      </c>
    </row>
    <row r="1068" spans="2:7" hidden="1" x14ac:dyDescent="0.5">
      <c r="B1068" s="122">
        <v>1998</v>
      </c>
      <c r="C1068" s="126" t="s">
        <v>77</v>
      </c>
      <c r="D1068" s="126" t="s">
        <v>256</v>
      </c>
      <c r="E1068" s="124">
        <v>0.18148600000000001</v>
      </c>
      <c r="F1068" s="124">
        <v>9.9823999999999996E-2</v>
      </c>
      <c r="G1068" s="124">
        <v>0.28131</v>
      </c>
    </row>
    <row r="1069" spans="2:7" x14ac:dyDescent="0.5">
      <c r="B1069" s="122">
        <v>1999</v>
      </c>
      <c r="C1069" s="124" t="s">
        <v>136</v>
      </c>
      <c r="D1069" s="124" t="s">
        <v>52</v>
      </c>
      <c r="E1069" s="124">
        <v>1.1569499999999999</v>
      </c>
      <c r="F1069" s="124">
        <v>1.2399830000000001</v>
      </c>
      <c r="G1069" s="124">
        <v>2.3969330000000002</v>
      </c>
    </row>
    <row r="1070" spans="2:7" x14ac:dyDescent="0.5">
      <c r="B1070" s="122">
        <v>1999</v>
      </c>
      <c r="C1070" s="124" t="s">
        <v>136</v>
      </c>
      <c r="D1070" s="124" t="s">
        <v>137</v>
      </c>
      <c r="E1070" s="124">
        <v>0.238124</v>
      </c>
      <c r="F1070" s="124">
        <v>0.25772299999999998</v>
      </c>
      <c r="G1070" s="124">
        <v>0.49584699999999998</v>
      </c>
    </row>
    <row r="1071" spans="2:7" x14ac:dyDescent="0.5">
      <c r="B1071" s="122">
        <v>1999</v>
      </c>
      <c r="C1071" s="124" t="s">
        <v>136</v>
      </c>
      <c r="D1071" s="124" t="s">
        <v>51</v>
      </c>
      <c r="E1071" s="124">
        <v>1.849467</v>
      </c>
      <c r="F1071" s="124">
        <v>1.322668</v>
      </c>
      <c r="G1071" s="124">
        <v>3.1721349999999999</v>
      </c>
    </row>
    <row r="1072" spans="2:7" x14ac:dyDescent="0.5">
      <c r="B1072" s="122">
        <v>1999</v>
      </c>
      <c r="C1072" s="126" t="s">
        <v>136</v>
      </c>
      <c r="D1072" s="126" t="s">
        <v>138</v>
      </c>
      <c r="E1072" s="124">
        <v>0.97832699999999995</v>
      </c>
      <c r="F1072" s="124">
        <v>0.752996</v>
      </c>
      <c r="G1072" s="124">
        <v>1.7313229999999999</v>
      </c>
    </row>
    <row r="1073" spans="2:7" hidden="1" x14ac:dyDescent="0.5">
      <c r="B1073" s="122">
        <v>1999</v>
      </c>
      <c r="C1073" s="126" t="s">
        <v>139</v>
      </c>
      <c r="D1073" s="126" t="s">
        <v>139</v>
      </c>
      <c r="E1073" s="124">
        <v>11.191839</v>
      </c>
      <c r="F1073" s="124">
        <v>0</v>
      </c>
      <c r="G1073" s="124">
        <v>11.191839</v>
      </c>
    </row>
    <row r="1074" spans="2:7" hidden="1" x14ac:dyDescent="0.5">
      <c r="B1074" s="122">
        <v>1999</v>
      </c>
      <c r="C1074" s="126" t="s">
        <v>72</v>
      </c>
      <c r="D1074" s="126" t="s">
        <v>140</v>
      </c>
      <c r="E1074" s="124">
        <v>10.910427</v>
      </c>
      <c r="F1074" s="124">
        <v>0.69701299999999999</v>
      </c>
      <c r="G1074" s="124">
        <v>11.60744</v>
      </c>
    </row>
    <row r="1075" spans="2:7" hidden="1" x14ac:dyDescent="0.5">
      <c r="B1075" s="122">
        <v>1999</v>
      </c>
      <c r="C1075" s="126" t="s">
        <v>72</v>
      </c>
      <c r="D1075" s="126" t="s">
        <v>141</v>
      </c>
      <c r="E1075" s="124">
        <v>0.13968900000000001</v>
      </c>
      <c r="F1075" s="124">
        <v>1.1471E-2</v>
      </c>
      <c r="G1075" s="124">
        <v>0.15115999999999999</v>
      </c>
    </row>
    <row r="1076" spans="2:7" hidden="1" x14ac:dyDescent="0.5">
      <c r="B1076" s="122">
        <v>1999</v>
      </c>
      <c r="C1076" s="126" t="s">
        <v>72</v>
      </c>
      <c r="D1076" s="126" t="s">
        <v>142</v>
      </c>
      <c r="E1076" s="124">
        <v>0.36685600000000002</v>
      </c>
      <c r="F1076" s="124">
        <v>0.13494300000000001</v>
      </c>
      <c r="G1076" s="124">
        <v>0.501799</v>
      </c>
    </row>
    <row r="1077" spans="2:7" hidden="1" x14ac:dyDescent="0.5">
      <c r="B1077" s="122">
        <v>1999</v>
      </c>
      <c r="C1077" s="126" t="s">
        <v>72</v>
      </c>
      <c r="D1077" s="126" t="s">
        <v>143</v>
      </c>
      <c r="E1077" s="124">
        <v>0.74273599999999995</v>
      </c>
      <c r="F1077" s="124">
        <v>0.13698199999999999</v>
      </c>
      <c r="G1077" s="124">
        <v>0.879718</v>
      </c>
    </row>
    <row r="1078" spans="2:7" hidden="1" x14ac:dyDescent="0.5">
      <c r="B1078" s="122">
        <v>1999</v>
      </c>
      <c r="C1078" s="126" t="s">
        <v>72</v>
      </c>
      <c r="D1078" s="126" t="s">
        <v>144</v>
      </c>
      <c r="E1078" s="124">
        <v>8.0001000000000003E-2</v>
      </c>
      <c r="F1078" s="124">
        <v>3.4353000000000002E-2</v>
      </c>
      <c r="G1078" s="124">
        <v>0.114354</v>
      </c>
    </row>
    <row r="1079" spans="2:7" hidden="1" x14ac:dyDescent="0.5">
      <c r="B1079" s="122">
        <v>1999</v>
      </c>
      <c r="C1079" s="126" t="s">
        <v>72</v>
      </c>
      <c r="D1079" s="126" t="s">
        <v>145</v>
      </c>
      <c r="E1079" s="124">
        <v>0.41122199999999998</v>
      </c>
      <c r="F1079" s="124">
        <v>0.35177000000000003</v>
      </c>
      <c r="G1079" s="124">
        <v>0.762992</v>
      </c>
    </row>
    <row r="1080" spans="2:7" hidden="1" x14ac:dyDescent="0.5">
      <c r="B1080" s="122">
        <v>1999</v>
      </c>
      <c r="C1080" s="126" t="s">
        <v>146</v>
      </c>
      <c r="D1080" s="126" t="s">
        <v>147</v>
      </c>
      <c r="E1080" s="124">
        <v>1.1686E-2</v>
      </c>
      <c r="F1080" s="124">
        <v>1.1526380000000001</v>
      </c>
      <c r="G1080" s="124">
        <v>1.1643239999999999</v>
      </c>
    </row>
    <row r="1081" spans="2:7" hidden="1" x14ac:dyDescent="0.5">
      <c r="B1081" s="122">
        <v>1999</v>
      </c>
      <c r="C1081" s="126" t="s">
        <v>146</v>
      </c>
      <c r="D1081" s="126" t="s">
        <v>148</v>
      </c>
      <c r="E1081" s="124">
        <v>7.1372000000000005E-2</v>
      </c>
      <c r="F1081" s="124">
        <v>4.0917000000000002E-2</v>
      </c>
      <c r="G1081" s="124">
        <v>0.112289</v>
      </c>
    </row>
    <row r="1082" spans="2:7" hidden="1" x14ac:dyDescent="0.5">
      <c r="B1082" s="122">
        <v>1999</v>
      </c>
      <c r="C1082" s="126" t="s">
        <v>146</v>
      </c>
      <c r="D1082" s="126" t="s">
        <v>149</v>
      </c>
      <c r="E1082" s="124">
        <v>3.3048000000000001E-2</v>
      </c>
      <c r="F1082" s="124">
        <v>0.45514100000000002</v>
      </c>
      <c r="G1082" s="124">
        <v>0.48818899999999998</v>
      </c>
    </row>
    <row r="1083" spans="2:7" hidden="1" x14ac:dyDescent="0.5">
      <c r="B1083" s="122">
        <v>1999</v>
      </c>
      <c r="C1083" s="126" t="s">
        <v>146</v>
      </c>
      <c r="D1083" s="126" t="s">
        <v>150</v>
      </c>
      <c r="E1083" s="124">
        <v>0.257104</v>
      </c>
      <c r="F1083" s="124">
        <v>1.3009630000000001</v>
      </c>
      <c r="G1083" s="124">
        <v>1.5580670000000001</v>
      </c>
    </row>
    <row r="1084" spans="2:7" hidden="1" x14ac:dyDescent="0.5">
      <c r="B1084" s="122">
        <v>1999</v>
      </c>
      <c r="C1084" s="126" t="s">
        <v>146</v>
      </c>
      <c r="D1084" s="126" t="s">
        <v>151</v>
      </c>
      <c r="E1084" s="124">
        <v>0.16874700000000001</v>
      </c>
      <c r="F1084" s="124">
        <v>9.1509999999999994E-2</v>
      </c>
      <c r="G1084" s="124">
        <v>0.26025700000000002</v>
      </c>
    </row>
    <row r="1085" spans="2:7" hidden="1" x14ac:dyDescent="0.5">
      <c r="B1085" s="122">
        <v>1999</v>
      </c>
      <c r="C1085" s="126" t="s">
        <v>146</v>
      </c>
      <c r="D1085" s="126" t="s">
        <v>152</v>
      </c>
      <c r="E1085" s="124">
        <v>6.1440000000000002E-3</v>
      </c>
      <c r="F1085" s="124">
        <v>2.3722E-2</v>
      </c>
      <c r="G1085" s="124">
        <v>2.9866E-2</v>
      </c>
    </row>
    <row r="1086" spans="2:7" hidden="1" x14ac:dyDescent="0.5">
      <c r="B1086" s="122">
        <v>1999</v>
      </c>
      <c r="C1086" s="126" t="s">
        <v>146</v>
      </c>
      <c r="D1086" s="126" t="s">
        <v>153</v>
      </c>
      <c r="E1086" s="124">
        <v>3.9292000000000001E-2</v>
      </c>
      <c r="F1086" s="124">
        <v>0.363925</v>
      </c>
      <c r="G1086" s="124">
        <v>0.40321699999999999</v>
      </c>
    </row>
    <row r="1087" spans="2:7" hidden="1" x14ac:dyDescent="0.5">
      <c r="B1087" s="122">
        <v>1999</v>
      </c>
      <c r="C1087" s="126" t="s">
        <v>146</v>
      </c>
      <c r="D1087" s="126" t="s">
        <v>154</v>
      </c>
      <c r="E1087" s="124">
        <v>3.4100999999999999E-2</v>
      </c>
      <c r="F1087" s="124">
        <v>0.74972099999999997</v>
      </c>
      <c r="G1087" s="124">
        <v>0.78382200000000002</v>
      </c>
    </row>
    <row r="1088" spans="2:7" hidden="1" x14ac:dyDescent="0.5">
      <c r="B1088" s="122">
        <v>1999</v>
      </c>
      <c r="C1088" s="126" t="s">
        <v>146</v>
      </c>
      <c r="D1088" s="126" t="s">
        <v>155</v>
      </c>
      <c r="E1088" s="124">
        <v>8.7229999999999999E-3</v>
      </c>
      <c r="F1088" s="124">
        <v>5.8548000000000003E-2</v>
      </c>
      <c r="G1088" s="124">
        <v>6.7270999999999997E-2</v>
      </c>
    </row>
    <row r="1089" spans="2:7" hidden="1" x14ac:dyDescent="0.5">
      <c r="B1089" s="122">
        <v>1999</v>
      </c>
      <c r="C1089" s="126" t="s">
        <v>146</v>
      </c>
      <c r="D1089" s="126" t="s">
        <v>156</v>
      </c>
      <c r="E1089" s="124">
        <v>4.1555000000000002E-2</v>
      </c>
      <c r="F1089" s="124">
        <v>0.56386499999999995</v>
      </c>
      <c r="G1089" s="124">
        <v>0.60541999999999996</v>
      </c>
    </row>
    <row r="1090" spans="2:7" hidden="1" x14ac:dyDescent="0.5">
      <c r="B1090" s="122">
        <v>1999</v>
      </c>
      <c r="C1090" s="126" t="s">
        <v>146</v>
      </c>
      <c r="D1090" s="126" t="s">
        <v>157</v>
      </c>
      <c r="E1090" s="124">
        <v>5.0298000000000002E-2</v>
      </c>
      <c r="F1090" s="124">
        <v>0.44341700000000001</v>
      </c>
      <c r="G1090" s="124">
        <v>0.49371500000000001</v>
      </c>
    </row>
    <row r="1091" spans="2:7" hidden="1" x14ac:dyDescent="0.5">
      <c r="B1091" s="122">
        <v>1999</v>
      </c>
      <c r="C1091" s="126" t="s">
        <v>146</v>
      </c>
      <c r="D1091" s="126" t="s">
        <v>158</v>
      </c>
      <c r="E1091" s="124">
        <v>1.7125000000000001E-2</v>
      </c>
      <c r="F1091" s="124">
        <v>0.25353300000000001</v>
      </c>
      <c r="G1091" s="124">
        <v>0.27065800000000001</v>
      </c>
    </row>
    <row r="1092" spans="2:7" hidden="1" x14ac:dyDescent="0.5">
      <c r="B1092" s="122">
        <v>1999</v>
      </c>
      <c r="C1092" s="126" t="s">
        <v>146</v>
      </c>
      <c r="D1092" s="126" t="s">
        <v>159</v>
      </c>
      <c r="E1092" s="124">
        <v>-4.5696000000000001E-2</v>
      </c>
      <c r="F1092" s="124">
        <v>-0.101718</v>
      </c>
      <c r="G1092" s="124">
        <v>-0.14741399999999999</v>
      </c>
    </row>
    <row r="1093" spans="2:7" hidden="1" x14ac:dyDescent="0.5">
      <c r="B1093" s="122">
        <v>1999</v>
      </c>
      <c r="C1093" s="126" t="s">
        <v>146</v>
      </c>
      <c r="D1093" s="126" t="s">
        <v>160</v>
      </c>
      <c r="E1093" s="124">
        <v>5.1110999999999997E-2</v>
      </c>
      <c r="F1093" s="124">
        <v>0.23095199999999999</v>
      </c>
      <c r="G1093" s="124">
        <v>0.28206300000000001</v>
      </c>
    </row>
    <row r="1094" spans="2:7" hidden="1" x14ac:dyDescent="0.5">
      <c r="B1094" s="122">
        <v>1999</v>
      </c>
      <c r="C1094" s="126" t="s">
        <v>146</v>
      </c>
      <c r="D1094" s="126" t="s">
        <v>161</v>
      </c>
      <c r="E1094" s="124">
        <v>3.0556E-2</v>
      </c>
      <c r="F1094" s="124">
        <v>0.176922</v>
      </c>
      <c r="G1094" s="124">
        <v>0.207478</v>
      </c>
    </row>
    <row r="1095" spans="2:7" hidden="1" x14ac:dyDescent="0.5">
      <c r="B1095" s="122">
        <v>1999</v>
      </c>
      <c r="C1095" s="126" t="s">
        <v>146</v>
      </c>
      <c r="D1095" s="126" t="s">
        <v>162</v>
      </c>
      <c r="E1095" s="124">
        <v>7.6049999999999998E-3</v>
      </c>
      <c r="F1095" s="124">
        <v>3.9170000000000003E-3</v>
      </c>
      <c r="G1095" s="124">
        <v>1.1521999999999999E-2</v>
      </c>
    </row>
    <row r="1096" spans="2:7" hidden="1" x14ac:dyDescent="0.5">
      <c r="B1096" s="122">
        <v>1999</v>
      </c>
      <c r="C1096" s="126" t="s">
        <v>146</v>
      </c>
      <c r="D1096" s="126" t="s">
        <v>163</v>
      </c>
      <c r="E1096" s="124">
        <v>0.113734</v>
      </c>
      <c r="F1096" s="124">
        <v>-7.8420000000000004E-2</v>
      </c>
      <c r="G1096" s="124">
        <v>3.5313999999999998E-2</v>
      </c>
    </row>
    <row r="1097" spans="2:7" hidden="1" x14ac:dyDescent="0.5">
      <c r="B1097" s="122">
        <v>1999</v>
      </c>
      <c r="C1097" s="126" t="s">
        <v>146</v>
      </c>
      <c r="D1097" s="126" t="s">
        <v>164</v>
      </c>
      <c r="E1097" s="124">
        <v>5.3290000000000004E-3</v>
      </c>
      <c r="F1097" s="124">
        <v>0.234372</v>
      </c>
      <c r="G1097" s="124">
        <v>0.239701</v>
      </c>
    </row>
    <row r="1098" spans="2:7" hidden="1" x14ac:dyDescent="0.5">
      <c r="B1098" s="122">
        <v>1999</v>
      </c>
      <c r="C1098" s="126" t="s">
        <v>146</v>
      </c>
      <c r="D1098" s="126" t="s">
        <v>165</v>
      </c>
      <c r="E1098" s="124">
        <v>0.12973499999999999</v>
      </c>
      <c r="F1098" s="124">
        <v>1.0212110000000001</v>
      </c>
      <c r="G1098" s="124">
        <v>1.150946</v>
      </c>
    </row>
    <row r="1099" spans="2:7" hidden="1" x14ac:dyDescent="0.5">
      <c r="B1099" s="122">
        <v>1999</v>
      </c>
      <c r="C1099" s="126" t="s">
        <v>146</v>
      </c>
      <c r="D1099" s="126" t="s">
        <v>166</v>
      </c>
      <c r="E1099" s="124">
        <v>4.6681E-2</v>
      </c>
      <c r="F1099" s="124">
        <v>0.25798700000000002</v>
      </c>
      <c r="G1099" s="124">
        <v>0.30466799999999999</v>
      </c>
    </row>
    <row r="1100" spans="2:7" hidden="1" x14ac:dyDescent="0.5">
      <c r="B1100" s="122">
        <v>1999</v>
      </c>
      <c r="C1100" s="126" t="s">
        <v>146</v>
      </c>
      <c r="D1100" s="126" t="s">
        <v>167</v>
      </c>
      <c r="E1100" s="124">
        <v>0.15443499999999999</v>
      </c>
      <c r="F1100" s="124">
        <v>0.97531199999999996</v>
      </c>
      <c r="G1100" s="124">
        <v>1.1297470000000001</v>
      </c>
    </row>
    <row r="1101" spans="2:7" hidden="1" x14ac:dyDescent="0.5">
      <c r="B1101" s="122">
        <v>1999</v>
      </c>
      <c r="C1101" s="126" t="s">
        <v>146</v>
      </c>
      <c r="D1101" s="126" t="s">
        <v>168</v>
      </c>
      <c r="E1101" s="124">
        <v>0.462671</v>
      </c>
      <c r="F1101" s="124">
        <v>1.173035</v>
      </c>
      <c r="G1101" s="124">
        <v>1.6357060000000001</v>
      </c>
    </row>
    <row r="1102" spans="2:7" hidden="1" x14ac:dyDescent="0.5">
      <c r="B1102" s="122">
        <v>1999</v>
      </c>
      <c r="C1102" s="126" t="s">
        <v>146</v>
      </c>
      <c r="D1102" s="126" t="s">
        <v>169</v>
      </c>
      <c r="E1102" s="124">
        <v>9.6919999999999992E-3</v>
      </c>
      <c r="F1102" s="124">
        <v>0.15409300000000001</v>
      </c>
      <c r="G1102" s="124">
        <v>0.16378499999999999</v>
      </c>
    </row>
    <row r="1103" spans="2:7" hidden="1" x14ac:dyDescent="0.5">
      <c r="B1103" s="122">
        <v>1999</v>
      </c>
      <c r="C1103" s="126" t="s">
        <v>146</v>
      </c>
      <c r="D1103" s="126" t="s">
        <v>170</v>
      </c>
      <c r="E1103" s="124">
        <v>4.2425999999999998E-2</v>
      </c>
      <c r="F1103" s="124">
        <v>0.12565399999999999</v>
      </c>
      <c r="G1103" s="124">
        <v>0.16808000000000001</v>
      </c>
    </row>
    <row r="1104" spans="2:7" hidden="1" x14ac:dyDescent="0.5">
      <c r="B1104" s="122">
        <v>1999</v>
      </c>
      <c r="C1104" s="126" t="s">
        <v>146</v>
      </c>
      <c r="D1104" s="126" t="s">
        <v>171</v>
      </c>
      <c r="E1104" s="124">
        <v>3.1999999999999999E-5</v>
      </c>
      <c r="F1104" s="124">
        <v>7.3147000000000004E-2</v>
      </c>
      <c r="G1104" s="124">
        <v>7.3179000000000008E-2</v>
      </c>
    </row>
    <row r="1105" spans="2:7" hidden="1" x14ac:dyDescent="0.5">
      <c r="B1105" s="122">
        <v>1999</v>
      </c>
      <c r="C1105" s="126" t="s">
        <v>146</v>
      </c>
      <c r="D1105" s="126" t="s">
        <v>172</v>
      </c>
      <c r="E1105" s="124">
        <v>5.4668000000000001E-2</v>
      </c>
      <c r="F1105" s="124">
        <v>2.0715000000000001E-2</v>
      </c>
      <c r="G1105" s="124">
        <v>7.5383000000000006E-2</v>
      </c>
    </row>
    <row r="1106" spans="2:7" hidden="1" x14ac:dyDescent="0.5">
      <c r="B1106" s="122">
        <v>1999</v>
      </c>
      <c r="C1106" s="126" t="s">
        <v>146</v>
      </c>
      <c r="D1106" s="126" t="s">
        <v>173</v>
      </c>
      <c r="E1106" s="124">
        <v>4.6641000000000002E-2</v>
      </c>
      <c r="F1106" s="124">
        <v>0.32942900000000003</v>
      </c>
      <c r="G1106" s="124">
        <v>0.37607000000000002</v>
      </c>
    </row>
    <row r="1107" spans="2:7" hidden="1" x14ac:dyDescent="0.5">
      <c r="B1107" s="122">
        <v>1999</v>
      </c>
      <c r="C1107" s="126" t="s">
        <v>146</v>
      </c>
      <c r="D1107" s="126" t="s">
        <v>174</v>
      </c>
      <c r="E1107" s="124">
        <v>2.1142000000000001E-2</v>
      </c>
      <c r="F1107" s="124">
        <v>0.16356599999999999</v>
      </c>
      <c r="G1107" s="124">
        <v>0.18470800000000001</v>
      </c>
    </row>
    <row r="1108" spans="2:7" hidden="1" x14ac:dyDescent="0.5">
      <c r="B1108" s="122">
        <v>1999</v>
      </c>
      <c r="C1108" s="126" t="s">
        <v>146</v>
      </c>
      <c r="D1108" s="126" t="s">
        <v>175</v>
      </c>
      <c r="E1108" s="124">
        <v>1.3256E-2</v>
      </c>
      <c r="F1108" s="124">
        <v>4.4012000000000003E-2</v>
      </c>
      <c r="G1108" s="124">
        <v>5.7267999999999999E-2</v>
      </c>
    </row>
    <row r="1109" spans="2:7" hidden="1" x14ac:dyDescent="0.5">
      <c r="B1109" s="122">
        <v>1999</v>
      </c>
      <c r="C1109" s="126" t="s">
        <v>146</v>
      </c>
      <c r="D1109" s="126" t="s">
        <v>176</v>
      </c>
      <c r="E1109" s="124">
        <v>3.4935000000000001E-2</v>
      </c>
      <c r="F1109" s="124">
        <v>0.24818599999999999</v>
      </c>
      <c r="G1109" s="124">
        <v>0.28312100000000001</v>
      </c>
    </row>
    <row r="1110" spans="2:7" hidden="1" x14ac:dyDescent="0.5">
      <c r="B1110" s="122">
        <v>1999</v>
      </c>
      <c r="C1110" s="126" t="s">
        <v>73</v>
      </c>
      <c r="D1110" s="126" t="s">
        <v>177</v>
      </c>
      <c r="E1110" s="124">
        <v>0.63993900000000004</v>
      </c>
      <c r="F1110" s="124">
        <v>1.0852139999999999</v>
      </c>
      <c r="G1110" s="124">
        <v>1.7251529999999999</v>
      </c>
    </row>
    <row r="1111" spans="2:7" hidden="1" x14ac:dyDescent="0.5">
      <c r="B1111" s="122">
        <v>1999</v>
      </c>
      <c r="C1111" s="126" t="s">
        <v>73</v>
      </c>
      <c r="D1111" s="126" t="s">
        <v>178</v>
      </c>
      <c r="E1111" s="124">
        <v>0.37847799999999998</v>
      </c>
      <c r="F1111" s="124">
        <v>0.30504300000000001</v>
      </c>
      <c r="G1111" s="124">
        <v>0.68352100000000005</v>
      </c>
    </row>
    <row r="1112" spans="2:7" hidden="1" x14ac:dyDescent="0.5">
      <c r="B1112" s="122">
        <v>1999</v>
      </c>
      <c r="C1112" s="126" t="s">
        <v>73</v>
      </c>
      <c r="D1112" s="126" t="s">
        <v>179</v>
      </c>
      <c r="E1112" s="124">
        <v>0.26300200000000001</v>
      </c>
      <c r="F1112" s="124">
        <v>0.185284</v>
      </c>
      <c r="G1112" s="124">
        <v>0.44828600000000002</v>
      </c>
    </row>
    <row r="1113" spans="2:7" hidden="1" x14ac:dyDescent="0.5">
      <c r="B1113" s="122">
        <v>1999</v>
      </c>
      <c r="C1113" s="126" t="s">
        <v>73</v>
      </c>
      <c r="D1113" s="126" t="s">
        <v>180</v>
      </c>
      <c r="E1113" s="124">
        <v>1.3976000000000001E-2</v>
      </c>
      <c r="F1113" s="124">
        <v>7.1361999999999995E-2</v>
      </c>
      <c r="G1113" s="124">
        <v>8.5337999999999997E-2</v>
      </c>
    </row>
    <row r="1114" spans="2:7" hidden="1" x14ac:dyDescent="0.5">
      <c r="B1114" s="122">
        <v>1999</v>
      </c>
      <c r="C1114" s="126" t="s">
        <v>73</v>
      </c>
      <c r="D1114" s="126" t="s">
        <v>181</v>
      </c>
      <c r="E1114" s="124">
        <v>1.0096000000000001E-2</v>
      </c>
      <c r="F1114" s="124">
        <v>1.3632E-2</v>
      </c>
      <c r="G1114" s="124">
        <v>2.3727999999999999E-2</v>
      </c>
    </row>
    <row r="1115" spans="2:7" hidden="1" x14ac:dyDescent="0.5">
      <c r="B1115" s="122">
        <v>1999</v>
      </c>
      <c r="C1115" s="126" t="s">
        <v>73</v>
      </c>
      <c r="D1115" s="126" t="s">
        <v>182</v>
      </c>
      <c r="E1115" s="124">
        <v>1.163483</v>
      </c>
      <c r="F1115" s="124">
        <v>0.76934100000000005</v>
      </c>
      <c r="G1115" s="124">
        <v>1.9328240000000001</v>
      </c>
    </row>
    <row r="1116" spans="2:7" hidden="1" x14ac:dyDescent="0.5">
      <c r="B1116" s="122">
        <v>1999</v>
      </c>
      <c r="C1116" s="126" t="s">
        <v>73</v>
      </c>
      <c r="D1116" s="126" t="s">
        <v>183</v>
      </c>
      <c r="E1116" s="124">
        <v>1.558913</v>
      </c>
      <c r="F1116" s="124">
        <v>0.55135900000000004</v>
      </c>
      <c r="G1116" s="124">
        <v>2.1102720000000001</v>
      </c>
    </row>
    <row r="1117" spans="2:7" hidden="1" x14ac:dyDescent="0.5">
      <c r="B1117" s="122">
        <v>1999</v>
      </c>
      <c r="C1117" s="126" t="s">
        <v>73</v>
      </c>
      <c r="D1117" s="126" t="s">
        <v>184</v>
      </c>
      <c r="E1117" s="124">
        <v>0.80591699999999999</v>
      </c>
      <c r="F1117" s="124">
        <v>0.69894800000000001</v>
      </c>
      <c r="G1117" s="124">
        <v>1.5048649999999999</v>
      </c>
    </row>
    <row r="1118" spans="2:7" hidden="1" x14ac:dyDescent="0.5">
      <c r="B1118" s="122">
        <v>1999</v>
      </c>
      <c r="C1118" s="126" t="s">
        <v>73</v>
      </c>
      <c r="D1118" s="126" t="s">
        <v>185</v>
      </c>
      <c r="E1118" s="124">
        <v>1.7009190000000001</v>
      </c>
      <c r="F1118" s="124">
        <v>0.56170900000000001</v>
      </c>
      <c r="G1118" s="124">
        <v>2.2626279999999999</v>
      </c>
    </row>
    <row r="1119" spans="2:7" hidden="1" x14ac:dyDescent="0.5">
      <c r="B1119" s="122">
        <v>1999</v>
      </c>
      <c r="C1119" s="126" t="s">
        <v>186</v>
      </c>
      <c r="D1119" s="126" t="s">
        <v>187</v>
      </c>
      <c r="E1119" s="124">
        <v>0.35322999999999999</v>
      </c>
      <c r="F1119" s="124">
        <v>0.17258999999999999</v>
      </c>
      <c r="G1119" s="124">
        <v>0.52581999999999995</v>
      </c>
    </row>
    <row r="1120" spans="2:7" hidden="1" x14ac:dyDescent="0.5">
      <c r="B1120" s="122">
        <v>1999</v>
      </c>
      <c r="C1120" s="126" t="s">
        <v>186</v>
      </c>
      <c r="D1120" s="126" t="s">
        <v>188</v>
      </c>
      <c r="E1120" s="124">
        <v>1.4441889999999999</v>
      </c>
      <c r="F1120" s="124">
        <v>0.57959899999999998</v>
      </c>
      <c r="G1120" s="124">
        <v>2.0237880000000001</v>
      </c>
    </row>
    <row r="1121" spans="2:7" hidden="1" x14ac:dyDescent="0.5">
      <c r="B1121" s="122">
        <v>1999</v>
      </c>
      <c r="C1121" s="126" t="s">
        <v>186</v>
      </c>
      <c r="D1121" s="126" t="s">
        <v>189</v>
      </c>
      <c r="E1121" s="124">
        <v>1.123483</v>
      </c>
      <c r="F1121" s="124">
        <v>0.74524199999999996</v>
      </c>
      <c r="G1121" s="124">
        <v>1.868725</v>
      </c>
    </row>
    <row r="1122" spans="2:7" hidden="1" x14ac:dyDescent="0.5">
      <c r="B1122" s="122">
        <v>1999</v>
      </c>
      <c r="C1122" s="126" t="s">
        <v>190</v>
      </c>
      <c r="D1122" s="126" t="s">
        <v>191</v>
      </c>
      <c r="E1122" s="124">
        <v>1.3088000000000001E-2</v>
      </c>
      <c r="F1122" s="124">
        <v>5.574E-3</v>
      </c>
      <c r="G1122" s="124">
        <v>1.8662000000000002E-2</v>
      </c>
    </row>
    <row r="1123" spans="2:7" hidden="1" x14ac:dyDescent="0.5">
      <c r="B1123" s="122">
        <v>1999</v>
      </c>
      <c r="C1123" s="126" t="s">
        <v>190</v>
      </c>
      <c r="D1123" s="126" t="s">
        <v>192</v>
      </c>
      <c r="E1123" s="124">
        <v>0.17155200000000001</v>
      </c>
      <c r="F1123" s="124">
        <v>7.5472999999999998E-2</v>
      </c>
      <c r="G1123" s="124">
        <v>0.24702499999999999</v>
      </c>
    </row>
    <row r="1124" spans="2:7" hidden="1" x14ac:dyDescent="0.5">
      <c r="B1124" s="122">
        <v>1999</v>
      </c>
      <c r="C1124" s="126" t="s">
        <v>190</v>
      </c>
      <c r="D1124" s="126" t="s">
        <v>193</v>
      </c>
      <c r="E1124" s="124">
        <v>1.273938</v>
      </c>
      <c r="F1124" s="124">
        <v>0.430927</v>
      </c>
      <c r="G1124" s="124">
        <v>1.7048650000000001</v>
      </c>
    </row>
    <row r="1125" spans="2:7" hidden="1" x14ac:dyDescent="0.5">
      <c r="B1125" s="122">
        <v>1999</v>
      </c>
      <c r="C1125" s="126" t="s">
        <v>190</v>
      </c>
      <c r="D1125" s="126" t="s">
        <v>194</v>
      </c>
      <c r="E1125" s="124">
        <v>6.3815999999999998E-2</v>
      </c>
      <c r="F1125" s="124">
        <v>3.0571999999999998E-2</v>
      </c>
      <c r="G1125" s="124">
        <v>9.4388E-2</v>
      </c>
    </row>
    <row r="1126" spans="2:7" hidden="1" x14ac:dyDescent="0.5">
      <c r="B1126" s="122">
        <v>1999</v>
      </c>
      <c r="C1126" s="126" t="s">
        <v>190</v>
      </c>
      <c r="D1126" s="126" t="s">
        <v>195</v>
      </c>
      <c r="E1126" s="124">
        <v>0.65189399999999997</v>
      </c>
      <c r="F1126" s="124">
        <v>0.34709499999999999</v>
      </c>
      <c r="G1126" s="124">
        <v>0.9989889999999999</v>
      </c>
    </row>
    <row r="1127" spans="2:7" hidden="1" x14ac:dyDescent="0.5">
      <c r="B1127" s="122">
        <v>1999</v>
      </c>
      <c r="C1127" s="126" t="s">
        <v>190</v>
      </c>
      <c r="D1127" s="126" t="s">
        <v>196</v>
      </c>
      <c r="E1127" s="124">
        <v>0.74242799999999998</v>
      </c>
      <c r="F1127" s="124">
        <v>0.16353500000000001</v>
      </c>
      <c r="G1127" s="124">
        <v>0.90596299999999996</v>
      </c>
    </row>
    <row r="1128" spans="2:7" hidden="1" x14ac:dyDescent="0.5">
      <c r="B1128" s="122">
        <v>1999</v>
      </c>
      <c r="C1128" s="126" t="s">
        <v>190</v>
      </c>
      <c r="D1128" s="126" t="s">
        <v>197</v>
      </c>
      <c r="E1128" s="124">
        <v>0.320185</v>
      </c>
      <c r="F1128" s="124">
        <v>0.17245099999999999</v>
      </c>
      <c r="G1128" s="124">
        <v>0.49263600000000002</v>
      </c>
    </row>
    <row r="1129" spans="2:7" hidden="1" x14ac:dyDescent="0.5">
      <c r="B1129" s="122">
        <v>1999</v>
      </c>
      <c r="C1129" s="126" t="s">
        <v>190</v>
      </c>
      <c r="D1129" s="126" t="s">
        <v>198</v>
      </c>
      <c r="E1129" s="124">
        <v>0.74838700000000002</v>
      </c>
      <c r="F1129" s="124">
        <v>0.49251800000000001</v>
      </c>
      <c r="G1129" s="124">
        <v>1.2409049999999999</v>
      </c>
    </row>
    <row r="1130" spans="2:7" hidden="1" x14ac:dyDescent="0.5">
      <c r="B1130" s="122">
        <v>1999</v>
      </c>
      <c r="C1130" s="126" t="s">
        <v>190</v>
      </c>
      <c r="D1130" s="126" t="s">
        <v>199</v>
      </c>
      <c r="E1130" s="124">
        <v>2.8794E-2</v>
      </c>
      <c r="F1130" s="124">
        <v>3.3609E-2</v>
      </c>
      <c r="G1130" s="124">
        <v>6.2403E-2</v>
      </c>
    </row>
    <row r="1131" spans="2:7" hidden="1" x14ac:dyDescent="0.5">
      <c r="B1131" s="122">
        <v>1999</v>
      </c>
      <c r="C1131" s="126" t="s">
        <v>190</v>
      </c>
      <c r="D1131" s="126" t="s">
        <v>200</v>
      </c>
      <c r="E1131" s="124">
        <v>0.243918</v>
      </c>
      <c r="F1131" s="124">
        <v>0.16134799999999999</v>
      </c>
      <c r="G1131" s="124">
        <v>0.40526600000000002</v>
      </c>
    </row>
    <row r="1132" spans="2:7" hidden="1" x14ac:dyDescent="0.5">
      <c r="B1132" s="122">
        <v>1999</v>
      </c>
      <c r="C1132" s="126" t="s">
        <v>190</v>
      </c>
      <c r="D1132" s="126" t="s">
        <v>201</v>
      </c>
      <c r="E1132" s="124">
        <v>0.74300900000000003</v>
      </c>
      <c r="F1132" s="124">
        <v>0.50348099999999996</v>
      </c>
      <c r="G1132" s="124">
        <v>1.2464900000000001</v>
      </c>
    </row>
    <row r="1133" spans="2:7" hidden="1" x14ac:dyDescent="0.5">
      <c r="B1133" s="122">
        <v>1999</v>
      </c>
      <c r="C1133" s="126" t="s">
        <v>190</v>
      </c>
      <c r="D1133" s="126" t="s">
        <v>202</v>
      </c>
      <c r="E1133" s="124">
        <v>0.39611200000000002</v>
      </c>
      <c r="F1133" s="124">
        <v>0.22173699999999999</v>
      </c>
      <c r="G1133" s="124">
        <v>0.61784899999999998</v>
      </c>
    </row>
    <row r="1134" spans="2:7" hidden="1" x14ac:dyDescent="0.5">
      <c r="B1134" s="122">
        <v>1999</v>
      </c>
      <c r="C1134" s="126" t="s">
        <v>190</v>
      </c>
      <c r="D1134" s="126" t="s">
        <v>203</v>
      </c>
      <c r="E1134" s="124">
        <v>8.3682999999999994E-2</v>
      </c>
      <c r="F1134" s="124">
        <v>4.5593000000000002E-2</v>
      </c>
      <c r="G1134" s="124">
        <v>0.129276</v>
      </c>
    </row>
    <row r="1135" spans="2:7" hidden="1" x14ac:dyDescent="0.5">
      <c r="B1135" s="122">
        <v>1999</v>
      </c>
      <c r="C1135" s="126" t="s">
        <v>190</v>
      </c>
      <c r="D1135" s="126" t="s">
        <v>204</v>
      </c>
      <c r="E1135" s="124">
        <v>0.26081100000000002</v>
      </c>
      <c r="F1135" s="124">
        <v>9.2725000000000002E-2</v>
      </c>
      <c r="G1135" s="124">
        <v>0.35353600000000002</v>
      </c>
    </row>
    <row r="1136" spans="2:7" hidden="1" x14ac:dyDescent="0.5">
      <c r="B1136" s="122">
        <v>1999</v>
      </c>
      <c r="C1136" s="126" t="s">
        <v>190</v>
      </c>
      <c r="D1136" s="126" t="s">
        <v>205</v>
      </c>
      <c r="E1136" s="124">
        <v>7.9189999999999997E-2</v>
      </c>
      <c r="F1136" s="124">
        <v>5.0484000000000001E-2</v>
      </c>
      <c r="G1136" s="124">
        <v>0.12967400000000001</v>
      </c>
    </row>
    <row r="1137" spans="2:7" hidden="1" x14ac:dyDescent="0.5">
      <c r="B1137" s="122">
        <v>1999</v>
      </c>
      <c r="C1137" s="126" t="s">
        <v>206</v>
      </c>
      <c r="D1137" s="126" t="s">
        <v>207</v>
      </c>
      <c r="E1137" s="124">
        <v>1.8835000000000001E-2</v>
      </c>
      <c r="F1137" s="124">
        <v>1.6712000000000001E-2</v>
      </c>
      <c r="G1137" s="124">
        <v>3.5547000000000002E-2</v>
      </c>
    </row>
    <row r="1138" spans="2:7" hidden="1" x14ac:dyDescent="0.5">
      <c r="B1138" s="122">
        <v>1999</v>
      </c>
      <c r="C1138" s="126" t="s">
        <v>206</v>
      </c>
      <c r="D1138" s="126" t="s">
        <v>208</v>
      </c>
      <c r="E1138" s="124">
        <v>3.6480000000000002E-3</v>
      </c>
      <c r="F1138" s="124">
        <v>3.6670000000000001E-3</v>
      </c>
      <c r="G1138" s="124">
        <v>7.3150000000000003E-3</v>
      </c>
    </row>
    <row r="1139" spans="2:7" hidden="1" x14ac:dyDescent="0.5">
      <c r="B1139" s="122">
        <v>1999</v>
      </c>
      <c r="C1139" s="126" t="s">
        <v>206</v>
      </c>
      <c r="D1139" s="126" t="s">
        <v>209</v>
      </c>
      <c r="E1139" s="124">
        <v>7.3410000000000003E-3</v>
      </c>
      <c r="F1139" s="124">
        <v>7.8890000000000002E-3</v>
      </c>
      <c r="G1139" s="124">
        <v>1.523E-2</v>
      </c>
    </row>
    <row r="1140" spans="2:7" hidden="1" x14ac:dyDescent="0.5">
      <c r="B1140" s="122">
        <v>1999</v>
      </c>
      <c r="C1140" s="126" t="s">
        <v>206</v>
      </c>
      <c r="D1140" s="126" t="s">
        <v>210</v>
      </c>
      <c r="E1140" s="124">
        <v>1.6527E-2</v>
      </c>
      <c r="F1140" s="124">
        <v>9.2700000000000005E-3</v>
      </c>
      <c r="G1140" s="124">
        <v>2.5797E-2</v>
      </c>
    </row>
    <row r="1141" spans="2:7" hidden="1" x14ac:dyDescent="0.5">
      <c r="B1141" s="122">
        <v>1999</v>
      </c>
      <c r="C1141" s="126" t="s">
        <v>206</v>
      </c>
      <c r="D1141" s="126" t="s">
        <v>211</v>
      </c>
      <c r="E1141" s="124">
        <v>4.7210000000000002E-2</v>
      </c>
      <c r="F1141" s="124">
        <v>4.0613999999999997E-2</v>
      </c>
      <c r="G1141" s="124">
        <v>8.7823999999999999E-2</v>
      </c>
    </row>
    <row r="1142" spans="2:7" hidden="1" x14ac:dyDescent="0.5">
      <c r="B1142" s="122">
        <v>1999</v>
      </c>
      <c r="C1142" s="126" t="s">
        <v>206</v>
      </c>
      <c r="D1142" s="126" t="s">
        <v>212</v>
      </c>
      <c r="E1142" s="124">
        <v>0.45580199999999998</v>
      </c>
      <c r="F1142" s="124">
        <v>0.42404799999999998</v>
      </c>
      <c r="G1142" s="124">
        <v>0.87985000000000002</v>
      </c>
    </row>
    <row r="1143" spans="2:7" hidden="1" x14ac:dyDescent="0.5">
      <c r="B1143" s="122">
        <v>1999</v>
      </c>
      <c r="C1143" s="126" t="s">
        <v>206</v>
      </c>
      <c r="D1143" s="126" t="s">
        <v>213</v>
      </c>
      <c r="E1143" s="124">
        <v>0.29999199999999998</v>
      </c>
      <c r="F1143" s="124">
        <v>0.22042100000000001</v>
      </c>
      <c r="G1143" s="124">
        <v>0.52041300000000001</v>
      </c>
    </row>
    <row r="1144" spans="2:7" hidden="1" x14ac:dyDescent="0.5">
      <c r="B1144" s="122">
        <v>1999</v>
      </c>
      <c r="C1144" s="126" t="s">
        <v>206</v>
      </c>
      <c r="D1144" s="126" t="s">
        <v>214</v>
      </c>
      <c r="E1144" s="124">
        <v>1.5025999999999999E-2</v>
      </c>
      <c r="F1144" s="124">
        <v>1.5785E-2</v>
      </c>
      <c r="G1144" s="124">
        <v>3.0811000000000002E-2</v>
      </c>
    </row>
    <row r="1145" spans="2:7" hidden="1" x14ac:dyDescent="0.5">
      <c r="B1145" s="122">
        <v>1999</v>
      </c>
      <c r="C1145" s="126" t="s">
        <v>206</v>
      </c>
      <c r="D1145" s="126" t="s">
        <v>215</v>
      </c>
      <c r="E1145" s="124">
        <v>8.8245000000000004E-2</v>
      </c>
      <c r="F1145" s="124">
        <v>4.8196000000000003E-2</v>
      </c>
      <c r="G1145" s="124">
        <v>0.13644100000000001</v>
      </c>
    </row>
    <row r="1146" spans="2:7" hidden="1" x14ac:dyDescent="0.5">
      <c r="B1146" s="122">
        <v>1999</v>
      </c>
      <c r="C1146" s="126" t="s">
        <v>206</v>
      </c>
      <c r="D1146" s="126" t="s">
        <v>216</v>
      </c>
      <c r="E1146" s="124">
        <v>4.2157E-2</v>
      </c>
      <c r="F1146" s="124">
        <v>2.6075000000000001E-2</v>
      </c>
      <c r="G1146" s="124">
        <v>6.8232000000000001E-2</v>
      </c>
    </row>
    <row r="1147" spans="2:7" hidden="1" x14ac:dyDescent="0.5">
      <c r="B1147" s="122">
        <v>1999</v>
      </c>
      <c r="C1147" s="126" t="s">
        <v>206</v>
      </c>
      <c r="D1147" s="126" t="s">
        <v>217</v>
      </c>
      <c r="E1147" s="124">
        <v>5.2420000000000001E-3</v>
      </c>
      <c r="F1147" s="124">
        <v>3.872E-3</v>
      </c>
      <c r="G1147" s="124">
        <v>9.1140000000000006E-3</v>
      </c>
    </row>
    <row r="1148" spans="2:7" hidden="1" x14ac:dyDescent="0.5">
      <c r="B1148" s="122">
        <v>1999</v>
      </c>
      <c r="C1148" s="126" t="s">
        <v>206</v>
      </c>
      <c r="D1148" s="126" t="s">
        <v>218</v>
      </c>
      <c r="E1148" s="124">
        <v>0.11035300000000001</v>
      </c>
      <c r="F1148" s="124">
        <v>0.18368200000000001</v>
      </c>
      <c r="G1148" s="124">
        <v>0.29403499999999999</v>
      </c>
    </row>
    <row r="1149" spans="2:7" hidden="1" x14ac:dyDescent="0.5">
      <c r="B1149" s="122">
        <v>1999</v>
      </c>
      <c r="C1149" s="126" t="s">
        <v>206</v>
      </c>
      <c r="D1149" s="126" t="s">
        <v>219</v>
      </c>
      <c r="E1149" s="124">
        <v>5.3355E-2</v>
      </c>
      <c r="F1149" s="124">
        <v>3.5269000000000002E-2</v>
      </c>
      <c r="G1149" s="124">
        <v>8.8624000000000008E-2</v>
      </c>
    </row>
    <row r="1150" spans="2:7" hidden="1" x14ac:dyDescent="0.5">
      <c r="B1150" s="122">
        <v>1999</v>
      </c>
      <c r="C1150" s="126" t="s">
        <v>206</v>
      </c>
      <c r="D1150" s="126" t="s">
        <v>220</v>
      </c>
      <c r="E1150" s="124">
        <v>0.114119</v>
      </c>
      <c r="F1150" s="124">
        <v>0.106181</v>
      </c>
      <c r="G1150" s="124">
        <v>0.2203</v>
      </c>
    </row>
    <row r="1151" spans="2:7" hidden="1" x14ac:dyDescent="0.5">
      <c r="B1151" s="122">
        <v>1999</v>
      </c>
      <c r="C1151" s="126" t="s">
        <v>206</v>
      </c>
      <c r="D1151" s="126" t="s">
        <v>221</v>
      </c>
      <c r="E1151" s="124">
        <v>5.0297000000000001E-2</v>
      </c>
      <c r="F1151" s="124">
        <v>4.8342999999999997E-2</v>
      </c>
      <c r="G1151" s="124">
        <v>9.8640000000000005E-2</v>
      </c>
    </row>
    <row r="1152" spans="2:7" hidden="1" x14ac:dyDescent="0.5">
      <c r="B1152" s="122">
        <v>1999</v>
      </c>
      <c r="C1152" s="126" t="s">
        <v>206</v>
      </c>
      <c r="D1152" s="126" t="s">
        <v>222</v>
      </c>
      <c r="E1152" s="124">
        <v>8.3971000000000004E-2</v>
      </c>
      <c r="F1152" s="124">
        <v>0.107261</v>
      </c>
      <c r="G1152" s="124">
        <v>0.19123200000000001</v>
      </c>
    </row>
    <row r="1153" spans="2:7" hidden="1" x14ac:dyDescent="0.5">
      <c r="B1153" s="122">
        <v>1999</v>
      </c>
      <c r="C1153" s="126" t="s">
        <v>206</v>
      </c>
      <c r="D1153" s="126" t="s">
        <v>223</v>
      </c>
      <c r="E1153" s="124">
        <v>0.12298099999999999</v>
      </c>
      <c r="F1153" s="124">
        <v>0.19209599999999999</v>
      </c>
      <c r="G1153" s="124">
        <v>0.315077</v>
      </c>
    </row>
    <row r="1154" spans="2:7" hidden="1" x14ac:dyDescent="0.5">
      <c r="B1154" s="122">
        <v>1999</v>
      </c>
      <c r="C1154" s="126" t="s">
        <v>206</v>
      </c>
      <c r="D1154" s="126" t="s">
        <v>224</v>
      </c>
      <c r="E1154" s="124">
        <v>1.1081000000000001E-2</v>
      </c>
      <c r="F1154" s="124">
        <v>1.0215E-2</v>
      </c>
      <c r="G1154" s="124">
        <v>2.1295999999999999E-2</v>
      </c>
    </row>
    <row r="1155" spans="2:7" hidden="1" x14ac:dyDescent="0.5">
      <c r="B1155" s="122">
        <v>1999</v>
      </c>
      <c r="C1155" s="126" t="s">
        <v>206</v>
      </c>
      <c r="D1155" s="126" t="s">
        <v>225</v>
      </c>
      <c r="E1155" s="124">
        <v>7.2772000000000003E-2</v>
      </c>
      <c r="F1155" s="124">
        <v>9.7919000000000006E-2</v>
      </c>
      <c r="G1155" s="124">
        <v>0.17069100000000001</v>
      </c>
    </row>
    <row r="1156" spans="2:7" hidden="1" x14ac:dyDescent="0.5">
      <c r="B1156" s="122">
        <v>1999</v>
      </c>
      <c r="C1156" s="126" t="s">
        <v>206</v>
      </c>
      <c r="D1156" s="126" t="s">
        <v>226</v>
      </c>
      <c r="E1156" s="124">
        <v>5.4059999999999997E-2</v>
      </c>
      <c r="F1156" s="124">
        <v>3.9342000000000002E-2</v>
      </c>
      <c r="G1156" s="124">
        <v>9.3401999999999999E-2</v>
      </c>
    </row>
    <row r="1157" spans="2:7" hidden="1" x14ac:dyDescent="0.5">
      <c r="B1157" s="122">
        <v>1999</v>
      </c>
      <c r="C1157" s="126" t="s">
        <v>206</v>
      </c>
      <c r="D1157" s="126" t="s">
        <v>227</v>
      </c>
      <c r="E1157" s="124">
        <v>0.20744199999999999</v>
      </c>
      <c r="F1157" s="124">
        <v>0.15818299999999999</v>
      </c>
      <c r="G1157" s="124">
        <v>0.36562499999999998</v>
      </c>
    </row>
    <row r="1158" spans="2:7" hidden="1" x14ac:dyDescent="0.5">
      <c r="B1158" s="122">
        <v>1999</v>
      </c>
      <c r="C1158" s="126" t="s">
        <v>206</v>
      </c>
      <c r="D1158" s="126" t="s">
        <v>228</v>
      </c>
      <c r="E1158" s="124">
        <v>0.13600400000000001</v>
      </c>
      <c r="F1158" s="124">
        <v>9.1708999999999999E-2</v>
      </c>
      <c r="G1158" s="124">
        <v>0.227713</v>
      </c>
    </row>
    <row r="1159" spans="2:7" hidden="1" x14ac:dyDescent="0.5">
      <c r="B1159" s="122">
        <v>1999</v>
      </c>
      <c r="C1159" s="126" t="s">
        <v>206</v>
      </c>
      <c r="D1159" s="126" t="s">
        <v>229</v>
      </c>
      <c r="E1159" s="124">
        <v>9.9999999999999995E-7</v>
      </c>
      <c r="F1159" s="124">
        <v>1.8100000000000001E-4</v>
      </c>
      <c r="G1159" s="124">
        <v>1.8200000000000001E-4</v>
      </c>
    </row>
    <row r="1160" spans="2:7" hidden="1" x14ac:dyDescent="0.5">
      <c r="B1160" s="122">
        <v>1999</v>
      </c>
      <c r="C1160" s="126" t="s">
        <v>206</v>
      </c>
      <c r="D1160" s="126" t="s">
        <v>230</v>
      </c>
      <c r="E1160" s="124">
        <v>6.3106999999999996E-2</v>
      </c>
      <c r="F1160" s="124">
        <v>5.3378000000000002E-2</v>
      </c>
      <c r="G1160" s="124">
        <v>0.11648500000000001</v>
      </c>
    </row>
    <row r="1161" spans="2:7" hidden="1" x14ac:dyDescent="0.5">
      <c r="B1161" s="122">
        <v>1999</v>
      </c>
      <c r="C1161" s="126" t="s">
        <v>206</v>
      </c>
      <c r="D1161" s="126" t="s">
        <v>231</v>
      </c>
      <c r="E1161" s="124">
        <v>5.4366999999999999E-2</v>
      </c>
      <c r="F1161" s="124">
        <v>5.4271E-2</v>
      </c>
      <c r="G1161" s="124">
        <v>0.108638</v>
      </c>
    </row>
    <row r="1162" spans="2:7" hidden="1" x14ac:dyDescent="0.5">
      <c r="B1162" s="122">
        <v>1999</v>
      </c>
      <c r="C1162" s="126" t="s">
        <v>206</v>
      </c>
      <c r="D1162" s="126" t="s">
        <v>232</v>
      </c>
      <c r="E1162" s="124">
        <v>1.4003E-2</v>
      </c>
      <c r="F1162" s="124">
        <v>1.2586E-2</v>
      </c>
      <c r="G1162" s="124">
        <v>2.6589000000000002E-2</v>
      </c>
    </row>
    <row r="1163" spans="2:7" hidden="1" x14ac:dyDescent="0.5">
      <c r="B1163" s="122">
        <v>1999</v>
      </c>
      <c r="C1163" s="126" t="s">
        <v>206</v>
      </c>
      <c r="D1163" s="126" t="s">
        <v>233</v>
      </c>
      <c r="E1163" s="124">
        <v>2.2109999999999999E-3</v>
      </c>
      <c r="F1163" s="124">
        <v>2.1310000000000001E-3</v>
      </c>
      <c r="G1163" s="124">
        <v>4.3420000000000004E-3</v>
      </c>
    </row>
    <row r="1164" spans="2:7" hidden="1" x14ac:dyDescent="0.5">
      <c r="B1164" s="122">
        <v>1999</v>
      </c>
      <c r="C1164" s="126" t="s">
        <v>206</v>
      </c>
      <c r="D1164" s="126" t="s">
        <v>234</v>
      </c>
      <c r="E1164" s="124">
        <v>8.0298999999999995E-2</v>
      </c>
      <c r="F1164" s="124">
        <v>0.11815000000000001</v>
      </c>
      <c r="G1164" s="124">
        <v>0.19844899999999999</v>
      </c>
    </row>
    <row r="1165" spans="2:7" hidden="1" x14ac:dyDescent="0.5">
      <c r="B1165" s="122">
        <v>1999</v>
      </c>
      <c r="C1165" s="126" t="s">
        <v>206</v>
      </c>
      <c r="D1165" s="126" t="s">
        <v>235</v>
      </c>
      <c r="E1165" s="124">
        <v>2.0813999999999999E-2</v>
      </c>
      <c r="F1165" s="124">
        <v>6.9606000000000001E-2</v>
      </c>
      <c r="G1165" s="124">
        <v>9.042E-2</v>
      </c>
    </row>
    <row r="1166" spans="2:7" hidden="1" x14ac:dyDescent="0.5">
      <c r="B1166" s="122">
        <v>1999</v>
      </c>
      <c r="C1166" s="126" t="s">
        <v>206</v>
      </c>
      <c r="D1166" s="126" t="s">
        <v>236</v>
      </c>
      <c r="E1166" s="124">
        <v>2.0860000000000002E-3</v>
      </c>
      <c r="F1166" s="124">
        <v>1.2669999999999999E-3</v>
      </c>
      <c r="G1166" s="124">
        <v>3.3530000000000001E-3</v>
      </c>
    </row>
    <row r="1167" spans="2:7" hidden="1" x14ac:dyDescent="0.5">
      <c r="B1167" s="122">
        <v>1999</v>
      </c>
      <c r="C1167" s="126" t="s">
        <v>206</v>
      </c>
      <c r="D1167" s="126" t="s">
        <v>237</v>
      </c>
      <c r="E1167" s="124">
        <v>0.125892</v>
      </c>
      <c r="F1167" s="124">
        <v>8.2944000000000004E-2</v>
      </c>
      <c r="G1167" s="124">
        <v>0.20883599999999999</v>
      </c>
    </row>
    <row r="1168" spans="2:7" hidden="1" x14ac:dyDescent="0.5">
      <c r="B1168" s="122">
        <v>1999</v>
      </c>
      <c r="C1168" s="126" t="s">
        <v>206</v>
      </c>
      <c r="D1168" s="126" t="s">
        <v>238</v>
      </c>
      <c r="E1168" s="124">
        <v>6.1277999999999999E-2</v>
      </c>
      <c r="F1168" s="124">
        <v>3.0575999999999999E-2</v>
      </c>
      <c r="G1168" s="124">
        <v>9.1853999999999991E-2</v>
      </c>
    </row>
    <row r="1169" spans="2:7" hidden="1" x14ac:dyDescent="0.5">
      <c r="B1169" s="122">
        <v>1999</v>
      </c>
      <c r="C1169" s="126" t="s">
        <v>206</v>
      </c>
      <c r="D1169" s="126" t="s">
        <v>239</v>
      </c>
      <c r="E1169" s="124">
        <v>0.180561</v>
      </c>
      <c r="F1169" s="124">
        <v>0.17011899999999999</v>
      </c>
      <c r="G1169" s="124">
        <v>0.35067999999999999</v>
      </c>
    </row>
    <row r="1170" spans="2:7" hidden="1" x14ac:dyDescent="0.5">
      <c r="B1170" s="122">
        <v>1999</v>
      </c>
      <c r="C1170" s="126" t="s">
        <v>206</v>
      </c>
      <c r="D1170" s="126" t="s">
        <v>240</v>
      </c>
      <c r="E1170" s="124">
        <v>1.8090999999999999E-2</v>
      </c>
      <c r="F1170" s="124">
        <v>4.3957000000000003E-2</v>
      </c>
      <c r="G1170" s="124">
        <v>6.2048000000000013E-2</v>
      </c>
    </row>
    <row r="1171" spans="2:7" hidden="1" x14ac:dyDescent="0.5">
      <c r="B1171" s="122">
        <v>1999</v>
      </c>
      <c r="C1171" s="126" t="s">
        <v>206</v>
      </c>
      <c r="D1171" s="126" t="s">
        <v>241</v>
      </c>
      <c r="E1171" s="124">
        <v>3.5720000000000002E-2</v>
      </c>
      <c r="F1171" s="124">
        <v>3.2149999999999998E-2</v>
      </c>
      <c r="G1171" s="124">
        <v>6.787E-2</v>
      </c>
    </row>
    <row r="1172" spans="2:7" hidden="1" x14ac:dyDescent="0.5">
      <c r="B1172" s="122">
        <v>1999</v>
      </c>
      <c r="C1172" s="126" t="s">
        <v>206</v>
      </c>
      <c r="D1172" s="126" t="s">
        <v>242</v>
      </c>
      <c r="E1172" s="124">
        <v>9.8499999999999998E-4</v>
      </c>
      <c r="F1172" s="124">
        <v>5.0600000000000005E-4</v>
      </c>
      <c r="G1172" s="124">
        <v>1.4909999999999999E-3</v>
      </c>
    </row>
    <row r="1173" spans="2:7" hidden="1" x14ac:dyDescent="0.5">
      <c r="B1173" s="122">
        <v>1999</v>
      </c>
      <c r="C1173" s="126" t="s">
        <v>206</v>
      </c>
      <c r="D1173" s="126" t="s">
        <v>243</v>
      </c>
      <c r="E1173" s="124">
        <v>1.263E-3</v>
      </c>
      <c r="F1173" s="124">
        <v>5.8500000000000002E-4</v>
      </c>
      <c r="G1173" s="124">
        <v>1.848E-3</v>
      </c>
    </row>
    <row r="1174" spans="2:7" hidden="1" x14ac:dyDescent="0.5">
      <c r="B1174" s="122">
        <v>1999</v>
      </c>
      <c r="C1174" s="126" t="s">
        <v>206</v>
      </c>
      <c r="D1174" s="126" t="s">
        <v>244</v>
      </c>
      <c r="E1174" s="124">
        <v>7.77E-3</v>
      </c>
      <c r="F1174" s="124">
        <v>7.4859999999999996E-3</v>
      </c>
      <c r="G1174" s="124">
        <v>1.5256E-2</v>
      </c>
    </row>
    <row r="1175" spans="2:7" hidden="1" x14ac:dyDescent="0.5">
      <c r="B1175" s="122">
        <v>1999</v>
      </c>
      <c r="C1175" s="126" t="s">
        <v>206</v>
      </c>
      <c r="D1175" s="126" t="s">
        <v>245</v>
      </c>
      <c r="E1175" s="124">
        <v>2.1212999999999999E-2</v>
      </c>
      <c r="F1175" s="124">
        <v>1.7774999999999999E-2</v>
      </c>
      <c r="G1175" s="124">
        <v>3.8987999999999988E-2</v>
      </c>
    </row>
    <row r="1176" spans="2:7" hidden="1" x14ac:dyDescent="0.5">
      <c r="B1176" s="122">
        <v>1999</v>
      </c>
      <c r="C1176" s="126" t="s">
        <v>77</v>
      </c>
      <c r="D1176" s="126" t="s">
        <v>246</v>
      </c>
      <c r="E1176" s="124">
        <v>0.191798</v>
      </c>
      <c r="F1176" s="124">
        <v>0.35373599999999999</v>
      </c>
      <c r="G1176" s="124">
        <v>0.54553399999999996</v>
      </c>
    </row>
    <row r="1177" spans="2:7" hidden="1" x14ac:dyDescent="0.5">
      <c r="B1177" s="122">
        <v>1999</v>
      </c>
      <c r="C1177" s="126" t="s">
        <v>77</v>
      </c>
      <c r="D1177" s="126" t="s">
        <v>247</v>
      </c>
      <c r="E1177" s="124">
        <v>3.2668000000000003E-2</v>
      </c>
      <c r="F1177" s="124">
        <v>1.2233000000000001E-2</v>
      </c>
      <c r="G1177" s="124">
        <v>4.4901000000000003E-2</v>
      </c>
    </row>
    <row r="1178" spans="2:7" hidden="1" x14ac:dyDescent="0.5">
      <c r="B1178" s="122">
        <v>1999</v>
      </c>
      <c r="C1178" s="126" t="s">
        <v>77</v>
      </c>
      <c r="D1178" s="126" t="s">
        <v>248</v>
      </c>
      <c r="E1178" s="124">
        <v>6.8201999999999999E-2</v>
      </c>
      <c r="F1178" s="124">
        <v>1.5725039999999999</v>
      </c>
      <c r="G1178" s="124">
        <v>1.640706</v>
      </c>
    </row>
    <row r="1179" spans="2:7" hidden="1" x14ac:dyDescent="0.5">
      <c r="B1179" s="122">
        <v>1999</v>
      </c>
      <c r="C1179" s="126" t="s">
        <v>77</v>
      </c>
      <c r="D1179" s="126" t="s">
        <v>249</v>
      </c>
      <c r="E1179" s="124">
        <v>7.6631000000000005E-2</v>
      </c>
      <c r="F1179" s="124">
        <v>0.61353800000000003</v>
      </c>
      <c r="G1179" s="124">
        <v>0.69016900000000003</v>
      </c>
    </row>
    <row r="1180" spans="2:7" hidden="1" x14ac:dyDescent="0.5">
      <c r="B1180" s="122">
        <v>1999</v>
      </c>
      <c r="C1180" s="126" t="s">
        <v>77</v>
      </c>
      <c r="D1180" s="126" t="s">
        <v>250</v>
      </c>
      <c r="E1180" s="124">
        <v>8.5274000000000003E-2</v>
      </c>
      <c r="F1180" s="124">
        <v>4.5596999999999999E-2</v>
      </c>
      <c r="G1180" s="124">
        <v>0.13087099999999999</v>
      </c>
    </row>
    <row r="1181" spans="2:7" hidden="1" x14ac:dyDescent="0.5">
      <c r="B1181" s="122">
        <v>1999</v>
      </c>
      <c r="C1181" s="126" t="s">
        <v>77</v>
      </c>
      <c r="D1181" s="126" t="s">
        <v>251</v>
      </c>
      <c r="E1181" s="124">
        <v>0.320295</v>
      </c>
      <c r="F1181" s="124">
        <v>0.137097</v>
      </c>
      <c r="G1181" s="124">
        <v>0.45739200000000002</v>
      </c>
    </row>
    <row r="1182" spans="2:7" hidden="1" x14ac:dyDescent="0.5">
      <c r="B1182" s="122">
        <v>1999</v>
      </c>
      <c r="C1182" s="126" t="s">
        <v>77</v>
      </c>
      <c r="D1182" s="126" t="s">
        <v>252</v>
      </c>
      <c r="E1182" s="124">
        <v>0.120019</v>
      </c>
      <c r="F1182" s="124">
        <v>0.14324000000000001</v>
      </c>
      <c r="G1182" s="124">
        <v>0.26325900000000002</v>
      </c>
    </row>
    <row r="1183" spans="2:7" hidden="1" x14ac:dyDescent="0.5">
      <c r="B1183" s="122">
        <v>1999</v>
      </c>
      <c r="C1183" s="126" t="s">
        <v>77</v>
      </c>
      <c r="D1183" s="126" t="s">
        <v>253</v>
      </c>
      <c r="E1183" s="124">
        <v>8.5050000000000004E-3</v>
      </c>
      <c r="F1183" s="124">
        <v>6.2859999999999999E-3</v>
      </c>
      <c r="G1183" s="124">
        <v>1.4791E-2</v>
      </c>
    </row>
    <row r="1184" spans="2:7" hidden="1" x14ac:dyDescent="0.5">
      <c r="B1184" s="122">
        <v>1999</v>
      </c>
      <c r="C1184" s="126" t="s">
        <v>77</v>
      </c>
      <c r="D1184" s="126" t="s">
        <v>254</v>
      </c>
      <c r="E1184" s="124">
        <v>0.19750100000000001</v>
      </c>
      <c r="F1184" s="124">
        <v>0.10829999999999999</v>
      </c>
      <c r="G1184" s="124">
        <v>0.30580099999999999</v>
      </c>
    </row>
    <row r="1185" spans="2:7" hidden="1" x14ac:dyDescent="0.5">
      <c r="B1185" s="122">
        <v>1999</v>
      </c>
      <c r="C1185" s="126" t="s">
        <v>77</v>
      </c>
      <c r="D1185" s="126" t="s">
        <v>255</v>
      </c>
      <c r="E1185" s="124">
        <v>0.38662299999999999</v>
      </c>
      <c r="F1185" s="124">
        <v>0.55957599999999996</v>
      </c>
      <c r="G1185" s="124">
        <v>0.94619900000000001</v>
      </c>
    </row>
    <row r="1186" spans="2:7" hidden="1" x14ac:dyDescent="0.5">
      <c r="B1186" s="122">
        <v>1999</v>
      </c>
      <c r="C1186" s="126" t="s">
        <v>77</v>
      </c>
      <c r="D1186" s="126" t="s">
        <v>256</v>
      </c>
      <c r="E1186" s="124">
        <v>0.18992600000000001</v>
      </c>
      <c r="F1186" s="124">
        <v>0.13004199999999999</v>
      </c>
      <c r="G1186" s="124">
        <v>0.31996799999999997</v>
      </c>
    </row>
    <row r="1187" spans="2:7" x14ac:dyDescent="0.5">
      <c r="B1187" s="122">
        <v>2000</v>
      </c>
      <c r="C1187" s="124" t="s">
        <v>136</v>
      </c>
      <c r="D1187" s="124" t="s">
        <v>52</v>
      </c>
      <c r="E1187" s="124">
        <v>1.0140100000000001</v>
      </c>
      <c r="F1187" s="124">
        <v>1.1413359999999999</v>
      </c>
      <c r="G1187" s="124">
        <v>2.1553460000000002</v>
      </c>
    </row>
    <row r="1188" spans="2:7" x14ac:dyDescent="0.5">
      <c r="B1188" s="122">
        <v>2000</v>
      </c>
      <c r="C1188" s="124" t="s">
        <v>136</v>
      </c>
      <c r="D1188" s="124" t="s">
        <v>137</v>
      </c>
      <c r="E1188" s="124">
        <v>0.337032</v>
      </c>
      <c r="F1188" s="124">
        <v>0.39599800000000002</v>
      </c>
      <c r="G1188" s="124">
        <v>0.73303000000000007</v>
      </c>
    </row>
    <row r="1189" spans="2:7" x14ac:dyDescent="0.5">
      <c r="B1189" s="122">
        <v>2000</v>
      </c>
      <c r="C1189" s="124" t="s">
        <v>136</v>
      </c>
      <c r="D1189" s="124" t="s">
        <v>51</v>
      </c>
      <c r="E1189" s="124">
        <v>1.8450439999999999</v>
      </c>
      <c r="F1189" s="124">
        <v>1.3218760000000001</v>
      </c>
      <c r="G1189" s="124">
        <v>3.1669200000000002</v>
      </c>
    </row>
    <row r="1190" spans="2:7" x14ac:dyDescent="0.5">
      <c r="B1190" s="122">
        <v>2000</v>
      </c>
      <c r="C1190" s="126" t="s">
        <v>136</v>
      </c>
      <c r="D1190" s="126" t="s">
        <v>138</v>
      </c>
      <c r="E1190" s="124">
        <v>1.1029549999999999</v>
      </c>
      <c r="F1190" s="124">
        <v>0.89634599999999998</v>
      </c>
      <c r="G1190" s="124">
        <v>1.999301</v>
      </c>
    </row>
    <row r="1191" spans="2:7" hidden="1" x14ac:dyDescent="0.5">
      <c r="B1191" s="122">
        <v>2000</v>
      </c>
      <c r="C1191" s="126" t="s">
        <v>139</v>
      </c>
      <c r="D1191" s="126" t="s">
        <v>139</v>
      </c>
      <c r="E1191" s="124">
        <v>10.782591999999999</v>
      </c>
      <c r="F1191" s="124">
        <v>0</v>
      </c>
      <c r="G1191" s="124">
        <v>10.782591999999999</v>
      </c>
    </row>
    <row r="1192" spans="2:7" hidden="1" x14ac:dyDescent="0.5">
      <c r="B1192" s="122">
        <v>2000</v>
      </c>
      <c r="C1192" s="126" t="s">
        <v>72</v>
      </c>
      <c r="D1192" s="126" t="s">
        <v>140</v>
      </c>
      <c r="E1192" s="124">
        <v>9.5842100000000006</v>
      </c>
      <c r="F1192" s="124">
        <v>0.62840200000000002</v>
      </c>
      <c r="G1192" s="124">
        <v>10.212612</v>
      </c>
    </row>
    <row r="1193" spans="2:7" hidden="1" x14ac:dyDescent="0.5">
      <c r="B1193" s="122">
        <v>2000</v>
      </c>
      <c r="C1193" s="126" t="s">
        <v>72</v>
      </c>
      <c r="D1193" s="126" t="s">
        <v>141</v>
      </c>
      <c r="E1193" s="124">
        <v>9.4244999999999995E-2</v>
      </c>
      <c r="F1193" s="124">
        <v>1.0982E-2</v>
      </c>
      <c r="G1193" s="124">
        <v>0.105227</v>
      </c>
    </row>
    <row r="1194" spans="2:7" hidden="1" x14ac:dyDescent="0.5">
      <c r="B1194" s="122">
        <v>2000</v>
      </c>
      <c r="C1194" s="126" t="s">
        <v>72</v>
      </c>
      <c r="D1194" s="126" t="s">
        <v>142</v>
      </c>
      <c r="E1194" s="124">
        <v>0.336254</v>
      </c>
      <c r="F1194" s="124">
        <v>0.12695100000000001</v>
      </c>
      <c r="G1194" s="124">
        <v>0.46320499999999998</v>
      </c>
    </row>
    <row r="1195" spans="2:7" hidden="1" x14ac:dyDescent="0.5">
      <c r="B1195" s="122">
        <v>2000</v>
      </c>
      <c r="C1195" s="126" t="s">
        <v>72</v>
      </c>
      <c r="D1195" s="126" t="s">
        <v>143</v>
      </c>
      <c r="E1195" s="124">
        <v>0.69266000000000005</v>
      </c>
      <c r="F1195" s="124">
        <v>0.131138</v>
      </c>
      <c r="G1195" s="124">
        <v>0.82379800000000003</v>
      </c>
    </row>
    <row r="1196" spans="2:7" hidden="1" x14ac:dyDescent="0.5">
      <c r="B1196" s="122">
        <v>2000</v>
      </c>
      <c r="C1196" s="126" t="s">
        <v>72</v>
      </c>
      <c r="D1196" s="126" t="s">
        <v>144</v>
      </c>
      <c r="E1196" s="124">
        <v>6.1522E-2</v>
      </c>
      <c r="F1196" s="124">
        <v>3.1313000000000001E-2</v>
      </c>
      <c r="G1196" s="124">
        <v>9.2835000000000001E-2</v>
      </c>
    </row>
    <row r="1197" spans="2:7" hidden="1" x14ac:dyDescent="0.5">
      <c r="B1197" s="122">
        <v>2000</v>
      </c>
      <c r="C1197" s="126" t="s">
        <v>72</v>
      </c>
      <c r="D1197" s="126" t="s">
        <v>145</v>
      </c>
      <c r="E1197" s="124">
        <v>0.38414900000000002</v>
      </c>
      <c r="F1197" s="124">
        <v>0.31469000000000003</v>
      </c>
      <c r="G1197" s="124">
        <v>0.69883899999999999</v>
      </c>
    </row>
    <row r="1198" spans="2:7" hidden="1" x14ac:dyDescent="0.5">
      <c r="B1198" s="122">
        <v>2000</v>
      </c>
      <c r="C1198" s="126" t="s">
        <v>146</v>
      </c>
      <c r="D1198" s="126" t="s">
        <v>147</v>
      </c>
      <c r="E1198" s="124">
        <v>9.3080000000000003E-3</v>
      </c>
      <c r="F1198" s="124">
        <v>0.90426099999999998</v>
      </c>
      <c r="G1198" s="124">
        <v>0.91356899999999996</v>
      </c>
    </row>
    <row r="1199" spans="2:7" hidden="1" x14ac:dyDescent="0.5">
      <c r="B1199" s="122">
        <v>2000</v>
      </c>
      <c r="C1199" s="126" t="s">
        <v>146</v>
      </c>
      <c r="D1199" s="126" t="s">
        <v>148</v>
      </c>
      <c r="E1199" s="124">
        <v>9.1746999999999995E-2</v>
      </c>
      <c r="F1199" s="124">
        <v>4.2002999999999999E-2</v>
      </c>
      <c r="G1199" s="124">
        <v>0.13375000000000001</v>
      </c>
    </row>
    <row r="1200" spans="2:7" hidden="1" x14ac:dyDescent="0.5">
      <c r="B1200" s="122">
        <v>2000</v>
      </c>
      <c r="C1200" s="126" t="s">
        <v>146</v>
      </c>
      <c r="D1200" s="126" t="s">
        <v>149</v>
      </c>
      <c r="E1200" s="124">
        <v>3.2042000000000001E-2</v>
      </c>
      <c r="F1200" s="124">
        <v>0.57881800000000005</v>
      </c>
      <c r="G1200" s="124">
        <v>0.61086000000000007</v>
      </c>
    </row>
    <row r="1201" spans="2:7" hidden="1" x14ac:dyDescent="0.5">
      <c r="B1201" s="122">
        <v>2000</v>
      </c>
      <c r="C1201" s="126" t="s">
        <v>146</v>
      </c>
      <c r="D1201" s="126" t="s">
        <v>150</v>
      </c>
      <c r="E1201" s="124">
        <v>0.24137400000000001</v>
      </c>
      <c r="F1201" s="124">
        <v>1.4642250000000001</v>
      </c>
      <c r="G1201" s="124">
        <v>1.7055990000000001</v>
      </c>
    </row>
    <row r="1202" spans="2:7" hidden="1" x14ac:dyDescent="0.5">
      <c r="B1202" s="122">
        <v>2000</v>
      </c>
      <c r="C1202" s="126" t="s">
        <v>146</v>
      </c>
      <c r="D1202" s="126" t="s">
        <v>151</v>
      </c>
      <c r="E1202" s="124">
        <v>0.15945999999999999</v>
      </c>
      <c r="F1202" s="124">
        <v>8.7225999999999998E-2</v>
      </c>
      <c r="G1202" s="124">
        <v>0.24668599999999999</v>
      </c>
    </row>
    <row r="1203" spans="2:7" hidden="1" x14ac:dyDescent="0.5">
      <c r="B1203" s="122">
        <v>2000</v>
      </c>
      <c r="C1203" s="126" t="s">
        <v>146</v>
      </c>
      <c r="D1203" s="126" t="s">
        <v>152</v>
      </c>
      <c r="E1203" s="124">
        <v>8.3669999999999994E-3</v>
      </c>
      <c r="F1203" s="124">
        <v>3.7623999999999998E-2</v>
      </c>
      <c r="G1203" s="124">
        <v>4.5990999999999997E-2</v>
      </c>
    </row>
    <row r="1204" spans="2:7" hidden="1" x14ac:dyDescent="0.5">
      <c r="B1204" s="122">
        <v>2000</v>
      </c>
      <c r="C1204" s="126" t="s">
        <v>146</v>
      </c>
      <c r="D1204" s="126" t="s">
        <v>153</v>
      </c>
      <c r="E1204" s="124">
        <v>4.2554000000000002E-2</v>
      </c>
      <c r="F1204" s="124">
        <v>0.40621299999999999</v>
      </c>
      <c r="G1204" s="124">
        <v>0.44876700000000003</v>
      </c>
    </row>
    <row r="1205" spans="2:7" hidden="1" x14ac:dyDescent="0.5">
      <c r="B1205" s="122">
        <v>2000</v>
      </c>
      <c r="C1205" s="126" t="s">
        <v>146</v>
      </c>
      <c r="D1205" s="126" t="s">
        <v>154</v>
      </c>
      <c r="E1205" s="124">
        <v>3.4750999999999997E-2</v>
      </c>
      <c r="F1205" s="124">
        <v>0.90258799999999995</v>
      </c>
      <c r="G1205" s="124">
        <v>0.93733899999999992</v>
      </c>
    </row>
    <row r="1206" spans="2:7" hidden="1" x14ac:dyDescent="0.5">
      <c r="B1206" s="122">
        <v>2000</v>
      </c>
      <c r="C1206" s="126" t="s">
        <v>146</v>
      </c>
      <c r="D1206" s="126" t="s">
        <v>155</v>
      </c>
      <c r="E1206" s="124">
        <v>1.022E-2</v>
      </c>
      <c r="F1206" s="124">
        <v>7.1906999999999999E-2</v>
      </c>
      <c r="G1206" s="124">
        <v>8.2127000000000006E-2</v>
      </c>
    </row>
    <row r="1207" spans="2:7" hidden="1" x14ac:dyDescent="0.5">
      <c r="B1207" s="122">
        <v>2000</v>
      </c>
      <c r="C1207" s="126" t="s">
        <v>146</v>
      </c>
      <c r="D1207" s="126" t="s">
        <v>156</v>
      </c>
      <c r="E1207" s="124">
        <v>3.1184E-2</v>
      </c>
      <c r="F1207" s="124">
        <v>0.58049899999999999</v>
      </c>
      <c r="G1207" s="124">
        <v>0.61168299999999998</v>
      </c>
    </row>
    <row r="1208" spans="2:7" hidden="1" x14ac:dyDescent="0.5">
      <c r="B1208" s="122">
        <v>2000</v>
      </c>
      <c r="C1208" s="126" t="s">
        <v>146</v>
      </c>
      <c r="D1208" s="126" t="s">
        <v>157</v>
      </c>
      <c r="E1208" s="124">
        <v>5.7028000000000002E-2</v>
      </c>
      <c r="F1208" s="124">
        <v>0.49097600000000002</v>
      </c>
      <c r="G1208" s="124">
        <v>0.54800400000000005</v>
      </c>
    </row>
    <row r="1209" spans="2:7" hidden="1" x14ac:dyDescent="0.5">
      <c r="B1209" s="122">
        <v>2000</v>
      </c>
      <c r="C1209" s="126" t="s">
        <v>146</v>
      </c>
      <c r="D1209" s="126" t="s">
        <v>158</v>
      </c>
      <c r="E1209" s="124">
        <v>1.7398E-2</v>
      </c>
      <c r="F1209" s="124">
        <v>0.33537</v>
      </c>
      <c r="G1209" s="124">
        <v>0.35276800000000003</v>
      </c>
    </row>
    <row r="1210" spans="2:7" hidden="1" x14ac:dyDescent="0.5">
      <c r="B1210" s="122">
        <v>2000</v>
      </c>
      <c r="C1210" s="126" t="s">
        <v>146</v>
      </c>
      <c r="D1210" s="126" t="s">
        <v>159</v>
      </c>
      <c r="E1210" s="124">
        <v>1.0482E-2</v>
      </c>
      <c r="F1210" s="124">
        <v>0.118629</v>
      </c>
      <c r="G1210" s="124">
        <v>0.129111</v>
      </c>
    </row>
    <row r="1211" spans="2:7" hidden="1" x14ac:dyDescent="0.5">
      <c r="B1211" s="122">
        <v>2000</v>
      </c>
      <c r="C1211" s="126" t="s">
        <v>146</v>
      </c>
      <c r="D1211" s="126" t="s">
        <v>160</v>
      </c>
      <c r="E1211" s="124">
        <v>6.3961000000000004E-2</v>
      </c>
      <c r="F1211" s="124">
        <v>0.26050800000000002</v>
      </c>
      <c r="G1211" s="124">
        <v>0.32446900000000001</v>
      </c>
    </row>
    <row r="1212" spans="2:7" hidden="1" x14ac:dyDescent="0.5">
      <c r="B1212" s="122">
        <v>2000</v>
      </c>
      <c r="C1212" s="126" t="s">
        <v>146</v>
      </c>
      <c r="D1212" s="126" t="s">
        <v>161</v>
      </c>
      <c r="E1212" s="124">
        <v>1.6902E-2</v>
      </c>
      <c r="F1212" s="124">
        <v>0.16590199999999999</v>
      </c>
      <c r="G1212" s="124">
        <v>0.18280399999999999</v>
      </c>
    </row>
    <row r="1213" spans="2:7" hidden="1" x14ac:dyDescent="0.5">
      <c r="B1213" s="122">
        <v>2000</v>
      </c>
      <c r="C1213" s="126" t="s">
        <v>146</v>
      </c>
      <c r="D1213" s="126" t="s">
        <v>162</v>
      </c>
      <c r="E1213" s="124">
        <v>1.1582E-2</v>
      </c>
      <c r="F1213" s="124">
        <v>-4.6649999999999999E-3</v>
      </c>
      <c r="G1213" s="124">
        <v>6.9170000000000004E-3</v>
      </c>
    </row>
    <row r="1214" spans="2:7" hidden="1" x14ac:dyDescent="0.5">
      <c r="B1214" s="122">
        <v>2000</v>
      </c>
      <c r="C1214" s="126" t="s">
        <v>146</v>
      </c>
      <c r="D1214" s="126" t="s">
        <v>163</v>
      </c>
      <c r="E1214" s="124">
        <v>5.1695999999999999E-2</v>
      </c>
      <c r="F1214" s="124">
        <v>-2.0108000000000001E-2</v>
      </c>
      <c r="G1214" s="124">
        <v>3.1587999999999998E-2</v>
      </c>
    </row>
    <row r="1215" spans="2:7" hidden="1" x14ac:dyDescent="0.5">
      <c r="B1215" s="122">
        <v>2000</v>
      </c>
      <c r="C1215" s="126" t="s">
        <v>146</v>
      </c>
      <c r="D1215" s="126" t="s">
        <v>164</v>
      </c>
      <c r="E1215" s="124">
        <v>1.1276E-2</v>
      </c>
      <c r="F1215" s="124">
        <v>0.30579299999999998</v>
      </c>
      <c r="G1215" s="124">
        <v>0.31706899999999999</v>
      </c>
    </row>
    <row r="1216" spans="2:7" hidden="1" x14ac:dyDescent="0.5">
      <c r="B1216" s="122">
        <v>2000</v>
      </c>
      <c r="C1216" s="126" t="s">
        <v>146</v>
      </c>
      <c r="D1216" s="126" t="s">
        <v>165</v>
      </c>
      <c r="E1216" s="124">
        <v>9.8627000000000006E-2</v>
      </c>
      <c r="F1216" s="124">
        <v>1.0220590000000001</v>
      </c>
      <c r="G1216" s="124">
        <v>1.1206860000000001</v>
      </c>
    </row>
    <row r="1217" spans="2:7" hidden="1" x14ac:dyDescent="0.5">
      <c r="B1217" s="122">
        <v>2000</v>
      </c>
      <c r="C1217" s="126" t="s">
        <v>146</v>
      </c>
      <c r="D1217" s="126" t="s">
        <v>166</v>
      </c>
      <c r="E1217" s="124">
        <v>6.8570999999999993E-2</v>
      </c>
      <c r="F1217" s="124">
        <v>0.37422699999999998</v>
      </c>
      <c r="G1217" s="124">
        <v>0.44279800000000002</v>
      </c>
    </row>
    <row r="1218" spans="2:7" hidden="1" x14ac:dyDescent="0.5">
      <c r="B1218" s="122">
        <v>2000</v>
      </c>
      <c r="C1218" s="126" t="s">
        <v>146</v>
      </c>
      <c r="D1218" s="126" t="s">
        <v>167</v>
      </c>
      <c r="E1218" s="124">
        <v>0.15434800000000001</v>
      </c>
      <c r="F1218" s="124">
        <v>1.054624</v>
      </c>
      <c r="G1218" s="124">
        <v>1.2089719999999999</v>
      </c>
    </row>
    <row r="1219" spans="2:7" hidden="1" x14ac:dyDescent="0.5">
      <c r="B1219" s="122">
        <v>2000</v>
      </c>
      <c r="C1219" s="126" t="s">
        <v>146</v>
      </c>
      <c r="D1219" s="126" t="s">
        <v>168</v>
      </c>
      <c r="E1219" s="124">
        <v>0.51032500000000003</v>
      </c>
      <c r="F1219" s="124">
        <v>1.582395</v>
      </c>
      <c r="G1219" s="124">
        <v>2.0927199999999999</v>
      </c>
    </row>
    <row r="1220" spans="2:7" hidden="1" x14ac:dyDescent="0.5">
      <c r="B1220" s="122">
        <v>2000</v>
      </c>
      <c r="C1220" s="126" t="s">
        <v>146</v>
      </c>
      <c r="D1220" s="126" t="s">
        <v>169</v>
      </c>
      <c r="E1220" s="124">
        <v>1.2600000000000001E-3</v>
      </c>
      <c r="F1220" s="124">
        <v>0.139737</v>
      </c>
      <c r="G1220" s="124">
        <v>0.14099700000000001</v>
      </c>
    </row>
    <row r="1221" spans="2:7" hidden="1" x14ac:dyDescent="0.5">
      <c r="B1221" s="122">
        <v>2000</v>
      </c>
      <c r="C1221" s="126" t="s">
        <v>146</v>
      </c>
      <c r="D1221" s="126" t="s">
        <v>170</v>
      </c>
      <c r="E1221" s="124">
        <v>4.1374000000000001E-2</v>
      </c>
      <c r="F1221" s="124">
        <v>0.144321</v>
      </c>
      <c r="G1221" s="124">
        <v>0.185695</v>
      </c>
    </row>
    <row r="1222" spans="2:7" hidden="1" x14ac:dyDescent="0.5">
      <c r="B1222" s="122">
        <v>2000</v>
      </c>
      <c r="C1222" s="126" t="s">
        <v>146</v>
      </c>
      <c r="D1222" s="126" t="s">
        <v>171</v>
      </c>
      <c r="E1222" s="124">
        <v>2.0999999999999999E-5</v>
      </c>
      <c r="F1222" s="124">
        <v>1.1158E-2</v>
      </c>
      <c r="G1222" s="124">
        <v>1.1179E-2</v>
      </c>
    </row>
    <row r="1223" spans="2:7" hidden="1" x14ac:dyDescent="0.5">
      <c r="B1223" s="122">
        <v>2000</v>
      </c>
      <c r="C1223" s="126" t="s">
        <v>146</v>
      </c>
      <c r="D1223" s="126" t="s">
        <v>172</v>
      </c>
      <c r="E1223" s="124">
        <v>4.2897999999999999E-2</v>
      </c>
      <c r="F1223" s="124">
        <v>2.6700999999999999E-2</v>
      </c>
      <c r="G1223" s="124">
        <v>6.9598999999999994E-2</v>
      </c>
    </row>
    <row r="1224" spans="2:7" hidden="1" x14ac:dyDescent="0.5">
      <c r="B1224" s="122">
        <v>2000</v>
      </c>
      <c r="C1224" s="126" t="s">
        <v>146</v>
      </c>
      <c r="D1224" s="126" t="s">
        <v>173</v>
      </c>
      <c r="E1224" s="124">
        <v>4.4602999999999997E-2</v>
      </c>
      <c r="F1224" s="124">
        <v>0.33468399999999998</v>
      </c>
      <c r="G1224" s="124">
        <v>0.37928699999999999</v>
      </c>
    </row>
    <row r="1225" spans="2:7" hidden="1" x14ac:dyDescent="0.5">
      <c r="B1225" s="122">
        <v>2000</v>
      </c>
      <c r="C1225" s="126" t="s">
        <v>146</v>
      </c>
      <c r="D1225" s="126" t="s">
        <v>174</v>
      </c>
      <c r="E1225" s="124">
        <v>1.9633000000000001E-2</v>
      </c>
      <c r="F1225" s="124">
        <v>0.15984899999999999</v>
      </c>
      <c r="G1225" s="124">
        <v>0.179482</v>
      </c>
    </row>
    <row r="1226" spans="2:7" hidden="1" x14ac:dyDescent="0.5">
      <c r="B1226" s="122">
        <v>2000</v>
      </c>
      <c r="C1226" s="126" t="s">
        <v>146</v>
      </c>
      <c r="D1226" s="126" t="s">
        <v>175</v>
      </c>
      <c r="E1226" s="124">
        <v>1.0786E-2</v>
      </c>
      <c r="F1226" s="124">
        <v>5.3999999999999999E-2</v>
      </c>
      <c r="G1226" s="124">
        <v>6.4785999999999996E-2</v>
      </c>
    </row>
    <row r="1227" spans="2:7" hidden="1" x14ac:dyDescent="0.5">
      <c r="B1227" s="122">
        <v>2000</v>
      </c>
      <c r="C1227" s="126" t="s">
        <v>146</v>
      </c>
      <c r="D1227" s="126" t="s">
        <v>176</v>
      </c>
      <c r="E1227" s="124">
        <v>3.7013999999999998E-2</v>
      </c>
      <c r="F1227" s="124">
        <v>0.27462599999999998</v>
      </c>
      <c r="G1227" s="124">
        <v>0.31163999999999997</v>
      </c>
    </row>
    <row r="1228" spans="2:7" hidden="1" x14ac:dyDescent="0.5">
      <c r="B1228" s="122">
        <v>2000</v>
      </c>
      <c r="C1228" s="126" t="s">
        <v>73</v>
      </c>
      <c r="D1228" s="126" t="s">
        <v>177</v>
      </c>
      <c r="E1228" s="124">
        <v>0.68392299999999995</v>
      </c>
      <c r="F1228" s="124">
        <v>0.83900600000000003</v>
      </c>
      <c r="G1228" s="124">
        <v>1.522929</v>
      </c>
    </row>
    <row r="1229" spans="2:7" hidden="1" x14ac:dyDescent="0.5">
      <c r="B1229" s="122">
        <v>2000</v>
      </c>
      <c r="C1229" s="126" t="s">
        <v>73</v>
      </c>
      <c r="D1229" s="126" t="s">
        <v>178</v>
      </c>
      <c r="E1229" s="124">
        <v>0.318413</v>
      </c>
      <c r="F1229" s="124">
        <v>0.279862</v>
      </c>
      <c r="G1229" s="124">
        <v>0.598275</v>
      </c>
    </row>
    <row r="1230" spans="2:7" hidden="1" x14ac:dyDescent="0.5">
      <c r="B1230" s="122">
        <v>2000</v>
      </c>
      <c r="C1230" s="126" t="s">
        <v>73</v>
      </c>
      <c r="D1230" s="126" t="s">
        <v>179</v>
      </c>
      <c r="E1230" s="124">
        <v>0.23405699999999999</v>
      </c>
      <c r="F1230" s="124">
        <v>0.350215</v>
      </c>
      <c r="G1230" s="124">
        <v>0.58427200000000001</v>
      </c>
    </row>
    <row r="1231" spans="2:7" hidden="1" x14ac:dyDescent="0.5">
      <c r="B1231" s="122">
        <v>2000</v>
      </c>
      <c r="C1231" s="126" t="s">
        <v>73</v>
      </c>
      <c r="D1231" s="126" t="s">
        <v>180</v>
      </c>
      <c r="E1231" s="124">
        <v>3.8704000000000002E-2</v>
      </c>
      <c r="F1231" s="124">
        <v>0.1343</v>
      </c>
      <c r="G1231" s="124">
        <v>0.17300399999999999</v>
      </c>
    </row>
    <row r="1232" spans="2:7" hidden="1" x14ac:dyDescent="0.5">
      <c r="B1232" s="122">
        <v>2000</v>
      </c>
      <c r="C1232" s="126" t="s">
        <v>73</v>
      </c>
      <c r="D1232" s="126" t="s">
        <v>181</v>
      </c>
      <c r="E1232" s="124">
        <v>1.1653E-2</v>
      </c>
      <c r="F1232" s="124">
        <v>1.4651000000000001E-2</v>
      </c>
      <c r="G1232" s="124">
        <v>2.6304000000000001E-2</v>
      </c>
    </row>
    <row r="1233" spans="2:7" hidden="1" x14ac:dyDescent="0.5">
      <c r="B1233" s="122">
        <v>2000</v>
      </c>
      <c r="C1233" s="126" t="s">
        <v>73</v>
      </c>
      <c r="D1233" s="126" t="s">
        <v>182</v>
      </c>
      <c r="E1233" s="124">
        <v>1.4128210000000001</v>
      </c>
      <c r="F1233" s="124">
        <v>0.84121999999999997</v>
      </c>
      <c r="G1233" s="124">
        <v>2.254041</v>
      </c>
    </row>
    <row r="1234" spans="2:7" hidden="1" x14ac:dyDescent="0.5">
      <c r="B1234" s="122">
        <v>2000</v>
      </c>
      <c r="C1234" s="126" t="s">
        <v>73</v>
      </c>
      <c r="D1234" s="126" t="s">
        <v>183</v>
      </c>
      <c r="E1234" s="124">
        <v>1.477365</v>
      </c>
      <c r="F1234" s="124">
        <v>0.46633200000000002</v>
      </c>
      <c r="G1234" s="124">
        <v>1.943697</v>
      </c>
    </row>
    <row r="1235" spans="2:7" hidden="1" x14ac:dyDescent="0.5">
      <c r="B1235" s="122">
        <v>2000</v>
      </c>
      <c r="C1235" s="126" t="s">
        <v>73</v>
      </c>
      <c r="D1235" s="126" t="s">
        <v>184</v>
      </c>
      <c r="E1235" s="124">
        <v>0.79363099999999998</v>
      </c>
      <c r="F1235" s="124">
        <v>0.68182399999999999</v>
      </c>
      <c r="G1235" s="124">
        <v>1.475455</v>
      </c>
    </row>
    <row r="1236" spans="2:7" hidden="1" x14ac:dyDescent="0.5">
      <c r="B1236" s="122">
        <v>2000</v>
      </c>
      <c r="C1236" s="126" t="s">
        <v>73</v>
      </c>
      <c r="D1236" s="126" t="s">
        <v>185</v>
      </c>
      <c r="E1236" s="124">
        <v>1.5779749999999999</v>
      </c>
      <c r="F1236" s="124">
        <v>0.57561099999999998</v>
      </c>
      <c r="G1236" s="124">
        <v>2.1535859999999998</v>
      </c>
    </row>
    <row r="1237" spans="2:7" hidden="1" x14ac:dyDescent="0.5">
      <c r="B1237" s="122">
        <v>2000</v>
      </c>
      <c r="C1237" s="126" t="s">
        <v>186</v>
      </c>
      <c r="D1237" s="126" t="s">
        <v>187</v>
      </c>
      <c r="E1237" s="124">
        <v>0.29181299999999999</v>
      </c>
      <c r="F1237" s="124">
        <v>0.156357</v>
      </c>
      <c r="G1237" s="124">
        <v>0.44817000000000001</v>
      </c>
    </row>
    <row r="1238" spans="2:7" hidden="1" x14ac:dyDescent="0.5">
      <c r="B1238" s="122">
        <v>2000</v>
      </c>
      <c r="C1238" s="126" t="s">
        <v>186</v>
      </c>
      <c r="D1238" s="126" t="s">
        <v>188</v>
      </c>
      <c r="E1238" s="124">
        <v>1.1468769999999999</v>
      </c>
      <c r="F1238" s="124">
        <v>0.643235</v>
      </c>
      <c r="G1238" s="124">
        <v>1.7901119999999999</v>
      </c>
    </row>
    <row r="1239" spans="2:7" hidden="1" x14ac:dyDescent="0.5">
      <c r="B1239" s="122">
        <v>2000</v>
      </c>
      <c r="C1239" s="126" t="s">
        <v>186</v>
      </c>
      <c r="D1239" s="126" t="s">
        <v>189</v>
      </c>
      <c r="E1239" s="124">
        <v>0.90208999999999995</v>
      </c>
      <c r="F1239" s="124">
        <v>0.65739099999999995</v>
      </c>
      <c r="G1239" s="124">
        <v>1.5594809999999999</v>
      </c>
    </row>
    <row r="1240" spans="2:7" hidden="1" x14ac:dyDescent="0.5">
      <c r="B1240" s="122">
        <v>2000</v>
      </c>
      <c r="C1240" s="126" t="s">
        <v>190</v>
      </c>
      <c r="D1240" s="126" t="s">
        <v>191</v>
      </c>
      <c r="E1240" s="124">
        <v>1.0580000000000001E-2</v>
      </c>
      <c r="F1240" s="124">
        <v>5.3550000000000004E-3</v>
      </c>
      <c r="G1240" s="124">
        <v>1.5935000000000001E-2</v>
      </c>
    </row>
    <row r="1241" spans="2:7" hidden="1" x14ac:dyDescent="0.5">
      <c r="B1241" s="122">
        <v>2000</v>
      </c>
      <c r="C1241" s="126" t="s">
        <v>190</v>
      </c>
      <c r="D1241" s="126" t="s">
        <v>192</v>
      </c>
      <c r="E1241" s="124">
        <v>0.13784299999999999</v>
      </c>
      <c r="F1241" s="124">
        <v>7.3162000000000005E-2</v>
      </c>
      <c r="G1241" s="124">
        <v>0.211005</v>
      </c>
    </row>
    <row r="1242" spans="2:7" hidden="1" x14ac:dyDescent="0.5">
      <c r="B1242" s="122">
        <v>2000</v>
      </c>
      <c r="C1242" s="126" t="s">
        <v>190</v>
      </c>
      <c r="D1242" s="126" t="s">
        <v>193</v>
      </c>
      <c r="E1242" s="124">
        <v>1.0546279999999999</v>
      </c>
      <c r="F1242" s="124">
        <v>0.42324000000000001</v>
      </c>
      <c r="G1242" s="124">
        <v>1.477868</v>
      </c>
    </row>
    <row r="1243" spans="2:7" hidden="1" x14ac:dyDescent="0.5">
      <c r="B1243" s="122">
        <v>2000</v>
      </c>
      <c r="C1243" s="126" t="s">
        <v>190</v>
      </c>
      <c r="D1243" s="126" t="s">
        <v>194</v>
      </c>
      <c r="E1243" s="124">
        <v>4.9808999999999999E-2</v>
      </c>
      <c r="F1243" s="124">
        <v>2.8500000000000001E-2</v>
      </c>
      <c r="G1243" s="124">
        <v>7.8309000000000004E-2</v>
      </c>
    </row>
    <row r="1244" spans="2:7" hidden="1" x14ac:dyDescent="0.5">
      <c r="B1244" s="122">
        <v>2000</v>
      </c>
      <c r="C1244" s="126" t="s">
        <v>190</v>
      </c>
      <c r="D1244" s="126" t="s">
        <v>195</v>
      </c>
      <c r="E1244" s="124">
        <v>0.49813400000000002</v>
      </c>
      <c r="F1244" s="124">
        <v>0.32971200000000001</v>
      </c>
      <c r="G1244" s="124">
        <v>0.82784600000000008</v>
      </c>
    </row>
    <row r="1245" spans="2:7" hidden="1" x14ac:dyDescent="0.5">
      <c r="B1245" s="122">
        <v>2000</v>
      </c>
      <c r="C1245" s="126" t="s">
        <v>190</v>
      </c>
      <c r="D1245" s="126" t="s">
        <v>196</v>
      </c>
      <c r="E1245" s="124">
        <v>0.59615099999999999</v>
      </c>
      <c r="F1245" s="124">
        <v>0.16614699999999999</v>
      </c>
      <c r="G1245" s="124">
        <v>0.76229799999999992</v>
      </c>
    </row>
    <row r="1246" spans="2:7" hidden="1" x14ac:dyDescent="0.5">
      <c r="B1246" s="122">
        <v>2000</v>
      </c>
      <c r="C1246" s="126" t="s">
        <v>190</v>
      </c>
      <c r="D1246" s="126" t="s">
        <v>197</v>
      </c>
      <c r="E1246" s="124">
        <v>0.24785099999999999</v>
      </c>
      <c r="F1246" s="124">
        <v>0.16392599999999999</v>
      </c>
      <c r="G1246" s="124">
        <v>0.41177699999999989</v>
      </c>
    </row>
    <row r="1247" spans="2:7" hidden="1" x14ac:dyDescent="0.5">
      <c r="B1247" s="122">
        <v>2000</v>
      </c>
      <c r="C1247" s="126" t="s">
        <v>190</v>
      </c>
      <c r="D1247" s="126" t="s">
        <v>198</v>
      </c>
      <c r="E1247" s="124">
        <v>0.64503999999999995</v>
      </c>
      <c r="F1247" s="124">
        <v>0.54195300000000002</v>
      </c>
      <c r="G1247" s="124">
        <v>1.186993</v>
      </c>
    </row>
    <row r="1248" spans="2:7" hidden="1" x14ac:dyDescent="0.5">
      <c r="B1248" s="122">
        <v>2000</v>
      </c>
      <c r="C1248" s="126" t="s">
        <v>190</v>
      </c>
      <c r="D1248" s="126" t="s">
        <v>199</v>
      </c>
      <c r="E1248" s="124">
        <v>3.0564000000000001E-2</v>
      </c>
      <c r="F1248" s="124">
        <v>4.1279000000000003E-2</v>
      </c>
      <c r="G1248" s="124">
        <v>7.1843000000000004E-2</v>
      </c>
    </row>
    <row r="1249" spans="2:7" hidden="1" x14ac:dyDescent="0.5">
      <c r="B1249" s="122">
        <v>2000</v>
      </c>
      <c r="C1249" s="126" t="s">
        <v>190</v>
      </c>
      <c r="D1249" s="126" t="s">
        <v>200</v>
      </c>
      <c r="E1249" s="124">
        <v>0.20876800000000001</v>
      </c>
      <c r="F1249" s="124">
        <v>0.17598900000000001</v>
      </c>
      <c r="G1249" s="124">
        <v>0.38475700000000002</v>
      </c>
    </row>
    <row r="1250" spans="2:7" hidden="1" x14ac:dyDescent="0.5">
      <c r="B1250" s="122">
        <v>2000</v>
      </c>
      <c r="C1250" s="126" t="s">
        <v>190</v>
      </c>
      <c r="D1250" s="126" t="s">
        <v>201</v>
      </c>
      <c r="E1250" s="124">
        <v>0.70980200000000004</v>
      </c>
      <c r="F1250" s="124">
        <v>0.58156699999999995</v>
      </c>
      <c r="G1250" s="124">
        <v>1.291369</v>
      </c>
    </row>
    <row r="1251" spans="2:7" hidden="1" x14ac:dyDescent="0.5">
      <c r="B1251" s="122">
        <v>2000</v>
      </c>
      <c r="C1251" s="126" t="s">
        <v>190</v>
      </c>
      <c r="D1251" s="126" t="s">
        <v>202</v>
      </c>
      <c r="E1251" s="124">
        <v>0.35902499999999998</v>
      </c>
      <c r="F1251" s="124">
        <v>0.240648</v>
      </c>
      <c r="G1251" s="124">
        <v>0.59967300000000001</v>
      </c>
    </row>
    <row r="1252" spans="2:7" hidden="1" x14ac:dyDescent="0.5">
      <c r="B1252" s="122">
        <v>2000</v>
      </c>
      <c r="C1252" s="126" t="s">
        <v>190</v>
      </c>
      <c r="D1252" s="126" t="s">
        <v>203</v>
      </c>
      <c r="E1252" s="124">
        <v>6.5347000000000002E-2</v>
      </c>
      <c r="F1252" s="124">
        <v>3.8609999999999998E-2</v>
      </c>
      <c r="G1252" s="124">
        <v>0.10395699999999999</v>
      </c>
    </row>
    <row r="1253" spans="2:7" hidden="1" x14ac:dyDescent="0.5">
      <c r="B1253" s="122">
        <v>2000</v>
      </c>
      <c r="C1253" s="126" t="s">
        <v>190</v>
      </c>
      <c r="D1253" s="126" t="s">
        <v>204</v>
      </c>
      <c r="E1253" s="124">
        <v>0.20513999999999999</v>
      </c>
      <c r="F1253" s="124">
        <v>9.5079999999999998E-2</v>
      </c>
      <c r="G1253" s="124">
        <v>0.30021999999999999</v>
      </c>
    </row>
    <row r="1254" spans="2:7" hidden="1" x14ac:dyDescent="0.5">
      <c r="B1254" s="122">
        <v>2000</v>
      </c>
      <c r="C1254" s="126" t="s">
        <v>190</v>
      </c>
      <c r="D1254" s="126" t="s">
        <v>205</v>
      </c>
      <c r="E1254" s="124">
        <v>8.0895999999999996E-2</v>
      </c>
      <c r="F1254" s="124">
        <v>5.9443999999999997E-2</v>
      </c>
      <c r="G1254" s="124">
        <v>0.14033999999999999</v>
      </c>
    </row>
    <row r="1255" spans="2:7" hidden="1" x14ac:dyDescent="0.5">
      <c r="B1255" s="122">
        <v>2000</v>
      </c>
      <c r="C1255" s="126" t="s">
        <v>206</v>
      </c>
      <c r="D1255" s="126" t="s">
        <v>207</v>
      </c>
      <c r="E1255" s="124">
        <v>1.7358999999999999E-2</v>
      </c>
      <c r="F1255" s="124">
        <v>1.9668999999999999E-2</v>
      </c>
      <c r="G1255" s="124">
        <v>3.7027999999999998E-2</v>
      </c>
    </row>
    <row r="1256" spans="2:7" hidden="1" x14ac:dyDescent="0.5">
      <c r="B1256" s="122">
        <v>2000</v>
      </c>
      <c r="C1256" s="126" t="s">
        <v>206</v>
      </c>
      <c r="D1256" s="126" t="s">
        <v>208</v>
      </c>
      <c r="E1256" s="124">
        <v>3.522E-3</v>
      </c>
      <c r="F1256" s="124">
        <v>4.3480000000000003E-3</v>
      </c>
      <c r="G1256" s="124">
        <v>7.8700000000000003E-3</v>
      </c>
    </row>
    <row r="1257" spans="2:7" hidden="1" x14ac:dyDescent="0.5">
      <c r="B1257" s="122">
        <v>2000</v>
      </c>
      <c r="C1257" s="126" t="s">
        <v>206</v>
      </c>
      <c r="D1257" s="126" t="s">
        <v>209</v>
      </c>
      <c r="E1257" s="124">
        <v>6.6639999999999998E-3</v>
      </c>
      <c r="F1257" s="124">
        <v>8.5979999999999997E-3</v>
      </c>
      <c r="G1257" s="124">
        <v>1.5262E-2</v>
      </c>
    </row>
    <row r="1258" spans="2:7" hidden="1" x14ac:dyDescent="0.5">
      <c r="B1258" s="122">
        <v>2000</v>
      </c>
      <c r="C1258" s="126" t="s">
        <v>206</v>
      </c>
      <c r="D1258" s="126" t="s">
        <v>210</v>
      </c>
      <c r="E1258" s="124">
        <v>1.7526E-2</v>
      </c>
      <c r="F1258" s="124">
        <v>1.3216E-2</v>
      </c>
      <c r="G1258" s="124">
        <v>3.0741999999999998E-2</v>
      </c>
    </row>
    <row r="1259" spans="2:7" hidden="1" x14ac:dyDescent="0.5">
      <c r="B1259" s="122">
        <v>2000</v>
      </c>
      <c r="C1259" s="126" t="s">
        <v>206</v>
      </c>
      <c r="D1259" s="126" t="s">
        <v>211</v>
      </c>
      <c r="E1259" s="124">
        <v>4.2863999999999999E-2</v>
      </c>
      <c r="F1259" s="124">
        <v>4.7038000000000003E-2</v>
      </c>
      <c r="G1259" s="124">
        <v>8.990200000000001E-2</v>
      </c>
    </row>
    <row r="1260" spans="2:7" hidden="1" x14ac:dyDescent="0.5">
      <c r="B1260" s="122">
        <v>2000</v>
      </c>
      <c r="C1260" s="126" t="s">
        <v>206</v>
      </c>
      <c r="D1260" s="126" t="s">
        <v>212</v>
      </c>
      <c r="E1260" s="124">
        <v>0.34261200000000003</v>
      </c>
      <c r="F1260" s="124">
        <v>0.349962</v>
      </c>
      <c r="G1260" s="124">
        <v>0.69257400000000002</v>
      </c>
    </row>
    <row r="1261" spans="2:7" hidden="1" x14ac:dyDescent="0.5">
      <c r="B1261" s="122">
        <v>2000</v>
      </c>
      <c r="C1261" s="126" t="s">
        <v>206</v>
      </c>
      <c r="D1261" s="126" t="s">
        <v>213</v>
      </c>
      <c r="E1261" s="124">
        <v>0.272978</v>
      </c>
      <c r="F1261" s="124">
        <v>0.223</v>
      </c>
      <c r="G1261" s="124">
        <v>0.49597799999999997</v>
      </c>
    </row>
    <row r="1262" spans="2:7" hidden="1" x14ac:dyDescent="0.5">
      <c r="B1262" s="122">
        <v>2000</v>
      </c>
      <c r="C1262" s="126" t="s">
        <v>206</v>
      </c>
      <c r="D1262" s="126" t="s">
        <v>214</v>
      </c>
      <c r="E1262" s="124">
        <v>1.4160000000000001E-2</v>
      </c>
      <c r="F1262" s="124">
        <v>1.5007E-2</v>
      </c>
      <c r="G1262" s="124">
        <v>2.9166999999999998E-2</v>
      </c>
    </row>
    <row r="1263" spans="2:7" hidden="1" x14ac:dyDescent="0.5">
      <c r="B1263" s="122">
        <v>2000</v>
      </c>
      <c r="C1263" s="126" t="s">
        <v>206</v>
      </c>
      <c r="D1263" s="126" t="s">
        <v>215</v>
      </c>
      <c r="E1263" s="124">
        <v>8.5597000000000006E-2</v>
      </c>
      <c r="F1263" s="124">
        <v>5.9674999999999999E-2</v>
      </c>
      <c r="G1263" s="124">
        <v>0.14527200000000001</v>
      </c>
    </row>
    <row r="1264" spans="2:7" hidden="1" x14ac:dyDescent="0.5">
      <c r="B1264" s="122">
        <v>2000</v>
      </c>
      <c r="C1264" s="126" t="s">
        <v>206</v>
      </c>
      <c r="D1264" s="126" t="s">
        <v>216</v>
      </c>
      <c r="E1264" s="124">
        <v>3.1975999999999997E-2</v>
      </c>
      <c r="F1264" s="124">
        <v>2.5444999999999999E-2</v>
      </c>
      <c r="G1264" s="124">
        <v>5.7421E-2</v>
      </c>
    </row>
    <row r="1265" spans="2:7" hidden="1" x14ac:dyDescent="0.5">
      <c r="B1265" s="122">
        <v>2000</v>
      </c>
      <c r="C1265" s="126" t="s">
        <v>206</v>
      </c>
      <c r="D1265" s="126" t="s">
        <v>217</v>
      </c>
      <c r="E1265" s="124">
        <v>5.3639999999999998E-3</v>
      </c>
      <c r="F1265" s="124">
        <v>4.9810000000000002E-3</v>
      </c>
      <c r="G1265" s="124">
        <v>1.0345E-2</v>
      </c>
    </row>
    <row r="1266" spans="2:7" hidden="1" x14ac:dyDescent="0.5">
      <c r="B1266" s="122">
        <v>2000</v>
      </c>
      <c r="C1266" s="126" t="s">
        <v>206</v>
      </c>
      <c r="D1266" s="126" t="s">
        <v>218</v>
      </c>
      <c r="E1266" s="124">
        <v>0.105182</v>
      </c>
      <c r="F1266" s="124">
        <v>0.211562</v>
      </c>
      <c r="G1266" s="124">
        <v>0.31674400000000003</v>
      </c>
    </row>
    <row r="1267" spans="2:7" hidden="1" x14ac:dyDescent="0.5">
      <c r="B1267" s="122">
        <v>2000</v>
      </c>
      <c r="C1267" s="126" t="s">
        <v>206</v>
      </c>
      <c r="D1267" s="126" t="s">
        <v>219</v>
      </c>
      <c r="E1267" s="124">
        <v>4.8704999999999998E-2</v>
      </c>
      <c r="F1267" s="124">
        <v>3.9185999999999999E-2</v>
      </c>
      <c r="G1267" s="124">
        <v>8.7890999999999997E-2</v>
      </c>
    </row>
    <row r="1268" spans="2:7" hidden="1" x14ac:dyDescent="0.5">
      <c r="B1268" s="122">
        <v>2000</v>
      </c>
      <c r="C1268" s="126" t="s">
        <v>206</v>
      </c>
      <c r="D1268" s="126" t="s">
        <v>220</v>
      </c>
      <c r="E1268" s="124">
        <v>0.103643</v>
      </c>
      <c r="F1268" s="124">
        <v>0.103614</v>
      </c>
      <c r="G1268" s="124">
        <v>0.207257</v>
      </c>
    </row>
    <row r="1269" spans="2:7" hidden="1" x14ac:dyDescent="0.5">
      <c r="B1269" s="122">
        <v>2000</v>
      </c>
      <c r="C1269" s="126" t="s">
        <v>206</v>
      </c>
      <c r="D1269" s="126" t="s">
        <v>221</v>
      </c>
      <c r="E1269" s="124">
        <v>3.8220999999999998E-2</v>
      </c>
      <c r="F1269" s="124">
        <v>6.5382999999999997E-2</v>
      </c>
      <c r="G1269" s="124">
        <v>0.103604</v>
      </c>
    </row>
    <row r="1270" spans="2:7" hidden="1" x14ac:dyDescent="0.5">
      <c r="B1270" s="122">
        <v>2000</v>
      </c>
      <c r="C1270" s="126" t="s">
        <v>206</v>
      </c>
      <c r="D1270" s="126" t="s">
        <v>222</v>
      </c>
      <c r="E1270" s="124">
        <v>7.5262999999999997E-2</v>
      </c>
      <c r="F1270" s="124">
        <v>0.102033</v>
      </c>
      <c r="G1270" s="124">
        <v>0.17729600000000001</v>
      </c>
    </row>
    <row r="1271" spans="2:7" hidden="1" x14ac:dyDescent="0.5">
      <c r="B1271" s="122">
        <v>2000</v>
      </c>
      <c r="C1271" s="126" t="s">
        <v>206</v>
      </c>
      <c r="D1271" s="126" t="s">
        <v>223</v>
      </c>
      <c r="E1271" s="124">
        <v>0.114481</v>
      </c>
      <c r="F1271" s="124">
        <v>0.19775599999999999</v>
      </c>
      <c r="G1271" s="124">
        <v>0.31223699999999999</v>
      </c>
    </row>
    <row r="1272" spans="2:7" hidden="1" x14ac:dyDescent="0.5">
      <c r="B1272" s="122">
        <v>2000</v>
      </c>
      <c r="C1272" s="126" t="s">
        <v>206</v>
      </c>
      <c r="D1272" s="126" t="s">
        <v>224</v>
      </c>
      <c r="E1272" s="124">
        <v>6.2170000000000003E-3</v>
      </c>
      <c r="F1272" s="124">
        <v>5.8910000000000004E-3</v>
      </c>
      <c r="G1272" s="124">
        <v>1.2108000000000001E-2</v>
      </c>
    </row>
    <row r="1273" spans="2:7" hidden="1" x14ac:dyDescent="0.5">
      <c r="B1273" s="122">
        <v>2000</v>
      </c>
      <c r="C1273" s="126" t="s">
        <v>206</v>
      </c>
      <c r="D1273" s="126" t="s">
        <v>225</v>
      </c>
      <c r="E1273" s="124">
        <v>4.6690000000000002E-2</v>
      </c>
      <c r="F1273" s="124">
        <v>0.104272</v>
      </c>
      <c r="G1273" s="124">
        <v>0.15096200000000001</v>
      </c>
    </row>
    <row r="1274" spans="2:7" hidden="1" x14ac:dyDescent="0.5">
      <c r="B1274" s="122">
        <v>2000</v>
      </c>
      <c r="C1274" s="126" t="s">
        <v>206</v>
      </c>
      <c r="D1274" s="126" t="s">
        <v>226</v>
      </c>
      <c r="E1274" s="124">
        <v>5.2553999999999997E-2</v>
      </c>
      <c r="F1274" s="124">
        <v>4.614E-2</v>
      </c>
      <c r="G1274" s="124">
        <v>9.8694000000000004E-2</v>
      </c>
    </row>
    <row r="1275" spans="2:7" hidden="1" x14ac:dyDescent="0.5">
      <c r="B1275" s="122">
        <v>2000</v>
      </c>
      <c r="C1275" s="126" t="s">
        <v>206</v>
      </c>
      <c r="D1275" s="126" t="s">
        <v>227</v>
      </c>
      <c r="E1275" s="124">
        <v>0.17340800000000001</v>
      </c>
      <c r="F1275" s="124">
        <v>0.15476300000000001</v>
      </c>
      <c r="G1275" s="124">
        <v>0.32817099999999999</v>
      </c>
    </row>
    <row r="1276" spans="2:7" hidden="1" x14ac:dyDescent="0.5">
      <c r="B1276" s="122">
        <v>2000</v>
      </c>
      <c r="C1276" s="126" t="s">
        <v>206</v>
      </c>
      <c r="D1276" s="126" t="s">
        <v>228</v>
      </c>
      <c r="E1276" s="124">
        <v>0.128219</v>
      </c>
      <c r="F1276" s="124">
        <v>0.109385</v>
      </c>
      <c r="G1276" s="124">
        <v>0.23760400000000001</v>
      </c>
    </row>
    <row r="1277" spans="2:7" hidden="1" x14ac:dyDescent="0.5">
      <c r="B1277" s="122">
        <v>2000</v>
      </c>
      <c r="C1277" s="126" t="s">
        <v>206</v>
      </c>
      <c r="D1277" s="126" t="s">
        <v>229</v>
      </c>
      <c r="E1277" s="124">
        <v>1.9999999999999999E-6</v>
      </c>
      <c r="F1277" s="124">
        <v>4.2999999999999999E-4</v>
      </c>
      <c r="G1277" s="124">
        <v>4.3199999999999998E-4</v>
      </c>
    </row>
    <row r="1278" spans="2:7" hidden="1" x14ac:dyDescent="0.5">
      <c r="B1278" s="122">
        <v>2000</v>
      </c>
      <c r="C1278" s="126" t="s">
        <v>206</v>
      </c>
      <c r="D1278" s="126" t="s">
        <v>230</v>
      </c>
      <c r="E1278" s="124">
        <v>5.1126999999999999E-2</v>
      </c>
      <c r="F1278" s="124">
        <v>5.4649999999999997E-2</v>
      </c>
      <c r="G1278" s="124">
        <v>0.105777</v>
      </c>
    </row>
    <row r="1279" spans="2:7" hidden="1" x14ac:dyDescent="0.5">
      <c r="B1279" s="122">
        <v>2000</v>
      </c>
      <c r="C1279" s="126" t="s">
        <v>206</v>
      </c>
      <c r="D1279" s="126" t="s">
        <v>231</v>
      </c>
      <c r="E1279" s="124">
        <v>4.2244999999999998E-2</v>
      </c>
      <c r="F1279" s="124">
        <v>5.7815999999999999E-2</v>
      </c>
      <c r="G1279" s="124">
        <v>0.100061</v>
      </c>
    </row>
    <row r="1280" spans="2:7" hidden="1" x14ac:dyDescent="0.5">
      <c r="B1280" s="122">
        <v>2000</v>
      </c>
      <c r="C1280" s="126" t="s">
        <v>206</v>
      </c>
      <c r="D1280" s="126" t="s">
        <v>232</v>
      </c>
      <c r="E1280" s="124">
        <v>1.474E-2</v>
      </c>
      <c r="F1280" s="124">
        <v>1.5030999999999999E-2</v>
      </c>
      <c r="G1280" s="124">
        <v>2.9770999999999999E-2</v>
      </c>
    </row>
    <row r="1281" spans="2:7" hidden="1" x14ac:dyDescent="0.5">
      <c r="B1281" s="122">
        <v>2000</v>
      </c>
      <c r="C1281" s="126" t="s">
        <v>206</v>
      </c>
      <c r="D1281" s="126" t="s">
        <v>233</v>
      </c>
      <c r="E1281" s="124">
        <v>2.0119999999999999E-3</v>
      </c>
      <c r="F1281" s="124">
        <v>2.3219999999999998E-3</v>
      </c>
      <c r="G1281" s="124">
        <v>4.3339999999999993E-3</v>
      </c>
    </row>
    <row r="1282" spans="2:7" hidden="1" x14ac:dyDescent="0.5">
      <c r="B1282" s="122">
        <v>2000</v>
      </c>
      <c r="C1282" s="126" t="s">
        <v>206</v>
      </c>
      <c r="D1282" s="126" t="s">
        <v>234</v>
      </c>
      <c r="E1282" s="124">
        <v>8.4281999999999996E-2</v>
      </c>
      <c r="F1282" s="124">
        <v>9.9020999999999998E-2</v>
      </c>
      <c r="G1282" s="124">
        <v>0.18330299999999999</v>
      </c>
    </row>
    <row r="1283" spans="2:7" hidden="1" x14ac:dyDescent="0.5">
      <c r="B1283" s="122">
        <v>2000</v>
      </c>
      <c r="C1283" s="126" t="s">
        <v>206</v>
      </c>
      <c r="D1283" s="126" t="s">
        <v>235</v>
      </c>
      <c r="E1283" s="124">
        <v>2.0289999999999999E-2</v>
      </c>
      <c r="F1283" s="124">
        <v>0.120642</v>
      </c>
      <c r="G1283" s="124">
        <v>0.140932</v>
      </c>
    </row>
    <row r="1284" spans="2:7" hidden="1" x14ac:dyDescent="0.5">
      <c r="B1284" s="122">
        <v>2000</v>
      </c>
      <c r="C1284" s="126" t="s">
        <v>206</v>
      </c>
      <c r="D1284" s="126" t="s">
        <v>236</v>
      </c>
      <c r="E1284" s="124">
        <v>1.9880000000000002E-3</v>
      </c>
      <c r="F1284" s="124">
        <v>1.658E-3</v>
      </c>
      <c r="G1284" s="124">
        <v>3.6459999999999999E-3</v>
      </c>
    </row>
    <row r="1285" spans="2:7" hidden="1" x14ac:dyDescent="0.5">
      <c r="B1285" s="122">
        <v>2000</v>
      </c>
      <c r="C1285" s="126" t="s">
        <v>206</v>
      </c>
      <c r="D1285" s="126" t="s">
        <v>237</v>
      </c>
      <c r="E1285" s="124">
        <v>0.11164300000000001</v>
      </c>
      <c r="F1285" s="124">
        <v>7.0837999999999998E-2</v>
      </c>
      <c r="G1285" s="124">
        <v>0.182481</v>
      </c>
    </row>
    <row r="1286" spans="2:7" hidden="1" x14ac:dyDescent="0.5">
      <c r="B1286" s="122">
        <v>2000</v>
      </c>
      <c r="C1286" s="126" t="s">
        <v>206</v>
      </c>
      <c r="D1286" s="126" t="s">
        <v>238</v>
      </c>
      <c r="E1286" s="124">
        <v>4.4142000000000001E-2</v>
      </c>
      <c r="F1286" s="124">
        <v>2.7481999999999999E-2</v>
      </c>
      <c r="G1286" s="124">
        <v>7.1623999999999993E-2</v>
      </c>
    </row>
    <row r="1287" spans="2:7" hidden="1" x14ac:dyDescent="0.5">
      <c r="B1287" s="122">
        <v>2000</v>
      </c>
      <c r="C1287" s="126" t="s">
        <v>206</v>
      </c>
      <c r="D1287" s="126" t="s">
        <v>239</v>
      </c>
      <c r="E1287" s="124">
        <v>0.170872</v>
      </c>
      <c r="F1287" s="124">
        <v>0.21273600000000001</v>
      </c>
      <c r="G1287" s="124">
        <v>0.383608</v>
      </c>
    </row>
    <row r="1288" spans="2:7" hidden="1" x14ac:dyDescent="0.5">
      <c r="B1288" s="122">
        <v>2000</v>
      </c>
      <c r="C1288" s="126" t="s">
        <v>206</v>
      </c>
      <c r="D1288" s="126" t="s">
        <v>240</v>
      </c>
      <c r="E1288" s="124">
        <v>1.5733E-2</v>
      </c>
      <c r="F1288" s="124">
        <v>9.8462999999999995E-2</v>
      </c>
      <c r="G1288" s="124">
        <v>0.11419600000000001</v>
      </c>
    </row>
    <row r="1289" spans="2:7" hidden="1" x14ac:dyDescent="0.5">
      <c r="B1289" s="122">
        <v>2000</v>
      </c>
      <c r="C1289" s="126" t="s">
        <v>206</v>
      </c>
      <c r="D1289" s="126" t="s">
        <v>241</v>
      </c>
      <c r="E1289" s="124">
        <v>2.7730000000000001E-2</v>
      </c>
      <c r="F1289" s="124">
        <v>2.7067000000000001E-2</v>
      </c>
      <c r="G1289" s="124">
        <v>5.4796999999999998E-2</v>
      </c>
    </row>
    <row r="1290" spans="2:7" hidden="1" x14ac:dyDescent="0.5">
      <c r="B1290" s="122">
        <v>2000</v>
      </c>
      <c r="C1290" s="126" t="s">
        <v>206</v>
      </c>
      <c r="D1290" s="126" t="s">
        <v>242</v>
      </c>
      <c r="E1290" s="124">
        <v>9.5200000000000005E-4</v>
      </c>
      <c r="F1290" s="124">
        <v>5.0100000000000003E-4</v>
      </c>
      <c r="G1290" s="124">
        <v>1.4530000000000001E-3</v>
      </c>
    </row>
    <row r="1291" spans="2:7" hidden="1" x14ac:dyDescent="0.5">
      <c r="B1291" s="122">
        <v>2000</v>
      </c>
      <c r="C1291" s="126" t="s">
        <v>206</v>
      </c>
      <c r="D1291" s="126" t="s">
        <v>243</v>
      </c>
      <c r="E1291" s="124">
        <v>1.1620000000000001E-3</v>
      </c>
      <c r="F1291" s="124">
        <v>1.0330000000000001E-3</v>
      </c>
      <c r="G1291" s="124">
        <v>2.1949999999999999E-3</v>
      </c>
    </row>
    <row r="1292" spans="2:7" hidden="1" x14ac:dyDescent="0.5">
      <c r="B1292" s="122">
        <v>2000</v>
      </c>
      <c r="C1292" s="126" t="s">
        <v>206</v>
      </c>
      <c r="D1292" s="126" t="s">
        <v>244</v>
      </c>
      <c r="E1292" s="124">
        <v>7.0029999999999997E-3</v>
      </c>
      <c r="F1292" s="124">
        <v>7.9869999999999993E-3</v>
      </c>
      <c r="G1292" s="124">
        <v>1.499E-2</v>
      </c>
    </row>
    <row r="1293" spans="2:7" hidden="1" x14ac:dyDescent="0.5">
      <c r="B1293" s="122">
        <v>2000</v>
      </c>
      <c r="C1293" s="126" t="s">
        <v>206</v>
      </c>
      <c r="D1293" s="126" t="s">
        <v>245</v>
      </c>
      <c r="E1293" s="124">
        <v>1.8501E-2</v>
      </c>
      <c r="F1293" s="124">
        <v>1.7475000000000001E-2</v>
      </c>
      <c r="G1293" s="124">
        <v>3.5976000000000001E-2</v>
      </c>
    </row>
    <row r="1294" spans="2:7" hidden="1" x14ac:dyDescent="0.5">
      <c r="B1294" s="122">
        <v>2000</v>
      </c>
      <c r="C1294" s="126" t="s">
        <v>77</v>
      </c>
      <c r="D1294" s="126" t="s">
        <v>246</v>
      </c>
      <c r="E1294" s="124">
        <v>0.16509199999999999</v>
      </c>
      <c r="F1294" s="124">
        <v>0.34160000000000001</v>
      </c>
      <c r="G1294" s="124">
        <v>0.50669200000000003</v>
      </c>
    </row>
    <row r="1295" spans="2:7" hidden="1" x14ac:dyDescent="0.5">
      <c r="B1295" s="122">
        <v>2000</v>
      </c>
      <c r="C1295" s="126" t="s">
        <v>77</v>
      </c>
      <c r="D1295" s="126" t="s">
        <v>247</v>
      </c>
      <c r="E1295" s="124">
        <v>2.6831000000000001E-2</v>
      </c>
      <c r="F1295" s="124">
        <v>1.1872000000000001E-2</v>
      </c>
      <c r="G1295" s="124">
        <v>3.8703000000000001E-2</v>
      </c>
    </row>
    <row r="1296" spans="2:7" hidden="1" x14ac:dyDescent="0.5">
      <c r="B1296" s="122">
        <v>2000</v>
      </c>
      <c r="C1296" s="126" t="s">
        <v>77</v>
      </c>
      <c r="D1296" s="126" t="s">
        <v>248</v>
      </c>
      <c r="E1296" s="124">
        <v>7.6392000000000002E-2</v>
      </c>
      <c r="F1296" s="124">
        <v>1.3112809999999999</v>
      </c>
      <c r="G1296" s="124">
        <v>1.3876729999999999</v>
      </c>
    </row>
    <row r="1297" spans="2:7" hidden="1" x14ac:dyDescent="0.5">
      <c r="B1297" s="122">
        <v>2000</v>
      </c>
      <c r="C1297" s="126" t="s">
        <v>77</v>
      </c>
      <c r="D1297" s="126" t="s">
        <v>249</v>
      </c>
      <c r="E1297" s="124">
        <v>9.8533999999999997E-2</v>
      </c>
      <c r="F1297" s="124">
        <v>1.140118</v>
      </c>
      <c r="G1297" s="124">
        <v>1.2386520000000001</v>
      </c>
    </row>
    <row r="1298" spans="2:7" hidden="1" x14ac:dyDescent="0.5">
      <c r="B1298" s="122">
        <v>2000</v>
      </c>
      <c r="C1298" s="126" t="s">
        <v>77</v>
      </c>
      <c r="D1298" s="126" t="s">
        <v>250</v>
      </c>
      <c r="E1298" s="124">
        <v>8.1219E-2</v>
      </c>
      <c r="F1298" s="124">
        <v>5.2364000000000001E-2</v>
      </c>
      <c r="G1298" s="124">
        <v>0.13358300000000001</v>
      </c>
    </row>
    <row r="1299" spans="2:7" hidden="1" x14ac:dyDescent="0.5">
      <c r="B1299" s="122">
        <v>2000</v>
      </c>
      <c r="C1299" s="126" t="s">
        <v>77</v>
      </c>
      <c r="D1299" s="126" t="s">
        <v>251</v>
      </c>
      <c r="E1299" s="124">
        <v>0.260847</v>
      </c>
      <c r="F1299" s="124">
        <v>0.141377</v>
      </c>
      <c r="G1299" s="124">
        <v>0.40222400000000003</v>
      </c>
    </row>
    <row r="1300" spans="2:7" hidden="1" x14ac:dyDescent="0.5">
      <c r="B1300" s="122">
        <v>2000</v>
      </c>
      <c r="C1300" s="126" t="s">
        <v>77</v>
      </c>
      <c r="D1300" s="126" t="s">
        <v>252</v>
      </c>
      <c r="E1300" s="124">
        <v>8.1448999999999994E-2</v>
      </c>
      <c r="F1300" s="124">
        <v>0.133884</v>
      </c>
      <c r="G1300" s="124">
        <v>0.215333</v>
      </c>
    </row>
    <row r="1301" spans="2:7" hidden="1" x14ac:dyDescent="0.5">
      <c r="B1301" s="122">
        <v>2000</v>
      </c>
      <c r="C1301" s="126" t="s">
        <v>77</v>
      </c>
      <c r="D1301" s="126" t="s">
        <v>253</v>
      </c>
      <c r="E1301" s="124">
        <v>9.5010000000000008E-3</v>
      </c>
      <c r="F1301" s="124">
        <v>8.3219999999999995E-3</v>
      </c>
      <c r="G1301" s="124">
        <v>1.7822999999999999E-2</v>
      </c>
    </row>
    <row r="1302" spans="2:7" hidden="1" x14ac:dyDescent="0.5">
      <c r="B1302" s="122">
        <v>2000</v>
      </c>
      <c r="C1302" s="126" t="s">
        <v>77</v>
      </c>
      <c r="D1302" s="126" t="s">
        <v>254</v>
      </c>
      <c r="E1302" s="124">
        <v>0.27383400000000002</v>
      </c>
      <c r="F1302" s="124">
        <v>0.11908100000000001</v>
      </c>
      <c r="G1302" s="124">
        <v>0.39291500000000001</v>
      </c>
    </row>
    <row r="1303" spans="2:7" hidden="1" x14ac:dyDescent="0.5">
      <c r="B1303" s="122">
        <v>2000</v>
      </c>
      <c r="C1303" s="126" t="s">
        <v>77</v>
      </c>
      <c r="D1303" s="126" t="s">
        <v>255</v>
      </c>
      <c r="E1303" s="124">
        <v>0.34875600000000001</v>
      </c>
      <c r="F1303" s="124">
        <v>0.51255700000000004</v>
      </c>
      <c r="G1303" s="124">
        <v>0.861313</v>
      </c>
    </row>
    <row r="1304" spans="2:7" hidden="1" x14ac:dyDescent="0.5">
      <c r="B1304" s="122">
        <v>2000</v>
      </c>
      <c r="C1304" s="126" t="s">
        <v>77</v>
      </c>
      <c r="D1304" s="126" t="s">
        <v>256</v>
      </c>
      <c r="E1304" s="124">
        <v>0.182032</v>
      </c>
      <c r="F1304" s="124">
        <v>0.154423</v>
      </c>
      <c r="G1304" s="124">
        <v>0.336455</v>
      </c>
    </row>
    <row r="1305" spans="2:7" x14ac:dyDescent="0.5">
      <c r="B1305" s="122">
        <v>2001</v>
      </c>
      <c r="C1305" s="124" t="s">
        <v>136</v>
      </c>
      <c r="D1305" s="124" t="s">
        <v>52</v>
      </c>
      <c r="E1305" s="124">
        <v>1.1122890000000001</v>
      </c>
      <c r="F1305" s="124">
        <v>1.3015129999999999</v>
      </c>
      <c r="G1305" s="124">
        <v>2.413802</v>
      </c>
    </row>
    <row r="1306" spans="2:7" x14ac:dyDescent="0.5">
      <c r="B1306" s="122">
        <v>2001</v>
      </c>
      <c r="C1306" s="124" t="s">
        <v>136</v>
      </c>
      <c r="D1306" s="124" t="s">
        <v>137</v>
      </c>
      <c r="E1306" s="124">
        <v>0.25162299999999999</v>
      </c>
      <c r="F1306" s="124">
        <v>0.30148799999999998</v>
      </c>
      <c r="G1306" s="124">
        <v>0.55311099999999991</v>
      </c>
    </row>
    <row r="1307" spans="2:7" x14ac:dyDescent="0.5">
      <c r="B1307" s="122">
        <v>2001</v>
      </c>
      <c r="C1307" s="124" t="s">
        <v>136</v>
      </c>
      <c r="D1307" s="124" t="s">
        <v>51</v>
      </c>
      <c r="E1307" s="124">
        <v>1.971584</v>
      </c>
      <c r="F1307" s="124">
        <v>1.4137960000000001</v>
      </c>
      <c r="G1307" s="124">
        <v>3.3853800000000001</v>
      </c>
    </row>
    <row r="1308" spans="2:7" x14ac:dyDescent="0.5">
      <c r="B1308" s="122">
        <v>2001</v>
      </c>
      <c r="C1308" s="126" t="s">
        <v>136</v>
      </c>
      <c r="D1308" s="126" t="s">
        <v>138</v>
      </c>
      <c r="E1308" s="124">
        <v>0.99799499999999997</v>
      </c>
      <c r="F1308" s="124">
        <v>0.79888599999999999</v>
      </c>
      <c r="G1308" s="124">
        <v>1.796881</v>
      </c>
    </row>
    <row r="1309" spans="2:7" hidden="1" x14ac:dyDescent="0.5">
      <c r="B1309" s="122">
        <v>2001</v>
      </c>
      <c r="C1309" s="126" t="s">
        <v>139</v>
      </c>
      <c r="D1309" s="126" t="s">
        <v>139</v>
      </c>
      <c r="E1309" s="124">
        <v>10.800526</v>
      </c>
      <c r="F1309" s="124">
        <v>0</v>
      </c>
      <c r="G1309" s="124">
        <v>10.800526</v>
      </c>
    </row>
    <row r="1310" spans="2:7" hidden="1" x14ac:dyDescent="0.5">
      <c r="B1310" s="122">
        <v>2001</v>
      </c>
      <c r="C1310" s="126" t="s">
        <v>72</v>
      </c>
      <c r="D1310" s="126" t="s">
        <v>140</v>
      </c>
      <c r="E1310" s="124">
        <v>9.435238</v>
      </c>
      <c r="F1310" s="124">
        <v>0.74392899999999995</v>
      </c>
      <c r="G1310" s="124">
        <v>10.179167</v>
      </c>
    </row>
    <row r="1311" spans="2:7" hidden="1" x14ac:dyDescent="0.5">
      <c r="B1311" s="122">
        <v>2001</v>
      </c>
      <c r="C1311" s="126" t="s">
        <v>72</v>
      </c>
      <c r="D1311" s="126" t="s">
        <v>141</v>
      </c>
      <c r="E1311" s="124">
        <v>0.101923</v>
      </c>
      <c r="F1311" s="124">
        <v>1.4134000000000001E-2</v>
      </c>
      <c r="G1311" s="124">
        <v>0.11605699999999999</v>
      </c>
    </row>
    <row r="1312" spans="2:7" hidden="1" x14ac:dyDescent="0.5">
      <c r="B1312" s="122">
        <v>2001</v>
      </c>
      <c r="C1312" s="126" t="s">
        <v>72</v>
      </c>
      <c r="D1312" s="126" t="s">
        <v>142</v>
      </c>
      <c r="E1312" s="124">
        <v>0.331175</v>
      </c>
      <c r="F1312" s="124">
        <v>0.115122</v>
      </c>
      <c r="G1312" s="124">
        <v>0.446297</v>
      </c>
    </row>
    <row r="1313" spans="2:7" hidden="1" x14ac:dyDescent="0.5">
      <c r="B1313" s="122">
        <v>2001</v>
      </c>
      <c r="C1313" s="126" t="s">
        <v>72</v>
      </c>
      <c r="D1313" s="126" t="s">
        <v>143</v>
      </c>
      <c r="E1313" s="124">
        <v>0.652443</v>
      </c>
      <c r="F1313" s="124">
        <v>0.11752600000000001</v>
      </c>
      <c r="G1313" s="124">
        <v>0.76996900000000001</v>
      </c>
    </row>
    <row r="1314" spans="2:7" hidden="1" x14ac:dyDescent="0.5">
      <c r="B1314" s="122">
        <v>2001</v>
      </c>
      <c r="C1314" s="126" t="s">
        <v>72</v>
      </c>
      <c r="D1314" s="126" t="s">
        <v>144</v>
      </c>
      <c r="E1314" s="124">
        <v>7.9427999999999999E-2</v>
      </c>
      <c r="F1314" s="124">
        <v>3.5818000000000003E-2</v>
      </c>
      <c r="G1314" s="124">
        <v>0.115246</v>
      </c>
    </row>
    <row r="1315" spans="2:7" hidden="1" x14ac:dyDescent="0.5">
      <c r="B1315" s="122">
        <v>2001</v>
      </c>
      <c r="C1315" s="126" t="s">
        <v>72</v>
      </c>
      <c r="D1315" s="126" t="s">
        <v>145</v>
      </c>
      <c r="E1315" s="124">
        <v>0.40887000000000001</v>
      </c>
      <c r="F1315" s="124">
        <v>0.27692499999999998</v>
      </c>
      <c r="G1315" s="124">
        <v>0.68579499999999993</v>
      </c>
    </row>
    <row r="1316" spans="2:7" hidden="1" x14ac:dyDescent="0.5">
      <c r="B1316" s="122">
        <v>2001</v>
      </c>
      <c r="C1316" s="126" t="s">
        <v>146</v>
      </c>
      <c r="D1316" s="126" t="s">
        <v>147</v>
      </c>
      <c r="E1316" s="124">
        <v>6.8760000000000002E-3</v>
      </c>
      <c r="F1316" s="124">
        <v>0.88114800000000004</v>
      </c>
      <c r="G1316" s="124">
        <v>0.88802400000000004</v>
      </c>
    </row>
    <row r="1317" spans="2:7" hidden="1" x14ac:dyDescent="0.5">
      <c r="B1317" s="122">
        <v>2001</v>
      </c>
      <c r="C1317" s="126" t="s">
        <v>146</v>
      </c>
      <c r="D1317" s="126" t="s">
        <v>148</v>
      </c>
      <c r="E1317" s="124">
        <v>5.2308E-2</v>
      </c>
      <c r="F1317" s="124">
        <v>3.0998999999999999E-2</v>
      </c>
      <c r="G1317" s="124">
        <v>8.3306999999999992E-2</v>
      </c>
    </row>
    <row r="1318" spans="2:7" hidden="1" x14ac:dyDescent="0.5">
      <c r="B1318" s="122">
        <v>2001</v>
      </c>
      <c r="C1318" s="126" t="s">
        <v>146</v>
      </c>
      <c r="D1318" s="126" t="s">
        <v>149</v>
      </c>
      <c r="E1318" s="124">
        <v>3.3134999999999998E-2</v>
      </c>
      <c r="F1318" s="124">
        <v>0.61863999999999997</v>
      </c>
      <c r="G1318" s="124">
        <v>0.65177499999999999</v>
      </c>
    </row>
    <row r="1319" spans="2:7" hidden="1" x14ac:dyDescent="0.5">
      <c r="B1319" s="122">
        <v>2001</v>
      </c>
      <c r="C1319" s="126" t="s">
        <v>146</v>
      </c>
      <c r="D1319" s="126" t="s">
        <v>150</v>
      </c>
      <c r="E1319" s="124">
        <v>0.22550700000000001</v>
      </c>
      <c r="F1319" s="124">
        <v>1.452464</v>
      </c>
      <c r="G1319" s="124">
        <v>1.6779710000000001</v>
      </c>
    </row>
    <row r="1320" spans="2:7" hidden="1" x14ac:dyDescent="0.5">
      <c r="B1320" s="122">
        <v>2001</v>
      </c>
      <c r="C1320" s="126" t="s">
        <v>146</v>
      </c>
      <c r="D1320" s="126" t="s">
        <v>151</v>
      </c>
      <c r="E1320" s="124">
        <v>0.18867700000000001</v>
      </c>
      <c r="F1320" s="124">
        <v>7.4714000000000003E-2</v>
      </c>
      <c r="G1320" s="124">
        <v>0.26339099999999999</v>
      </c>
    </row>
    <row r="1321" spans="2:7" hidden="1" x14ac:dyDescent="0.5">
      <c r="B1321" s="122">
        <v>2001</v>
      </c>
      <c r="C1321" s="126" t="s">
        <v>146</v>
      </c>
      <c r="D1321" s="126" t="s">
        <v>152</v>
      </c>
      <c r="E1321" s="124">
        <v>6.3870000000000003E-3</v>
      </c>
      <c r="F1321" s="124">
        <v>3.1453000000000002E-2</v>
      </c>
      <c r="G1321" s="124">
        <v>3.7839999999999999E-2</v>
      </c>
    </row>
    <row r="1322" spans="2:7" hidden="1" x14ac:dyDescent="0.5">
      <c r="B1322" s="122">
        <v>2001</v>
      </c>
      <c r="C1322" s="126" t="s">
        <v>146</v>
      </c>
      <c r="D1322" s="126" t="s">
        <v>153</v>
      </c>
      <c r="E1322" s="124">
        <v>3.9717000000000002E-2</v>
      </c>
      <c r="F1322" s="124">
        <v>0.44884600000000002</v>
      </c>
      <c r="G1322" s="124">
        <v>0.48856300000000003</v>
      </c>
    </row>
    <row r="1323" spans="2:7" hidden="1" x14ac:dyDescent="0.5">
      <c r="B1323" s="122">
        <v>2001</v>
      </c>
      <c r="C1323" s="126" t="s">
        <v>146</v>
      </c>
      <c r="D1323" s="126" t="s">
        <v>154</v>
      </c>
      <c r="E1323" s="124">
        <v>2.9933000000000001E-2</v>
      </c>
      <c r="F1323" s="124">
        <v>0.73429100000000003</v>
      </c>
      <c r="G1323" s="124">
        <v>0.76422400000000001</v>
      </c>
    </row>
    <row r="1324" spans="2:7" hidden="1" x14ac:dyDescent="0.5">
      <c r="B1324" s="122">
        <v>2001</v>
      </c>
      <c r="C1324" s="126" t="s">
        <v>146</v>
      </c>
      <c r="D1324" s="126" t="s">
        <v>155</v>
      </c>
      <c r="E1324" s="124">
        <v>8.1049999999999994E-3</v>
      </c>
      <c r="F1324" s="124">
        <v>5.8777999999999997E-2</v>
      </c>
      <c r="G1324" s="124">
        <v>6.6882999999999998E-2</v>
      </c>
    </row>
    <row r="1325" spans="2:7" hidden="1" x14ac:dyDescent="0.5">
      <c r="B1325" s="122">
        <v>2001</v>
      </c>
      <c r="C1325" s="126" t="s">
        <v>146</v>
      </c>
      <c r="D1325" s="126" t="s">
        <v>156</v>
      </c>
      <c r="E1325" s="124">
        <v>2.8364E-2</v>
      </c>
      <c r="F1325" s="124">
        <v>0.51763400000000004</v>
      </c>
      <c r="G1325" s="124">
        <v>0.54599799999999998</v>
      </c>
    </row>
    <row r="1326" spans="2:7" hidden="1" x14ac:dyDescent="0.5">
      <c r="B1326" s="122">
        <v>2001</v>
      </c>
      <c r="C1326" s="126" t="s">
        <v>146</v>
      </c>
      <c r="D1326" s="126" t="s">
        <v>157</v>
      </c>
      <c r="E1326" s="124">
        <v>5.1985000000000003E-2</v>
      </c>
      <c r="F1326" s="124">
        <v>0.36683900000000003</v>
      </c>
      <c r="G1326" s="124">
        <v>0.41882399999999997</v>
      </c>
    </row>
    <row r="1327" spans="2:7" hidden="1" x14ac:dyDescent="0.5">
      <c r="B1327" s="122">
        <v>2001</v>
      </c>
      <c r="C1327" s="126" t="s">
        <v>146</v>
      </c>
      <c r="D1327" s="126" t="s">
        <v>158</v>
      </c>
      <c r="E1327" s="124">
        <v>1.7038000000000001E-2</v>
      </c>
      <c r="F1327" s="124">
        <v>0.33832899999999999</v>
      </c>
      <c r="G1327" s="124">
        <v>0.35536699999999999</v>
      </c>
    </row>
    <row r="1328" spans="2:7" hidden="1" x14ac:dyDescent="0.5">
      <c r="B1328" s="122">
        <v>2001</v>
      </c>
      <c r="C1328" s="126" t="s">
        <v>146</v>
      </c>
      <c r="D1328" s="126" t="s">
        <v>159</v>
      </c>
      <c r="E1328" s="124">
        <v>5.1380000000000002E-3</v>
      </c>
      <c r="F1328" s="124">
        <v>6.6569999999999997E-3</v>
      </c>
      <c r="G1328" s="124">
        <v>1.1795E-2</v>
      </c>
    </row>
    <row r="1329" spans="2:7" hidden="1" x14ac:dyDescent="0.5">
      <c r="B1329" s="122">
        <v>2001</v>
      </c>
      <c r="C1329" s="126" t="s">
        <v>146</v>
      </c>
      <c r="D1329" s="126" t="s">
        <v>160</v>
      </c>
      <c r="E1329" s="124">
        <v>5.9104999999999998E-2</v>
      </c>
      <c r="F1329" s="124">
        <v>0.26686399999999999</v>
      </c>
      <c r="G1329" s="124">
        <v>0.32596900000000001</v>
      </c>
    </row>
    <row r="1330" spans="2:7" hidden="1" x14ac:dyDescent="0.5">
      <c r="B1330" s="122">
        <v>2001</v>
      </c>
      <c r="C1330" s="126" t="s">
        <v>146</v>
      </c>
      <c r="D1330" s="126" t="s">
        <v>161</v>
      </c>
      <c r="E1330" s="124">
        <v>1.5297E-2</v>
      </c>
      <c r="F1330" s="124">
        <v>0.17130400000000001</v>
      </c>
      <c r="G1330" s="124">
        <v>0.18660099999999999</v>
      </c>
    </row>
    <row r="1331" spans="2:7" hidden="1" x14ac:dyDescent="0.5">
      <c r="B1331" s="122">
        <v>2001</v>
      </c>
      <c r="C1331" s="126" t="s">
        <v>146</v>
      </c>
      <c r="D1331" s="126" t="s">
        <v>162</v>
      </c>
      <c r="E1331" s="124">
        <v>1.0411999999999999E-2</v>
      </c>
      <c r="F1331" s="124">
        <v>1.295E-2</v>
      </c>
      <c r="G1331" s="124">
        <v>2.3362000000000001E-2</v>
      </c>
    </row>
    <row r="1332" spans="2:7" hidden="1" x14ac:dyDescent="0.5">
      <c r="B1332" s="122">
        <v>2001</v>
      </c>
      <c r="C1332" s="126" t="s">
        <v>146</v>
      </c>
      <c r="D1332" s="126" t="s">
        <v>163</v>
      </c>
      <c r="E1332" s="124">
        <v>7.2191000000000005E-2</v>
      </c>
      <c r="F1332" s="124">
        <v>-2.9107000000000001E-2</v>
      </c>
      <c r="G1332" s="124">
        <v>4.3083999999999997E-2</v>
      </c>
    </row>
    <row r="1333" spans="2:7" hidden="1" x14ac:dyDescent="0.5">
      <c r="B1333" s="122">
        <v>2001</v>
      </c>
      <c r="C1333" s="126" t="s">
        <v>146</v>
      </c>
      <c r="D1333" s="126" t="s">
        <v>164</v>
      </c>
      <c r="E1333" s="124">
        <v>7.1110000000000001E-3</v>
      </c>
      <c r="F1333" s="124">
        <v>0.370921</v>
      </c>
      <c r="G1333" s="124">
        <v>0.37803199999999998</v>
      </c>
    </row>
    <row r="1334" spans="2:7" hidden="1" x14ac:dyDescent="0.5">
      <c r="B1334" s="122">
        <v>2001</v>
      </c>
      <c r="C1334" s="126" t="s">
        <v>146</v>
      </c>
      <c r="D1334" s="126" t="s">
        <v>165</v>
      </c>
      <c r="E1334" s="124">
        <v>0.13744999999999999</v>
      </c>
      <c r="F1334" s="124">
        <v>1.052691</v>
      </c>
      <c r="G1334" s="124">
        <v>1.1901409999999999</v>
      </c>
    </row>
    <row r="1335" spans="2:7" hidden="1" x14ac:dyDescent="0.5">
      <c r="B1335" s="122">
        <v>2001</v>
      </c>
      <c r="C1335" s="126" t="s">
        <v>146</v>
      </c>
      <c r="D1335" s="126" t="s">
        <v>166</v>
      </c>
      <c r="E1335" s="124">
        <v>5.2977000000000003E-2</v>
      </c>
      <c r="F1335" s="124">
        <v>0.36577799999999999</v>
      </c>
      <c r="G1335" s="124">
        <v>0.41875499999999999</v>
      </c>
    </row>
    <row r="1336" spans="2:7" hidden="1" x14ac:dyDescent="0.5">
      <c r="B1336" s="122">
        <v>2001</v>
      </c>
      <c r="C1336" s="126" t="s">
        <v>146</v>
      </c>
      <c r="D1336" s="126" t="s">
        <v>167</v>
      </c>
      <c r="E1336" s="124">
        <v>0.14280999999999999</v>
      </c>
      <c r="F1336" s="124">
        <v>0.97717299999999996</v>
      </c>
      <c r="G1336" s="124">
        <v>1.119983</v>
      </c>
    </row>
    <row r="1337" spans="2:7" hidden="1" x14ac:dyDescent="0.5">
      <c r="B1337" s="122">
        <v>2001</v>
      </c>
      <c r="C1337" s="126" t="s">
        <v>146</v>
      </c>
      <c r="D1337" s="126" t="s">
        <v>168</v>
      </c>
      <c r="E1337" s="124">
        <v>0.60044500000000001</v>
      </c>
      <c r="F1337" s="124">
        <v>1.700415</v>
      </c>
      <c r="G1337" s="124">
        <v>2.3008600000000001</v>
      </c>
    </row>
    <row r="1338" spans="2:7" hidden="1" x14ac:dyDescent="0.5">
      <c r="B1338" s="122">
        <v>2001</v>
      </c>
      <c r="C1338" s="126" t="s">
        <v>146</v>
      </c>
      <c r="D1338" s="126" t="s">
        <v>169</v>
      </c>
      <c r="E1338" s="124">
        <v>3.4269999999999999E-3</v>
      </c>
      <c r="F1338" s="124">
        <v>0.13970399999999999</v>
      </c>
      <c r="G1338" s="124">
        <v>0.14313100000000001</v>
      </c>
    </row>
    <row r="1339" spans="2:7" hidden="1" x14ac:dyDescent="0.5">
      <c r="B1339" s="122">
        <v>2001</v>
      </c>
      <c r="C1339" s="126" t="s">
        <v>146</v>
      </c>
      <c r="D1339" s="126" t="s">
        <v>170</v>
      </c>
      <c r="E1339" s="124">
        <v>3.4949000000000001E-2</v>
      </c>
      <c r="F1339" s="124">
        <v>0.146562</v>
      </c>
      <c r="G1339" s="124">
        <v>0.18151100000000001</v>
      </c>
    </row>
    <row r="1340" spans="2:7" hidden="1" x14ac:dyDescent="0.5">
      <c r="B1340" s="122">
        <v>2001</v>
      </c>
      <c r="C1340" s="126" t="s">
        <v>146</v>
      </c>
      <c r="D1340" s="126" t="s">
        <v>171</v>
      </c>
      <c r="E1340" s="124">
        <v>2.9E-5</v>
      </c>
      <c r="F1340" s="124">
        <v>2.3605000000000001E-2</v>
      </c>
      <c r="G1340" s="124">
        <v>2.3633999999999999E-2</v>
      </c>
    </row>
    <row r="1341" spans="2:7" hidden="1" x14ac:dyDescent="0.5">
      <c r="B1341" s="122">
        <v>2001</v>
      </c>
      <c r="C1341" s="126" t="s">
        <v>146</v>
      </c>
      <c r="D1341" s="126" t="s">
        <v>172</v>
      </c>
      <c r="E1341" s="124">
        <v>4.6193999999999999E-2</v>
      </c>
      <c r="F1341" s="124">
        <v>1.4522999999999999E-2</v>
      </c>
      <c r="G1341" s="124">
        <v>6.0717E-2</v>
      </c>
    </row>
    <row r="1342" spans="2:7" hidden="1" x14ac:dyDescent="0.5">
      <c r="B1342" s="122">
        <v>2001</v>
      </c>
      <c r="C1342" s="126" t="s">
        <v>146</v>
      </c>
      <c r="D1342" s="126" t="s">
        <v>173</v>
      </c>
      <c r="E1342" s="124">
        <v>4.0516999999999997E-2</v>
      </c>
      <c r="F1342" s="124">
        <v>0.29885899999999999</v>
      </c>
      <c r="G1342" s="124">
        <v>0.33937600000000001</v>
      </c>
    </row>
    <row r="1343" spans="2:7" hidden="1" x14ac:dyDescent="0.5">
      <c r="B1343" s="122">
        <v>2001</v>
      </c>
      <c r="C1343" s="126" t="s">
        <v>146</v>
      </c>
      <c r="D1343" s="126" t="s">
        <v>174</v>
      </c>
      <c r="E1343" s="124">
        <v>2.1558999999999998E-2</v>
      </c>
      <c r="F1343" s="124">
        <v>0.143176</v>
      </c>
      <c r="G1343" s="124">
        <v>0.16473499999999999</v>
      </c>
    </row>
    <row r="1344" spans="2:7" hidden="1" x14ac:dyDescent="0.5">
      <c r="B1344" s="122">
        <v>2001</v>
      </c>
      <c r="C1344" s="126" t="s">
        <v>146</v>
      </c>
      <c r="D1344" s="126" t="s">
        <v>175</v>
      </c>
      <c r="E1344" s="124">
        <v>5.1999999999999998E-3</v>
      </c>
      <c r="F1344" s="124">
        <v>3.2973000000000002E-2</v>
      </c>
      <c r="G1344" s="124">
        <v>3.8172999999999999E-2</v>
      </c>
    </row>
    <row r="1345" spans="2:7" hidden="1" x14ac:dyDescent="0.5">
      <c r="B1345" s="122">
        <v>2001</v>
      </c>
      <c r="C1345" s="126" t="s">
        <v>146</v>
      </c>
      <c r="D1345" s="126" t="s">
        <v>176</v>
      </c>
      <c r="E1345" s="124">
        <v>2.5850000000000001E-2</v>
      </c>
      <c r="F1345" s="124">
        <v>0.190554</v>
      </c>
      <c r="G1345" s="124">
        <v>0.21640400000000001</v>
      </c>
    </row>
    <row r="1346" spans="2:7" hidden="1" x14ac:dyDescent="0.5">
      <c r="B1346" s="122">
        <v>2001</v>
      </c>
      <c r="C1346" s="126" t="s">
        <v>73</v>
      </c>
      <c r="D1346" s="126" t="s">
        <v>177</v>
      </c>
      <c r="E1346" s="124">
        <v>0.60909199999999997</v>
      </c>
      <c r="F1346" s="124">
        <v>0.91090599999999999</v>
      </c>
      <c r="G1346" s="124">
        <v>1.519998</v>
      </c>
    </row>
    <row r="1347" spans="2:7" hidden="1" x14ac:dyDescent="0.5">
      <c r="B1347" s="122">
        <v>2001</v>
      </c>
      <c r="C1347" s="126" t="s">
        <v>73</v>
      </c>
      <c r="D1347" s="126" t="s">
        <v>178</v>
      </c>
      <c r="E1347" s="124">
        <v>0.33774599999999999</v>
      </c>
      <c r="F1347" s="124">
        <v>0.293825</v>
      </c>
      <c r="G1347" s="124">
        <v>0.63157099999999999</v>
      </c>
    </row>
    <row r="1348" spans="2:7" hidden="1" x14ac:dyDescent="0.5">
      <c r="B1348" s="122">
        <v>2001</v>
      </c>
      <c r="C1348" s="126" t="s">
        <v>73</v>
      </c>
      <c r="D1348" s="126" t="s">
        <v>179</v>
      </c>
      <c r="E1348" s="124">
        <v>0.19208500000000001</v>
      </c>
      <c r="F1348" s="124">
        <v>0.35300700000000002</v>
      </c>
      <c r="G1348" s="124">
        <v>0.54509200000000002</v>
      </c>
    </row>
    <row r="1349" spans="2:7" hidden="1" x14ac:dyDescent="0.5">
      <c r="B1349" s="122">
        <v>2001</v>
      </c>
      <c r="C1349" s="126" t="s">
        <v>73</v>
      </c>
      <c r="D1349" s="126" t="s">
        <v>180</v>
      </c>
      <c r="E1349" s="124">
        <v>1.8600999999999999E-2</v>
      </c>
      <c r="F1349" s="124">
        <v>9.5367999999999994E-2</v>
      </c>
      <c r="G1349" s="124">
        <v>0.113969</v>
      </c>
    </row>
    <row r="1350" spans="2:7" hidden="1" x14ac:dyDescent="0.5">
      <c r="B1350" s="122">
        <v>2001</v>
      </c>
      <c r="C1350" s="126" t="s">
        <v>73</v>
      </c>
      <c r="D1350" s="126" t="s">
        <v>181</v>
      </c>
      <c r="E1350" s="124">
        <v>7.1590000000000004E-3</v>
      </c>
      <c r="F1350" s="124">
        <v>1.2368000000000001E-2</v>
      </c>
      <c r="G1350" s="124">
        <v>1.9526999999999999E-2</v>
      </c>
    </row>
    <row r="1351" spans="2:7" hidden="1" x14ac:dyDescent="0.5">
      <c r="B1351" s="122">
        <v>2001</v>
      </c>
      <c r="C1351" s="126" t="s">
        <v>73</v>
      </c>
      <c r="D1351" s="126" t="s">
        <v>182</v>
      </c>
      <c r="E1351" s="124">
        <v>1.283803</v>
      </c>
      <c r="F1351" s="124">
        <v>0.74672099999999997</v>
      </c>
      <c r="G1351" s="124">
        <v>2.0305240000000002</v>
      </c>
    </row>
    <row r="1352" spans="2:7" hidden="1" x14ac:dyDescent="0.5">
      <c r="B1352" s="122">
        <v>2001</v>
      </c>
      <c r="C1352" s="126" t="s">
        <v>73</v>
      </c>
      <c r="D1352" s="126" t="s">
        <v>183</v>
      </c>
      <c r="E1352" s="124">
        <v>1.300319</v>
      </c>
      <c r="F1352" s="124">
        <v>0.45859100000000003</v>
      </c>
      <c r="G1352" s="124">
        <v>1.75891</v>
      </c>
    </row>
    <row r="1353" spans="2:7" hidden="1" x14ac:dyDescent="0.5">
      <c r="B1353" s="122">
        <v>2001</v>
      </c>
      <c r="C1353" s="126" t="s">
        <v>73</v>
      </c>
      <c r="D1353" s="126" t="s">
        <v>184</v>
      </c>
      <c r="E1353" s="124">
        <v>0.79113900000000004</v>
      </c>
      <c r="F1353" s="124">
        <v>0.65928100000000001</v>
      </c>
      <c r="G1353" s="124">
        <v>1.45042</v>
      </c>
    </row>
    <row r="1354" spans="2:7" hidden="1" x14ac:dyDescent="0.5">
      <c r="B1354" s="122">
        <v>2001</v>
      </c>
      <c r="C1354" s="126" t="s">
        <v>73</v>
      </c>
      <c r="D1354" s="126" t="s">
        <v>185</v>
      </c>
      <c r="E1354" s="124">
        <v>1.723395</v>
      </c>
      <c r="F1354" s="124">
        <v>0.54100499999999996</v>
      </c>
      <c r="G1354" s="124">
        <v>2.2644000000000002</v>
      </c>
    </row>
    <row r="1355" spans="2:7" hidden="1" x14ac:dyDescent="0.5">
      <c r="B1355" s="122">
        <v>2001</v>
      </c>
      <c r="C1355" s="126" t="s">
        <v>186</v>
      </c>
      <c r="D1355" s="126" t="s">
        <v>187</v>
      </c>
      <c r="E1355" s="124">
        <v>0.28799000000000002</v>
      </c>
      <c r="F1355" s="124">
        <v>0.13092000000000001</v>
      </c>
      <c r="G1355" s="124">
        <v>0.41891</v>
      </c>
    </row>
    <row r="1356" spans="2:7" hidden="1" x14ac:dyDescent="0.5">
      <c r="B1356" s="122">
        <v>2001</v>
      </c>
      <c r="C1356" s="126" t="s">
        <v>186</v>
      </c>
      <c r="D1356" s="126" t="s">
        <v>188</v>
      </c>
      <c r="E1356" s="124">
        <v>1.2700359999999999</v>
      </c>
      <c r="F1356" s="124">
        <v>0.625888</v>
      </c>
      <c r="G1356" s="124">
        <v>1.8959239999999999</v>
      </c>
    </row>
    <row r="1357" spans="2:7" hidden="1" x14ac:dyDescent="0.5">
      <c r="B1357" s="122">
        <v>2001</v>
      </c>
      <c r="C1357" s="126" t="s">
        <v>186</v>
      </c>
      <c r="D1357" s="126" t="s">
        <v>189</v>
      </c>
      <c r="E1357" s="124">
        <v>0.94709100000000002</v>
      </c>
      <c r="F1357" s="124">
        <v>0.62882899999999997</v>
      </c>
      <c r="G1357" s="124">
        <v>1.57592</v>
      </c>
    </row>
    <row r="1358" spans="2:7" hidden="1" x14ac:dyDescent="0.5">
      <c r="B1358" s="122">
        <v>2001</v>
      </c>
      <c r="C1358" s="126" t="s">
        <v>190</v>
      </c>
      <c r="D1358" s="126" t="s">
        <v>191</v>
      </c>
      <c r="E1358" s="124">
        <v>1.0807000000000001E-2</v>
      </c>
      <c r="F1358" s="124">
        <v>5.287E-3</v>
      </c>
      <c r="G1358" s="124">
        <v>1.6094000000000001E-2</v>
      </c>
    </row>
    <row r="1359" spans="2:7" hidden="1" x14ac:dyDescent="0.5">
      <c r="B1359" s="122">
        <v>2001</v>
      </c>
      <c r="C1359" s="126" t="s">
        <v>190</v>
      </c>
      <c r="D1359" s="126" t="s">
        <v>192</v>
      </c>
      <c r="E1359" s="124">
        <v>0.15995500000000001</v>
      </c>
      <c r="F1359" s="124">
        <v>7.6105999999999993E-2</v>
      </c>
      <c r="G1359" s="124">
        <v>0.23606099999999999</v>
      </c>
    </row>
    <row r="1360" spans="2:7" hidden="1" x14ac:dyDescent="0.5">
      <c r="B1360" s="122">
        <v>2001</v>
      </c>
      <c r="C1360" s="126" t="s">
        <v>190</v>
      </c>
      <c r="D1360" s="126" t="s">
        <v>193</v>
      </c>
      <c r="E1360" s="124">
        <v>1.2296</v>
      </c>
      <c r="F1360" s="124">
        <v>0.427732</v>
      </c>
      <c r="G1360" s="124">
        <v>1.657332</v>
      </c>
    </row>
    <row r="1361" spans="2:7" hidden="1" x14ac:dyDescent="0.5">
      <c r="B1361" s="122">
        <v>2001</v>
      </c>
      <c r="C1361" s="126" t="s">
        <v>190</v>
      </c>
      <c r="D1361" s="126" t="s">
        <v>194</v>
      </c>
      <c r="E1361" s="124">
        <v>6.1322000000000002E-2</v>
      </c>
      <c r="F1361" s="124">
        <v>3.3637E-2</v>
      </c>
      <c r="G1361" s="124">
        <v>9.4959000000000002E-2</v>
      </c>
    </row>
    <row r="1362" spans="2:7" hidden="1" x14ac:dyDescent="0.5">
      <c r="B1362" s="122">
        <v>2001</v>
      </c>
      <c r="C1362" s="126" t="s">
        <v>190</v>
      </c>
      <c r="D1362" s="126" t="s">
        <v>195</v>
      </c>
      <c r="E1362" s="124">
        <v>0.528424</v>
      </c>
      <c r="F1362" s="124">
        <v>0.36303200000000002</v>
      </c>
      <c r="G1362" s="124">
        <v>0.89145600000000003</v>
      </c>
    </row>
    <row r="1363" spans="2:7" hidden="1" x14ac:dyDescent="0.5">
      <c r="B1363" s="122">
        <v>2001</v>
      </c>
      <c r="C1363" s="126" t="s">
        <v>190</v>
      </c>
      <c r="D1363" s="126" t="s">
        <v>196</v>
      </c>
      <c r="E1363" s="124">
        <v>0.72698700000000005</v>
      </c>
      <c r="F1363" s="124">
        <v>0.17208699999999999</v>
      </c>
      <c r="G1363" s="124">
        <v>0.89907400000000004</v>
      </c>
    </row>
    <row r="1364" spans="2:7" hidden="1" x14ac:dyDescent="0.5">
      <c r="B1364" s="122">
        <v>2001</v>
      </c>
      <c r="C1364" s="126" t="s">
        <v>190</v>
      </c>
      <c r="D1364" s="126" t="s">
        <v>197</v>
      </c>
      <c r="E1364" s="124">
        <v>0.24862600000000001</v>
      </c>
      <c r="F1364" s="124">
        <v>0.14419999999999999</v>
      </c>
      <c r="G1364" s="124">
        <v>0.39282600000000001</v>
      </c>
    </row>
    <row r="1365" spans="2:7" hidden="1" x14ac:dyDescent="0.5">
      <c r="B1365" s="122">
        <v>2001</v>
      </c>
      <c r="C1365" s="126" t="s">
        <v>190</v>
      </c>
      <c r="D1365" s="126" t="s">
        <v>198</v>
      </c>
      <c r="E1365" s="124">
        <v>0.74884700000000004</v>
      </c>
      <c r="F1365" s="124">
        <v>0.53275300000000003</v>
      </c>
      <c r="G1365" s="124">
        <v>1.2816000000000001</v>
      </c>
    </row>
    <row r="1366" spans="2:7" hidden="1" x14ac:dyDescent="0.5">
      <c r="B1366" s="122">
        <v>2001</v>
      </c>
      <c r="C1366" s="126" t="s">
        <v>190</v>
      </c>
      <c r="D1366" s="126" t="s">
        <v>199</v>
      </c>
      <c r="E1366" s="124">
        <v>3.4889999999999997E-2</v>
      </c>
      <c r="F1366" s="124">
        <v>4.1406999999999999E-2</v>
      </c>
      <c r="G1366" s="124">
        <v>7.6297000000000004E-2</v>
      </c>
    </row>
    <row r="1367" spans="2:7" hidden="1" x14ac:dyDescent="0.5">
      <c r="B1367" s="122">
        <v>2001</v>
      </c>
      <c r="C1367" s="126" t="s">
        <v>190</v>
      </c>
      <c r="D1367" s="126" t="s">
        <v>200</v>
      </c>
      <c r="E1367" s="124">
        <v>0.224657</v>
      </c>
      <c r="F1367" s="124">
        <v>0.17579700000000001</v>
      </c>
      <c r="G1367" s="124">
        <v>0.40045399999999998</v>
      </c>
    </row>
    <row r="1368" spans="2:7" hidden="1" x14ac:dyDescent="0.5">
      <c r="B1368" s="122">
        <v>2001</v>
      </c>
      <c r="C1368" s="126" t="s">
        <v>190</v>
      </c>
      <c r="D1368" s="126" t="s">
        <v>201</v>
      </c>
      <c r="E1368" s="124">
        <v>0.76729499999999995</v>
      </c>
      <c r="F1368" s="124">
        <v>0.55704699999999996</v>
      </c>
      <c r="G1368" s="124">
        <v>1.3243419999999999</v>
      </c>
    </row>
    <row r="1369" spans="2:7" hidden="1" x14ac:dyDescent="0.5">
      <c r="B1369" s="122">
        <v>2001</v>
      </c>
      <c r="C1369" s="126" t="s">
        <v>190</v>
      </c>
      <c r="D1369" s="126" t="s">
        <v>202</v>
      </c>
      <c r="E1369" s="124">
        <v>0.428788</v>
      </c>
      <c r="F1369" s="124">
        <v>0.25324999999999998</v>
      </c>
      <c r="G1369" s="124">
        <v>0.68203799999999992</v>
      </c>
    </row>
    <row r="1370" spans="2:7" hidden="1" x14ac:dyDescent="0.5">
      <c r="B1370" s="122">
        <v>2001</v>
      </c>
      <c r="C1370" s="126" t="s">
        <v>190</v>
      </c>
      <c r="D1370" s="126" t="s">
        <v>203</v>
      </c>
      <c r="E1370" s="124">
        <v>7.5787999999999994E-2</v>
      </c>
      <c r="F1370" s="124">
        <v>3.3152000000000001E-2</v>
      </c>
      <c r="G1370" s="124">
        <v>0.10894</v>
      </c>
    </row>
    <row r="1371" spans="2:7" hidden="1" x14ac:dyDescent="0.5">
      <c r="B1371" s="122">
        <v>2001</v>
      </c>
      <c r="C1371" s="126" t="s">
        <v>190</v>
      </c>
      <c r="D1371" s="126" t="s">
        <v>204</v>
      </c>
      <c r="E1371" s="124">
        <v>0.25999499999999998</v>
      </c>
      <c r="F1371" s="124">
        <v>0.104557</v>
      </c>
      <c r="G1371" s="124">
        <v>0.36455199999999999</v>
      </c>
    </row>
    <row r="1372" spans="2:7" hidden="1" x14ac:dyDescent="0.5">
      <c r="B1372" s="122">
        <v>2001</v>
      </c>
      <c r="C1372" s="126" t="s">
        <v>190</v>
      </c>
      <c r="D1372" s="126" t="s">
        <v>205</v>
      </c>
      <c r="E1372" s="124">
        <v>8.1688999999999998E-2</v>
      </c>
      <c r="F1372" s="124">
        <v>6.0888999999999999E-2</v>
      </c>
      <c r="G1372" s="124">
        <v>0.14257800000000001</v>
      </c>
    </row>
    <row r="1373" spans="2:7" hidden="1" x14ac:dyDescent="0.5">
      <c r="B1373" s="122">
        <v>2001</v>
      </c>
      <c r="C1373" s="126" t="s">
        <v>206</v>
      </c>
      <c r="D1373" s="126" t="s">
        <v>207</v>
      </c>
      <c r="E1373" s="124">
        <v>1.6629000000000001E-2</v>
      </c>
      <c r="F1373" s="124">
        <v>1.8272E-2</v>
      </c>
      <c r="G1373" s="124">
        <v>3.4901000000000001E-2</v>
      </c>
    </row>
    <row r="1374" spans="2:7" hidden="1" x14ac:dyDescent="0.5">
      <c r="B1374" s="122">
        <v>2001</v>
      </c>
      <c r="C1374" s="126" t="s">
        <v>206</v>
      </c>
      <c r="D1374" s="126" t="s">
        <v>208</v>
      </c>
      <c r="E1374" s="124">
        <v>4.1939999999999998E-3</v>
      </c>
      <c r="F1374" s="124">
        <v>3.692E-3</v>
      </c>
      <c r="G1374" s="124">
        <v>7.8860000000000006E-3</v>
      </c>
    </row>
    <row r="1375" spans="2:7" hidden="1" x14ac:dyDescent="0.5">
      <c r="B1375" s="122">
        <v>2001</v>
      </c>
      <c r="C1375" s="126" t="s">
        <v>206</v>
      </c>
      <c r="D1375" s="126" t="s">
        <v>209</v>
      </c>
      <c r="E1375" s="124">
        <v>7.0289999999999997E-3</v>
      </c>
      <c r="F1375" s="124">
        <v>6.4029999999999998E-3</v>
      </c>
      <c r="G1375" s="124">
        <v>1.3431999999999999E-2</v>
      </c>
    </row>
    <row r="1376" spans="2:7" hidden="1" x14ac:dyDescent="0.5">
      <c r="B1376" s="122">
        <v>2001</v>
      </c>
      <c r="C1376" s="126" t="s">
        <v>206</v>
      </c>
      <c r="D1376" s="126" t="s">
        <v>210</v>
      </c>
      <c r="E1376" s="124">
        <v>1.9682000000000002E-2</v>
      </c>
      <c r="F1376" s="124">
        <v>1.0302E-2</v>
      </c>
      <c r="G1376" s="124">
        <v>2.9984E-2</v>
      </c>
    </row>
    <row r="1377" spans="2:7" hidden="1" x14ac:dyDescent="0.5">
      <c r="B1377" s="122">
        <v>2001</v>
      </c>
      <c r="C1377" s="126" t="s">
        <v>206</v>
      </c>
      <c r="D1377" s="126" t="s">
        <v>211</v>
      </c>
      <c r="E1377" s="124">
        <v>5.3558000000000001E-2</v>
      </c>
      <c r="F1377" s="124">
        <v>5.0992000000000003E-2</v>
      </c>
      <c r="G1377" s="124">
        <v>0.10455</v>
      </c>
    </row>
    <row r="1378" spans="2:7" hidden="1" x14ac:dyDescent="0.5">
      <c r="B1378" s="122">
        <v>2001</v>
      </c>
      <c r="C1378" s="126" t="s">
        <v>206</v>
      </c>
      <c r="D1378" s="126" t="s">
        <v>212</v>
      </c>
      <c r="E1378" s="124">
        <v>0.36494199999999999</v>
      </c>
      <c r="F1378" s="124">
        <v>0.37038700000000002</v>
      </c>
      <c r="G1378" s="124">
        <v>0.73532900000000001</v>
      </c>
    </row>
    <row r="1379" spans="2:7" hidden="1" x14ac:dyDescent="0.5">
      <c r="B1379" s="122">
        <v>2001</v>
      </c>
      <c r="C1379" s="126" t="s">
        <v>206</v>
      </c>
      <c r="D1379" s="126" t="s">
        <v>213</v>
      </c>
      <c r="E1379" s="124">
        <v>0.28705000000000003</v>
      </c>
      <c r="F1379" s="124">
        <v>0.22495399999999999</v>
      </c>
      <c r="G1379" s="124">
        <v>0.51200400000000001</v>
      </c>
    </row>
    <row r="1380" spans="2:7" hidden="1" x14ac:dyDescent="0.5">
      <c r="B1380" s="122">
        <v>2001</v>
      </c>
      <c r="C1380" s="126" t="s">
        <v>206</v>
      </c>
      <c r="D1380" s="126" t="s">
        <v>214</v>
      </c>
      <c r="E1380" s="124">
        <v>1.4897000000000001E-2</v>
      </c>
      <c r="F1380" s="124">
        <v>1.4071999999999999E-2</v>
      </c>
      <c r="G1380" s="124">
        <v>2.8969000000000002E-2</v>
      </c>
    </row>
    <row r="1381" spans="2:7" hidden="1" x14ac:dyDescent="0.5">
      <c r="B1381" s="122">
        <v>2001</v>
      </c>
      <c r="C1381" s="126" t="s">
        <v>206</v>
      </c>
      <c r="D1381" s="126" t="s">
        <v>215</v>
      </c>
      <c r="E1381" s="124">
        <v>9.5840999999999996E-2</v>
      </c>
      <c r="F1381" s="124">
        <v>5.3476999999999997E-2</v>
      </c>
      <c r="G1381" s="124">
        <v>0.14931800000000001</v>
      </c>
    </row>
    <row r="1382" spans="2:7" hidden="1" x14ac:dyDescent="0.5">
      <c r="B1382" s="122">
        <v>2001</v>
      </c>
      <c r="C1382" s="126" t="s">
        <v>206</v>
      </c>
      <c r="D1382" s="126" t="s">
        <v>216</v>
      </c>
      <c r="E1382" s="124">
        <v>3.0543000000000001E-2</v>
      </c>
      <c r="F1382" s="124">
        <v>2.2349000000000001E-2</v>
      </c>
      <c r="G1382" s="124">
        <v>5.2892000000000002E-2</v>
      </c>
    </row>
    <row r="1383" spans="2:7" hidden="1" x14ac:dyDescent="0.5">
      <c r="B1383" s="122">
        <v>2001</v>
      </c>
      <c r="C1383" s="126" t="s">
        <v>206</v>
      </c>
      <c r="D1383" s="126" t="s">
        <v>217</v>
      </c>
      <c r="E1383" s="124">
        <v>7.0179999999999999E-3</v>
      </c>
      <c r="F1383" s="124">
        <v>7.9150000000000002E-3</v>
      </c>
      <c r="G1383" s="124">
        <v>1.4933E-2</v>
      </c>
    </row>
    <row r="1384" spans="2:7" hidden="1" x14ac:dyDescent="0.5">
      <c r="B1384" s="122">
        <v>2001</v>
      </c>
      <c r="C1384" s="126" t="s">
        <v>206</v>
      </c>
      <c r="D1384" s="126" t="s">
        <v>218</v>
      </c>
      <c r="E1384" s="124">
        <v>0.10613300000000001</v>
      </c>
      <c r="F1384" s="124">
        <v>0.193271</v>
      </c>
      <c r="G1384" s="124">
        <v>0.299404</v>
      </c>
    </row>
    <row r="1385" spans="2:7" hidden="1" x14ac:dyDescent="0.5">
      <c r="B1385" s="122">
        <v>2001</v>
      </c>
      <c r="C1385" s="126" t="s">
        <v>206</v>
      </c>
      <c r="D1385" s="126" t="s">
        <v>219</v>
      </c>
      <c r="E1385" s="124">
        <v>5.3974000000000001E-2</v>
      </c>
      <c r="F1385" s="124">
        <v>3.6694999999999998E-2</v>
      </c>
      <c r="G1385" s="124">
        <v>9.0669E-2</v>
      </c>
    </row>
    <row r="1386" spans="2:7" hidden="1" x14ac:dyDescent="0.5">
      <c r="B1386" s="122">
        <v>2001</v>
      </c>
      <c r="C1386" s="126" t="s">
        <v>206</v>
      </c>
      <c r="D1386" s="126" t="s">
        <v>220</v>
      </c>
      <c r="E1386" s="124">
        <v>0.116227</v>
      </c>
      <c r="F1386" s="124">
        <v>0.11079700000000001</v>
      </c>
      <c r="G1386" s="124">
        <v>0.227024</v>
      </c>
    </row>
    <row r="1387" spans="2:7" hidden="1" x14ac:dyDescent="0.5">
      <c r="B1387" s="122">
        <v>2001</v>
      </c>
      <c r="C1387" s="126" t="s">
        <v>206</v>
      </c>
      <c r="D1387" s="126" t="s">
        <v>221</v>
      </c>
      <c r="E1387" s="124">
        <v>6.1855E-2</v>
      </c>
      <c r="F1387" s="124">
        <v>5.3731000000000001E-2</v>
      </c>
      <c r="G1387" s="124">
        <v>0.11558599999999999</v>
      </c>
    </row>
    <row r="1388" spans="2:7" hidden="1" x14ac:dyDescent="0.5">
      <c r="B1388" s="122">
        <v>2001</v>
      </c>
      <c r="C1388" s="126" t="s">
        <v>206</v>
      </c>
      <c r="D1388" s="126" t="s">
        <v>222</v>
      </c>
      <c r="E1388" s="124">
        <v>8.2060999999999995E-2</v>
      </c>
      <c r="F1388" s="124">
        <v>0.100816</v>
      </c>
      <c r="G1388" s="124">
        <v>0.18287700000000001</v>
      </c>
    </row>
    <row r="1389" spans="2:7" hidden="1" x14ac:dyDescent="0.5">
      <c r="B1389" s="122">
        <v>2001</v>
      </c>
      <c r="C1389" s="126" t="s">
        <v>206</v>
      </c>
      <c r="D1389" s="126" t="s">
        <v>223</v>
      </c>
      <c r="E1389" s="124">
        <v>0.10421800000000001</v>
      </c>
      <c r="F1389" s="124">
        <v>0.19017899999999999</v>
      </c>
      <c r="G1389" s="124">
        <v>0.29439700000000002</v>
      </c>
    </row>
    <row r="1390" spans="2:7" hidden="1" x14ac:dyDescent="0.5">
      <c r="B1390" s="122">
        <v>2001</v>
      </c>
      <c r="C1390" s="126" t="s">
        <v>206</v>
      </c>
      <c r="D1390" s="126" t="s">
        <v>224</v>
      </c>
      <c r="E1390" s="124">
        <v>4.2300000000000003E-3</v>
      </c>
      <c r="F1390" s="124">
        <v>3.6350000000000002E-3</v>
      </c>
      <c r="G1390" s="124">
        <v>7.8650000000000005E-3</v>
      </c>
    </row>
    <row r="1391" spans="2:7" hidden="1" x14ac:dyDescent="0.5">
      <c r="B1391" s="122">
        <v>2001</v>
      </c>
      <c r="C1391" s="126" t="s">
        <v>206</v>
      </c>
      <c r="D1391" s="126" t="s">
        <v>225</v>
      </c>
      <c r="E1391" s="124">
        <v>4.0991E-2</v>
      </c>
      <c r="F1391" s="124">
        <v>8.6011000000000004E-2</v>
      </c>
      <c r="G1391" s="124">
        <v>0.127002</v>
      </c>
    </row>
    <row r="1392" spans="2:7" hidden="1" x14ac:dyDescent="0.5">
      <c r="B1392" s="122">
        <v>2001</v>
      </c>
      <c r="C1392" s="126" t="s">
        <v>206</v>
      </c>
      <c r="D1392" s="126" t="s">
        <v>226</v>
      </c>
      <c r="E1392" s="124">
        <v>5.6991E-2</v>
      </c>
      <c r="F1392" s="124">
        <v>4.1063000000000002E-2</v>
      </c>
      <c r="G1392" s="124">
        <v>9.8054000000000002E-2</v>
      </c>
    </row>
    <row r="1393" spans="2:7" hidden="1" x14ac:dyDescent="0.5">
      <c r="B1393" s="122">
        <v>2001</v>
      </c>
      <c r="C1393" s="126" t="s">
        <v>206</v>
      </c>
      <c r="D1393" s="126" t="s">
        <v>227</v>
      </c>
      <c r="E1393" s="124">
        <v>0.18484</v>
      </c>
      <c r="F1393" s="124">
        <v>0.14963799999999999</v>
      </c>
      <c r="G1393" s="124">
        <v>0.334478</v>
      </c>
    </row>
    <row r="1394" spans="2:7" hidden="1" x14ac:dyDescent="0.5">
      <c r="B1394" s="122">
        <v>2001</v>
      </c>
      <c r="C1394" s="126" t="s">
        <v>206</v>
      </c>
      <c r="D1394" s="126" t="s">
        <v>228</v>
      </c>
      <c r="E1394" s="124">
        <v>0.12798300000000001</v>
      </c>
      <c r="F1394" s="124">
        <v>0.106783</v>
      </c>
      <c r="G1394" s="124">
        <v>0.234766</v>
      </c>
    </row>
    <row r="1395" spans="2:7" hidden="1" x14ac:dyDescent="0.5">
      <c r="B1395" s="122">
        <v>2001</v>
      </c>
      <c r="C1395" s="126" t="s">
        <v>206</v>
      </c>
      <c r="D1395" s="126" t="s">
        <v>229</v>
      </c>
      <c r="E1395" s="124">
        <v>9.9999999999999995E-7</v>
      </c>
      <c r="F1395" s="124">
        <v>2.9599999999999998E-4</v>
      </c>
      <c r="G1395" s="124">
        <v>2.9700000000000001E-4</v>
      </c>
    </row>
    <row r="1396" spans="2:7" hidden="1" x14ac:dyDescent="0.5">
      <c r="B1396" s="122">
        <v>2001</v>
      </c>
      <c r="C1396" s="126" t="s">
        <v>206</v>
      </c>
      <c r="D1396" s="126" t="s">
        <v>230</v>
      </c>
      <c r="E1396" s="124">
        <v>6.1781000000000003E-2</v>
      </c>
      <c r="F1396" s="124">
        <v>6.0621000000000001E-2</v>
      </c>
      <c r="G1396" s="124">
        <v>0.122402</v>
      </c>
    </row>
    <row r="1397" spans="2:7" hidden="1" x14ac:dyDescent="0.5">
      <c r="B1397" s="122">
        <v>2001</v>
      </c>
      <c r="C1397" s="126" t="s">
        <v>206</v>
      </c>
      <c r="D1397" s="126" t="s">
        <v>231</v>
      </c>
      <c r="E1397" s="124">
        <v>5.4129999999999998E-2</v>
      </c>
      <c r="F1397" s="124">
        <v>6.2937999999999994E-2</v>
      </c>
      <c r="G1397" s="124">
        <v>0.11706800000000001</v>
      </c>
    </row>
    <row r="1398" spans="2:7" hidden="1" x14ac:dyDescent="0.5">
      <c r="B1398" s="122">
        <v>2001</v>
      </c>
      <c r="C1398" s="126" t="s">
        <v>206</v>
      </c>
      <c r="D1398" s="126" t="s">
        <v>232</v>
      </c>
      <c r="E1398" s="124">
        <v>1.2729000000000001E-2</v>
      </c>
      <c r="F1398" s="124">
        <v>1.2978E-2</v>
      </c>
      <c r="G1398" s="124">
        <v>2.5707000000000001E-2</v>
      </c>
    </row>
    <row r="1399" spans="2:7" hidden="1" x14ac:dyDescent="0.5">
      <c r="B1399" s="122">
        <v>2001</v>
      </c>
      <c r="C1399" s="126" t="s">
        <v>206</v>
      </c>
      <c r="D1399" s="126" t="s">
        <v>233</v>
      </c>
      <c r="E1399" s="124">
        <v>2.032E-3</v>
      </c>
      <c r="F1399" s="124">
        <v>1.9170000000000001E-3</v>
      </c>
      <c r="G1399" s="124">
        <v>3.9490000000000003E-3</v>
      </c>
    </row>
    <row r="1400" spans="2:7" hidden="1" x14ac:dyDescent="0.5">
      <c r="B1400" s="122">
        <v>2001</v>
      </c>
      <c r="C1400" s="126" t="s">
        <v>206</v>
      </c>
      <c r="D1400" s="126" t="s">
        <v>234</v>
      </c>
      <c r="E1400" s="124">
        <v>8.7724999999999997E-2</v>
      </c>
      <c r="F1400" s="124">
        <v>7.5781000000000001E-2</v>
      </c>
      <c r="G1400" s="124">
        <v>0.16350600000000001</v>
      </c>
    </row>
    <row r="1401" spans="2:7" hidden="1" x14ac:dyDescent="0.5">
      <c r="B1401" s="122">
        <v>2001</v>
      </c>
      <c r="C1401" s="126" t="s">
        <v>206</v>
      </c>
      <c r="D1401" s="126" t="s">
        <v>235</v>
      </c>
      <c r="E1401" s="124">
        <v>2.401E-2</v>
      </c>
      <c r="F1401" s="124">
        <v>0.111078</v>
      </c>
      <c r="G1401" s="124">
        <v>0.13508800000000001</v>
      </c>
    </row>
    <row r="1402" spans="2:7" hidden="1" x14ac:dyDescent="0.5">
      <c r="B1402" s="122">
        <v>2001</v>
      </c>
      <c r="C1402" s="126" t="s">
        <v>206</v>
      </c>
      <c r="D1402" s="126" t="s">
        <v>236</v>
      </c>
      <c r="E1402" s="124">
        <v>2.062E-3</v>
      </c>
      <c r="F1402" s="124">
        <v>1.6050000000000001E-3</v>
      </c>
      <c r="G1402" s="124">
        <v>3.6670000000000001E-3</v>
      </c>
    </row>
    <row r="1403" spans="2:7" hidden="1" x14ac:dyDescent="0.5">
      <c r="B1403" s="122">
        <v>2001</v>
      </c>
      <c r="C1403" s="126" t="s">
        <v>206</v>
      </c>
      <c r="D1403" s="126" t="s">
        <v>237</v>
      </c>
      <c r="E1403" s="124">
        <v>0.122143</v>
      </c>
      <c r="F1403" s="124">
        <v>8.1516000000000005E-2</v>
      </c>
      <c r="G1403" s="124">
        <v>0.20365900000000001</v>
      </c>
    </row>
    <row r="1404" spans="2:7" hidden="1" x14ac:dyDescent="0.5">
      <c r="B1404" s="122">
        <v>2001</v>
      </c>
      <c r="C1404" s="126" t="s">
        <v>206</v>
      </c>
      <c r="D1404" s="126" t="s">
        <v>238</v>
      </c>
      <c r="E1404" s="124">
        <v>5.0952999999999998E-2</v>
      </c>
      <c r="F1404" s="124">
        <v>2.6393E-2</v>
      </c>
      <c r="G1404" s="124">
        <v>7.7345999999999998E-2</v>
      </c>
    </row>
    <row r="1405" spans="2:7" hidden="1" x14ac:dyDescent="0.5">
      <c r="B1405" s="122">
        <v>2001</v>
      </c>
      <c r="C1405" s="126" t="s">
        <v>206</v>
      </c>
      <c r="D1405" s="126" t="s">
        <v>239</v>
      </c>
      <c r="E1405" s="124">
        <v>0.17510000000000001</v>
      </c>
      <c r="F1405" s="124">
        <v>0.235986</v>
      </c>
      <c r="G1405" s="124">
        <v>0.41108600000000001</v>
      </c>
    </row>
    <row r="1406" spans="2:7" hidden="1" x14ac:dyDescent="0.5">
      <c r="B1406" s="122">
        <v>2001</v>
      </c>
      <c r="C1406" s="126" t="s">
        <v>206</v>
      </c>
      <c r="D1406" s="126" t="s">
        <v>240</v>
      </c>
      <c r="E1406" s="124">
        <v>1.6396000000000001E-2</v>
      </c>
      <c r="F1406" s="124">
        <v>9.1167999999999999E-2</v>
      </c>
      <c r="G1406" s="124">
        <v>0.10756400000000001</v>
      </c>
    </row>
    <row r="1407" spans="2:7" hidden="1" x14ac:dyDescent="0.5">
      <c r="B1407" s="122">
        <v>2001</v>
      </c>
      <c r="C1407" s="126" t="s">
        <v>206</v>
      </c>
      <c r="D1407" s="126" t="s">
        <v>241</v>
      </c>
      <c r="E1407" s="124">
        <v>3.0897999999999998E-2</v>
      </c>
      <c r="F1407" s="124">
        <v>2.4888E-2</v>
      </c>
      <c r="G1407" s="124">
        <v>5.5786000000000002E-2</v>
      </c>
    </row>
    <row r="1408" spans="2:7" hidden="1" x14ac:dyDescent="0.5">
      <c r="B1408" s="122">
        <v>2001</v>
      </c>
      <c r="C1408" s="126" t="s">
        <v>206</v>
      </c>
      <c r="D1408" s="126" t="s">
        <v>242</v>
      </c>
      <c r="E1408" s="124">
        <v>7.1699999999999997E-4</v>
      </c>
      <c r="F1408" s="124">
        <v>3.1399999999999999E-4</v>
      </c>
      <c r="G1408" s="124">
        <v>1.031E-3</v>
      </c>
    </row>
    <row r="1409" spans="2:7" hidden="1" x14ac:dyDescent="0.5">
      <c r="B1409" s="122">
        <v>2001</v>
      </c>
      <c r="C1409" s="126" t="s">
        <v>206</v>
      </c>
      <c r="D1409" s="126" t="s">
        <v>243</v>
      </c>
      <c r="E1409" s="124">
        <v>1.181E-3</v>
      </c>
      <c r="F1409" s="124">
        <v>6.6699999999999995E-4</v>
      </c>
      <c r="G1409" s="124">
        <v>1.848E-3</v>
      </c>
    </row>
    <row r="1410" spans="2:7" hidden="1" x14ac:dyDescent="0.5">
      <c r="B1410" s="122">
        <v>2001</v>
      </c>
      <c r="C1410" s="126" t="s">
        <v>206</v>
      </c>
      <c r="D1410" s="126" t="s">
        <v>244</v>
      </c>
      <c r="E1410" s="124">
        <v>7.8609999999999999E-3</v>
      </c>
      <c r="F1410" s="124">
        <v>6.6249999999999998E-3</v>
      </c>
      <c r="G1410" s="124">
        <v>1.4486000000000001E-2</v>
      </c>
    </row>
    <row r="1411" spans="2:7" hidden="1" x14ac:dyDescent="0.5">
      <c r="B1411" s="122">
        <v>2001</v>
      </c>
      <c r="C1411" s="126" t="s">
        <v>206</v>
      </c>
      <c r="D1411" s="126" t="s">
        <v>245</v>
      </c>
      <c r="E1411" s="124">
        <v>2.0022999999999999E-2</v>
      </c>
      <c r="F1411" s="124">
        <v>1.6806999999999999E-2</v>
      </c>
      <c r="G1411" s="124">
        <v>3.6830000000000002E-2</v>
      </c>
    </row>
    <row r="1412" spans="2:7" hidden="1" x14ac:dyDescent="0.5">
      <c r="B1412" s="122">
        <v>2001</v>
      </c>
      <c r="C1412" s="126" t="s">
        <v>77</v>
      </c>
      <c r="D1412" s="126" t="s">
        <v>246</v>
      </c>
      <c r="E1412" s="124">
        <v>0.177676</v>
      </c>
      <c r="F1412" s="124">
        <v>0.33866800000000002</v>
      </c>
      <c r="G1412" s="124">
        <v>0.51634400000000003</v>
      </c>
    </row>
    <row r="1413" spans="2:7" hidden="1" x14ac:dyDescent="0.5">
      <c r="B1413" s="122">
        <v>2001</v>
      </c>
      <c r="C1413" s="126" t="s">
        <v>77</v>
      </c>
      <c r="D1413" s="126" t="s">
        <v>247</v>
      </c>
      <c r="E1413" s="124">
        <v>2.4632999999999999E-2</v>
      </c>
      <c r="F1413" s="124">
        <v>1.0706E-2</v>
      </c>
      <c r="G1413" s="124">
        <v>3.5339000000000002E-2</v>
      </c>
    </row>
    <row r="1414" spans="2:7" hidden="1" x14ac:dyDescent="0.5">
      <c r="B1414" s="122">
        <v>2001</v>
      </c>
      <c r="C1414" s="126" t="s">
        <v>77</v>
      </c>
      <c r="D1414" s="126" t="s">
        <v>248</v>
      </c>
      <c r="E1414" s="124">
        <v>5.9658999999999997E-2</v>
      </c>
      <c r="F1414" s="124">
        <v>1.3195060000000001</v>
      </c>
      <c r="G1414" s="124">
        <v>1.379165</v>
      </c>
    </row>
    <row r="1415" spans="2:7" hidden="1" x14ac:dyDescent="0.5">
      <c r="B1415" s="122">
        <v>2001</v>
      </c>
      <c r="C1415" s="126" t="s">
        <v>77</v>
      </c>
      <c r="D1415" s="126" t="s">
        <v>249</v>
      </c>
      <c r="E1415" s="124">
        <v>0.105375</v>
      </c>
      <c r="F1415" s="124">
        <v>1.0692170000000001</v>
      </c>
      <c r="G1415" s="124">
        <v>1.1745920000000001</v>
      </c>
    </row>
    <row r="1416" spans="2:7" hidden="1" x14ac:dyDescent="0.5">
      <c r="B1416" s="122">
        <v>2001</v>
      </c>
      <c r="C1416" s="126" t="s">
        <v>77</v>
      </c>
      <c r="D1416" s="126" t="s">
        <v>250</v>
      </c>
      <c r="E1416" s="124">
        <v>8.0573000000000006E-2</v>
      </c>
      <c r="F1416" s="124">
        <v>4.6600000000000003E-2</v>
      </c>
      <c r="G1416" s="124">
        <v>0.12717300000000001</v>
      </c>
    </row>
    <row r="1417" spans="2:7" hidden="1" x14ac:dyDescent="0.5">
      <c r="B1417" s="122">
        <v>2001</v>
      </c>
      <c r="C1417" s="126" t="s">
        <v>77</v>
      </c>
      <c r="D1417" s="126" t="s">
        <v>251</v>
      </c>
      <c r="E1417" s="124">
        <v>0.31296200000000002</v>
      </c>
      <c r="F1417" s="124">
        <v>0.13974300000000001</v>
      </c>
      <c r="G1417" s="124">
        <v>0.45270500000000002</v>
      </c>
    </row>
    <row r="1418" spans="2:7" hidden="1" x14ac:dyDescent="0.5">
      <c r="B1418" s="122">
        <v>2001</v>
      </c>
      <c r="C1418" s="126" t="s">
        <v>77</v>
      </c>
      <c r="D1418" s="126" t="s">
        <v>252</v>
      </c>
      <c r="E1418" s="124">
        <v>0.101146</v>
      </c>
      <c r="F1418" s="124">
        <v>0.120501</v>
      </c>
      <c r="G1418" s="124">
        <v>0.22164700000000001</v>
      </c>
    </row>
    <row r="1419" spans="2:7" hidden="1" x14ac:dyDescent="0.5">
      <c r="B1419" s="122">
        <v>2001</v>
      </c>
      <c r="C1419" s="126" t="s">
        <v>77</v>
      </c>
      <c r="D1419" s="126" t="s">
        <v>253</v>
      </c>
      <c r="E1419" s="124">
        <v>6.3460000000000001E-3</v>
      </c>
      <c r="F1419" s="124">
        <v>4.4730000000000004E-3</v>
      </c>
      <c r="G1419" s="124">
        <v>1.0819E-2</v>
      </c>
    </row>
    <row r="1420" spans="2:7" hidden="1" x14ac:dyDescent="0.5">
      <c r="B1420" s="122">
        <v>2001</v>
      </c>
      <c r="C1420" s="126" t="s">
        <v>77</v>
      </c>
      <c r="D1420" s="126" t="s">
        <v>254</v>
      </c>
      <c r="E1420" s="124">
        <v>0.20966899999999999</v>
      </c>
      <c r="F1420" s="124">
        <v>0.11869</v>
      </c>
      <c r="G1420" s="124">
        <v>0.32835900000000001</v>
      </c>
    </row>
    <row r="1421" spans="2:7" hidden="1" x14ac:dyDescent="0.5">
      <c r="B1421" s="122">
        <v>2001</v>
      </c>
      <c r="C1421" s="126" t="s">
        <v>77</v>
      </c>
      <c r="D1421" s="126" t="s">
        <v>255</v>
      </c>
      <c r="E1421" s="124">
        <v>0.35095700000000002</v>
      </c>
      <c r="F1421" s="124">
        <v>0.74895400000000001</v>
      </c>
      <c r="G1421" s="124">
        <v>1.0999110000000001</v>
      </c>
    </row>
    <row r="1422" spans="2:7" hidden="1" x14ac:dyDescent="0.5">
      <c r="B1422" s="122">
        <v>2001</v>
      </c>
      <c r="C1422" s="126" t="s">
        <v>77</v>
      </c>
      <c r="D1422" s="126" t="s">
        <v>256</v>
      </c>
      <c r="E1422" s="124">
        <v>0.155143</v>
      </c>
      <c r="F1422" s="124">
        <v>0.12515299999999999</v>
      </c>
      <c r="G1422" s="124">
        <v>0.28029599999999999</v>
      </c>
    </row>
    <row r="1423" spans="2:7" x14ac:dyDescent="0.5">
      <c r="B1423" s="122">
        <v>2002</v>
      </c>
      <c r="C1423" s="124" t="s">
        <v>136</v>
      </c>
      <c r="D1423" s="124" t="s">
        <v>52</v>
      </c>
      <c r="E1423" s="124">
        <v>1.1225130000000001</v>
      </c>
      <c r="F1423" s="124">
        <v>1.2040599999999999</v>
      </c>
      <c r="G1423" s="124">
        <v>2.3265729999999998</v>
      </c>
    </row>
    <row r="1424" spans="2:7" x14ac:dyDescent="0.5">
      <c r="B1424" s="122">
        <v>2002</v>
      </c>
      <c r="C1424" s="124" t="s">
        <v>136</v>
      </c>
      <c r="D1424" s="124" t="s">
        <v>137</v>
      </c>
      <c r="E1424" s="124">
        <v>0.250363</v>
      </c>
      <c r="F1424" s="124">
        <v>0.29232000000000002</v>
      </c>
      <c r="G1424" s="124">
        <v>0.54268300000000003</v>
      </c>
    </row>
    <row r="1425" spans="2:7" x14ac:dyDescent="0.5">
      <c r="B1425" s="122">
        <v>2002</v>
      </c>
      <c r="C1425" s="124" t="s">
        <v>136</v>
      </c>
      <c r="D1425" s="124" t="s">
        <v>51</v>
      </c>
      <c r="E1425" s="124">
        <v>1.9216580000000001</v>
      </c>
      <c r="F1425" s="124">
        <v>1.3341940000000001</v>
      </c>
      <c r="G1425" s="124">
        <v>3.255852</v>
      </c>
    </row>
    <row r="1426" spans="2:7" x14ac:dyDescent="0.5">
      <c r="B1426" s="122">
        <v>2002</v>
      </c>
      <c r="C1426" s="126" t="s">
        <v>136</v>
      </c>
      <c r="D1426" s="126" t="s">
        <v>138</v>
      </c>
      <c r="E1426" s="124">
        <v>0.94464499999999996</v>
      </c>
      <c r="F1426" s="124">
        <v>0.74212900000000004</v>
      </c>
      <c r="G1426" s="124">
        <v>1.686774</v>
      </c>
    </row>
    <row r="1427" spans="2:7" hidden="1" x14ac:dyDescent="0.5">
      <c r="B1427" s="122">
        <v>2002</v>
      </c>
      <c r="C1427" s="126" t="s">
        <v>139</v>
      </c>
      <c r="D1427" s="126" t="s">
        <v>139</v>
      </c>
      <c r="E1427" s="124">
        <v>10.641418</v>
      </c>
      <c r="F1427" s="124">
        <v>0</v>
      </c>
      <c r="G1427" s="124">
        <v>10.641418</v>
      </c>
    </row>
    <row r="1428" spans="2:7" hidden="1" x14ac:dyDescent="0.5">
      <c r="B1428" s="122">
        <v>2002</v>
      </c>
      <c r="C1428" s="126" t="s">
        <v>72</v>
      </c>
      <c r="D1428" s="126" t="s">
        <v>140</v>
      </c>
      <c r="E1428" s="124">
        <v>8.4302919999999997</v>
      </c>
      <c r="F1428" s="124">
        <v>0.91235599999999994</v>
      </c>
      <c r="G1428" s="124">
        <v>9.3426480000000005</v>
      </c>
    </row>
    <row r="1429" spans="2:7" hidden="1" x14ac:dyDescent="0.5">
      <c r="B1429" s="122">
        <v>2002</v>
      </c>
      <c r="C1429" s="126" t="s">
        <v>72</v>
      </c>
      <c r="D1429" s="126" t="s">
        <v>141</v>
      </c>
      <c r="E1429" s="124">
        <v>0.115329</v>
      </c>
      <c r="F1429" s="124">
        <v>1.5379E-2</v>
      </c>
      <c r="G1429" s="124">
        <v>0.13070799999999999</v>
      </c>
    </row>
    <row r="1430" spans="2:7" hidden="1" x14ac:dyDescent="0.5">
      <c r="B1430" s="122">
        <v>2002</v>
      </c>
      <c r="C1430" s="126" t="s">
        <v>72</v>
      </c>
      <c r="D1430" s="126" t="s">
        <v>142</v>
      </c>
      <c r="E1430" s="124">
        <v>0.34329799999999999</v>
      </c>
      <c r="F1430" s="124">
        <v>0.120118</v>
      </c>
      <c r="G1430" s="124">
        <v>0.46341599999999999</v>
      </c>
    </row>
    <row r="1431" spans="2:7" hidden="1" x14ac:dyDescent="0.5">
      <c r="B1431" s="122">
        <v>2002</v>
      </c>
      <c r="C1431" s="126" t="s">
        <v>72</v>
      </c>
      <c r="D1431" s="126" t="s">
        <v>143</v>
      </c>
      <c r="E1431" s="124">
        <v>0.60863299999999998</v>
      </c>
      <c r="F1431" s="124">
        <v>0.10168099999999999</v>
      </c>
      <c r="G1431" s="124">
        <v>0.710314</v>
      </c>
    </row>
    <row r="1432" spans="2:7" hidden="1" x14ac:dyDescent="0.5">
      <c r="B1432" s="122">
        <v>2002</v>
      </c>
      <c r="C1432" s="126" t="s">
        <v>72</v>
      </c>
      <c r="D1432" s="126" t="s">
        <v>144</v>
      </c>
      <c r="E1432" s="124">
        <v>7.3680999999999996E-2</v>
      </c>
      <c r="F1432" s="124">
        <v>3.3508000000000003E-2</v>
      </c>
      <c r="G1432" s="124">
        <v>0.10718900000000001</v>
      </c>
    </row>
    <row r="1433" spans="2:7" hidden="1" x14ac:dyDescent="0.5">
      <c r="B1433" s="122">
        <v>2002</v>
      </c>
      <c r="C1433" s="126" t="s">
        <v>72</v>
      </c>
      <c r="D1433" s="126" t="s">
        <v>145</v>
      </c>
      <c r="E1433" s="124">
        <v>0.37801600000000002</v>
      </c>
      <c r="F1433" s="124">
        <v>0.35670000000000002</v>
      </c>
      <c r="G1433" s="124">
        <v>0.73471600000000004</v>
      </c>
    </row>
    <row r="1434" spans="2:7" hidden="1" x14ac:dyDescent="0.5">
      <c r="B1434" s="122">
        <v>2002</v>
      </c>
      <c r="C1434" s="126" t="s">
        <v>146</v>
      </c>
      <c r="D1434" s="126" t="s">
        <v>147</v>
      </c>
      <c r="E1434" s="124">
        <v>6.8409999999999999E-3</v>
      </c>
      <c r="F1434" s="124">
        <v>0.85269899999999998</v>
      </c>
      <c r="G1434" s="124">
        <v>0.85953999999999997</v>
      </c>
    </row>
    <row r="1435" spans="2:7" hidden="1" x14ac:dyDescent="0.5">
      <c r="B1435" s="122">
        <v>2002</v>
      </c>
      <c r="C1435" s="126" t="s">
        <v>146</v>
      </c>
      <c r="D1435" s="126" t="s">
        <v>148</v>
      </c>
      <c r="E1435" s="124">
        <v>7.0060999999999998E-2</v>
      </c>
      <c r="F1435" s="124">
        <v>2.9347999999999999E-2</v>
      </c>
      <c r="G1435" s="124">
        <v>9.9408999999999997E-2</v>
      </c>
    </row>
    <row r="1436" spans="2:7" hidden="1" x14ac:dyDescent="0.5">
      <c r="B1436" s="122">
        <v>2002</v>
      </c>
      <c r="C1436" s="126" t="s">
        <v>146</v>
      </c>
      <c r="D1436" s="126" t="s">
        <v>149</v>
      </c>
      <c r="E1436" s="124">
        <v>3.5103000000000002E-2</v>
      </c>
      <c r="F1436" s="124">
        <v>0.59117200000000003</v>
      </c>
      <c r="G1436" s="124">
        <v>0.62627500000000003</v>
      </c>
    </row>
    <row r="1437" spans="2:7" hidden="1" x14ac:dyDescent="0.5">
      <c r="B1437" s="122">
        <v>2002</v>
      </c>
      <c r="C1437" s="126" t="s">
        <v>146</v>
      </c>
      <c r="D1437" s="126" t="s">
        <v>150</v>
      </c>
      <c r="E1437" s="124">
        <v>0.215449</v>
      </c>
      <c r="F1437" s="124">
        <v>1.365327</v>
      </c>
      <c r="G1437" s="124">
        <v>1.580776</v>
      </c>
    </row>
    <row r="1438" spans="2:7" hidden="1" x14ac:dyDescent="0.5">
      <c r="B1438" s="122">
        <v>2002</v>
      </c>
      <c r="C1438" s="126" t="s">
        <v>146</v>
      </c>
      <c r="D1438" s="126" t="s">
        <v>151</v>
      </c>
      <c r="E1438" s="124">
        <v>0.15127599999999999</v>
      </c>
      <c r="F1438" s="124">
        <v>8.0260999999999999E-2</v>
      </c>
      <c r="G1438" s="124">
        <v>0.23153699999999999</v>
      </c>
    </row>
    <row r="1439" spans="2:7" hidden="1" x14ac:dyDescent="0.5">
      <c r="B1439" s="122">
        <v>2002</v>
      </c>
      <c r="C1439" s="126" t="s">
        <v>146</v>
      </c>
      <c r="D1439" s="126" t="s">
        <v>152</v>
      </c>
      <c r="E1439" s="124">
        <v>8.5769999999999996E-3</v>
      </c>
      <c r="F1439" s="124">
        <v>3.6835E-2</v>
      </c>
      <c r="G1439" s="124">
        <v>4.5412000000000001E-2</v>
      </c>
    </row>
    <row r="1440" spans="2:7" hidden="1" x14ac:dyDescent="0.5">
      <c r="B1440" s="122">
        <v>2002</v>
      </c>
      <c r="C1440" s="126" t="s">
        <v>146</v>
      </c>
      <c r="D1440" s="126" t="s">
        <v>153</v>
      </c>
      <c r="E1440" s="124">
        <v>3.9099000000000002E-2</v>
      </c>
      <c r="F1440" s="124">
        <v>0.43459700000000001</v>
      </c>
      <c r="G1440" s="124">
        <v>0.47369600000000001</v>
      </c>
    </row>
    <row r="1441" spans="2:7" hidden="1" x14ac:dyDescent="0.5">
      <c r="B1441" s="122">
        <v>2002</v>
      </c>
      <c r="C1441" s="126" t="s">
        <v>146</v>
      </c>
      <c r="D1441" s="126" t="s">
        <v>154</v>
      </c>
      <c r="E1441" s="124">
        <v>3.6066000000000001E-2</v>
      </c>
      <c r="F1441" s="124">
        <v>0.80283199999999999</v>
      </c>
      <c r="G1441" s="124">
        <v>0.83889800000000003</v>
      </c>
    </row>
    <row r="1442" spans="2:7" hidden="1" x14ac:dyDescent="0.5">
      <c r="B1442" s="122">
        <v>2002</v>
      </c>
      <c r="C1442" s="126" t="s">
        <v>146</v>
      </c>
      <c r="D1442" s="126" t="s">
        <v>155</v>
      </c>
      <c r="E1442" s="124">
        <v>1.1828E-2</v>
      </c>
      <c r="F1442" s="124">
        <v>5.9235000000000003E-2</v>
      </c>
      <c r="G1442" s="124">
        <v>7.1063000000000001E-2</v>
      </c>
    </row>
    <row r="1443" spans="2:7" hidden="1" x14ac:dyDescent="0.5">
      <c r="B1443" s="122">
        <v>2002</v>
      </c>
      <c r="C1443" s="126" t="s">
        <v>146</v>
      </c>
      <c r="D1443" s="126" t="s">
        <v>156</v>
      </c>
      <c r="E1443" s="124">
        <v>2.6713000000000001E-2</v>
      </c>
      <c r="F1443" s="124">
        <v>0.55284100000000003</v>
      </c>
      <c r="G1443" s="124">
        <v>0.57955400000000001</v>
      </c>
    </row>
    <row r="1444" spans="2:7" hidden="1" x14ac:dyDescent="0.5">
      <c r="B1444" s="122">
        <v>2002</v>
      </c>
      <c r="C1444" s="126" t="s">
        <v>146</v>
      </c>
      <c r="D1444" s="126" t="s">
        <v>157</v>
      </c>
      <c r="E1444" s="124">
        <v>5.1693000000000003E-2</v>
      </c>
      <c r="F1444" s="124">
        <v>0.36694199999999999</v>
      </c>
      <c r="G1444" s="124">
        <v>0.41863499999999998</v>
      </c>
    </row>
    <row r="1445" spans="2:7" hidden="1" x14ac:dyDescent="0.5">
      <c r="B1445" s="122">
        <v>2002</v>
      </c>
      <c r="C1445" s="126" t="s">
        <v>146</v>
      </c>
      <c r="D1445" s="126" t="s">
        <v>158</v>
      </c>
      <c r="E1445" s="124">
        <v>1.9599999999999999E-2</v>
      </c>
      <c r="F1445" s="124">
        <v>0.31643300000000002</v>
      </c>
      <c r="G1445" s="124">
        <v>0.33603300000000003</v>
      </c>
    </row>
    <row r="1446" spans="2:7" hidden="1" x14ac:dyDescent="0.5">
      <c r="B1446" s="122">
        <v>2002</v>
      </c>
      <c r="C1446" s="126" t="s">
        <v>146</v>
      </c>
      <c r="D1446" s="126" t="s">
        <v>159</v>
      </c>
      <c r="E1446" s="124">
        <v>9.0580000000000001E-3</v>
      </c>
      <c r="F1446" s="124">
        <v>4.5023000000000001E-2</v>
      </c>
      <c r="G1446" s="124">
        <v>5.4080999999999997E-2</v>
      </c>
    </row>
    <row r="1447" spans="2:7" hidden="1" x14ac:dyDescent="0.5">
      <c r="B1447" s="122">
        <v>2002</v>
      </c>
      <c r="C1447" s="126" t="s">
        <v>146</v>
      </c>
      <c r="D1447" s="126" t="s">
        <v>160</v>
      </c>
      <c r="E1447" s="124">
        <v>5.8041000000000002E-2</v>
      </c>
      <c r="F1447" s="124">
        <v>0.25997700000000001</v>
      </c>
      <c r="G1447" s="124">
        <v>0.31801800000000002</v>
      </c>
    </row>
    <row r="1448" spans="2:7" hidden="1" x14ac:dyDescent="0.5">
      <c r="B1448" s="122">
        <v>2002</v>
      </c>
      <c r="C1448" s="126" t="s">
        <v>146</v>
      </c>
      <c r="D1448" s="126" t="s">
        <v>161</v>
      </c>
      <c r="E1448" s="124">
        <v>1.6352999999999999E-2</v>
      </c>
      <c r="F1448" s="124">
        <v>0.15920300000000001</v>
      </c>
      <c r="G1448" s="124">
        <v>0.17555599999999999</v>
      </c>
    </row>
    <row r="1449" spans="2:7" hidden="1" x14ac:dyDescent="0.5">
      <c r="B1449" s="122">
        <v>2002</v>
      </c>
      <c r="C1449" s="126" t="s">
        <v>146</v>
      </c>
      <c r="D1449" s="126" t="s">
        <v>162</v>
      </c>
      <c r="E1449" s="124">
        <v>3.555E-3</v>
      </c>
      <c r="F1449" s="124">
        <v>-6.5600000000000001E-4</v>
      </c>
      <c r="G1449" s="124">
        <v>2.8990000000000001E-3</v>
      </c>
    </row>
    <row r="1450" spans="2:7" hidden="1" x14ac:dyDescent="0.5">
      <c r="B1450" s="122">
        <v>2002</v>
      </c>
      <c r="C1450" s="126" t="s">
        <v>146</v>
      </c>
      <c r="D1450" s="126" t="s">
        <v>163</v>
      </c>
      <c r="E1450" s="124">
        <v>8.1115000000000007E-2</v>
      </c>
      <c r="F1450" s="124">
        <v>-6.6333000000000003E-2</v>
      </c>
      <c r="G1450" s="124">
        <v>1.4782E-2</v>
      </c>
    </row>
    <row r="1451" spans="2:7" hidden="1" x14ac:dyDescent="0.5">
      <c r="B1451" s="122">
        <v>2002</v>
      </c>
      <c r="C1451" s="126" t="s">
        <v>146</v>
      </c>
      <c r="D1451" s="126" t="s">
        <v>164</v>
      </c>
      <c r="E1451" s="124">
        <v>3.1199999999999999E-4</v>
      </c>
      <c r="F1451" s="124">
        <v>0.190662</v>
      </c>
      <c r="G1451" s="124">
        <v>0.190974</v>
      </c>
    </row>
    <row r="1452" spans="2:7" hidden="1" x14ac:dyDescent="0.5">
      <c r="B1452" s="122">
        <v>2002</v>
      </c>
      <c r="C1452" s="126" t="s">
        <v>146</v>
      </c>
      <c r="D1452" s="126" t="s">
        <v>165</v>
      </c>
      <c r="E1452" s="124">
        <v>1.261E-2</v>
      </c>
      <c r="F1452" s="124">
        <v>0.96565800000000002</v>
      </c>
      <c r="G1452" s="124">
        <v>0.97826800000000003</v>
      </c>
    </row>
    <row r="1453" spans="2:7" hidden="1" x14ac:dyDescent="0.5">
      <c r="B1453" s="122">
        <v>2002</v>
      </c>
      <c r="C1453" s="126" t="s">
        <v>146</v>
      </c>
      <c r="D1453" s="126" t="s">
        <v>166</v>
      </c>
      <c r="E1453" s="124">
        <v>4.9597000000000002E-2</v>
      </c>
      <c r="F1453" s="124">
        <v>0.31226900000000002</v>
      </c>
      <c r="G1453" s="124">
        <v>0.36186600000000002</v>
      </c>
    </row>
    <row r="1454" spans="2:7" hidden="1" x14ac:dyDescent="0.5">
      <c r="B1454" s="122">
        <v>2002</v>
      </c>
      <c r="C1454" s="126" t="s">
        <v>146</v>
      </c>
      <c r="D1454" s="126" t="s">
        <v>167</v>
      </c>
      <c r="E1454" s="124">
        <v>0.12815599999999999</v>
      </c>
      <c r="F1454" s="124">
        <v>0.98055199999999998</v>
      </c>
      <c r="G1454" s="124">
        <v>1.108708</v>
      </c>
    </row>
    <row r="1455" spans="2:7" hidden="1" x14ac:dyDescent="0.5">
      <c r="B1455" s="122">
        <v>2002</v>
      </c>
      <c r="C1455" s="126" t="s">
        <v>146</v>
      </c>
      <c r="D1455" s="126" t="s">
        <v>168</v>
      </c>
      <c r="E1455" s="124">
        <v>0.50827199999999995</v>
      </c>
      <c r="F1455" s="124">
        <v>1.562022</v>
      </c>
      <c r="G1455" s="124">
        <v>2.0702940000000001</v>
      </c>
    </row>
    <row r="1456" spans="2:7" hidden="1" x14ac:dyDescent="0.5">
      <c r="B1456" s="122">
        <v>2002</v>
      </c>
      <c r="C1456" s="126" t="s">
        <v>146</v>
      </c>
      <c r="D1456" s="126" t="s">
        <v>169</v>
      </c>
      <c r="E1456" s="124">
        <v>2.4789999999999999E-3</v>
      </c>
      <c r="F1456" s="124">
        <v>0.12636800000000001</v>
      </c>
      <c r="G1456" s="124">
        <v>0.12884699999999999</v>
      </c>
    </row>
    <row r="1457" spans="2:7" hidden="1" x14ac:dyDescent="0.5">
      <c r="B1457" s="122">
        <v>2002</v>
      </c>
      <c r="C1457" s="126" t="s">
        <v>146</v>
      </c>
      <c r="D1457" s="126" t="s">
        <v>170</v>
      </c>
      <c r="E1457" s="124">
        <v>3.8529000000000001E-2</v>
      </c>
      <c r="F1457" s="124">
        <v>0.140654</v>
      </c>
      <c r="G1457" s="124">
        <v>0.17918300000000001</v>
      </c>
    </row>
    <row r="1458" spans="2:7" hidden="1" x14ac:dyDescent="0.5">
      <c r="B1458" s="122">
        <v>2002</v>
      </c>
      <c r="C1458" s="126" t="s">
        <v>146</v>
      </c>
      <c r="D1458" s="126" t="s">
        <v>171</v>
      </c>
      <c r="E1458" s="124">
        <v>1.9000000000000001E-5</v>
      </c>
      <c r="F1458" s="124">
        <v>3.6663000000000001E-2</v>
      </c>
      <c r="G1458" s="124">
        <v>3.6681999999999999E-2</v>
      </c>
    </row>
    <row r="1459" spans="2:7" hidden="1" x14ac:dyDescent="0.5">
      <c r="B1459" s="122">
        <v>2002</v>
      </c>
      <c r="C1459" s="126" t="s">
        <v>146</v>
      </c>
      <c r="D1459" s="126" t="s">
        <v>172</v>
      </c>
      <c r="E1459" s="124">
        <v>4.5309000000000002E-2</v>
      </c>
      <c r="F1459" s="124">
        <v>1.9880999999999999E-2</v>
      </c>
      <c r="G1459" s="124">
        <v>6.5189999999999998E-2</v>
      </c>
    </row>
    <row r="1460" spans="2:7" hidden="1" x14ac:dyDescent="0.5">
      <c r="B1460" s="122">
        <v>2002</v>
      </c>
      <c r="C1460" s="126" t="s">
        <v>146</v>
      </c>
      <c r="D1460" s="126" t="s">
        <v>173</v>
      </c>
      <c r="E1460" s="124">
        <v>3.7525000000000003E-2</v>
      </c>
      <c r="F1460" s="124">
        <v>0.25787900000000002</v>
      </c>
      <c r="G1460" s="124">
        <v>0.295404</v>
      </c>
    </row>
    <row r="1461" spans="2:7" hidden="1" x14ac:dyDescent="0.5">
      <c r="B1461" s="122">
        <v>2002</v>
      </c>
      <c r="C1461" s="126" t="s">
        <v>146</v>
      </c>
      <c r="D1461" s="126" t="s">
        <v>174</v>
      </c>
      <c r="E1461" s="124">
        <v>1.8926999999999999E-2</v>
      </c>
      <c r="F1461" s="124">
        <v>0.13026399999999999</v>
      </c>
      <c r="G1461" s="124">
        <v>0.14919099999999999</v>
      </c>
    </row>
    <row r="1462" spans="2:7" hidden="1" x14ac:dyDescent="0.5">
      <c r="B1462" s="122">
        <v>2002</v>
      </c>
      <c r="C1462" s="126" t="s">
        <v>146</v>
      </c>
      <c r="D1462" s="126" t="s">
        <v>175</v>
      </c>
      <c r="E1462" s="124">
        <v>-2.235E-3</v>
      </c>
      <c r="F1462" s="124">
        <v>3.8087000000000003E-2</v>
      </c>
      <c r="G1462" s="124">
        <v>3.5852000000000002E-2</v>
      </c>
    </row>
    <row r="1463" spans="2:7" hidden="1" x14ac:dyDescent="0.5">
      <c r="B1463" s="122">
        <v>2002</v>
      </c>
      <c r="C1463" s="126" t="s">
        <v>146</v>
      </c>
      <c r="D1463" s="126" t="s">
        <v>176</v>
      </c>
      <c r="E1463" s="124">
        <v>2.6654000000000001E-2</v>
      </c>
      <c r="F1463" s="124">
        <v>0.21965499999999999</v>
      </c>
      <c r="G1463" s="124">
        <v>0.246309</v>
      </c>
    </row>
    <row r="1464" spans="2:7" hidden="1" x14ac:dyDescent="0.5">
      <c r="B1464" s="122">
        <v>2002</v>
      </c>
      <c r="C1464" s="126" t="s">
        <v>73</v>
      </c>
      <c r="D1464" s="126" t="s">
        <v>177</v>
      </c>
      <c r="E1464" s="124">
        <v>0.78959000000000001</v>
      </c>
      <c r="F1464" s="124">
        <v>0.91185799999999995</v>
      </c>
      <c r="G1464" s="124">
        <v>1.7014480000000001</v>
      </c>
    </row>
    <row r="1465" spans="2:7" hidden="1" x14ac:dyDescent="0.5">
      <c r="B1465" s="122">
        <v>2002</v>
      </c>
      <c r="C1465" s="126" t="s">
        <v>73</v>
      </c>
      <c r="D1465" s="126" t="s">
        <v>178</v>
      </c>
      <c r="E1465" s="124">
        <v>0.35320800000000002</v>
      </c>
      <c r="F1465" s="124">
        <v>0.27944000000000002</v>
      </c>
      <c r="G1465" s="124">
        <v>0.6326480000000001</v>
      </c>
    </row>
    <row r="1466" spans="2:7" hidden="1" x14ac:dyDescent="0.5">
      <c r="B1466" s="122">
        <v>2002</v>
      </c>
      <c r="C1466" s="126" t="s">
        <v>73</v>
      </c>
      <c r="D1466" s="126" t="s">
        <v>179</v>
      </c>
      <c r="E1466" s="124">
        <v>0.18462500000000001</v>
      </c>
      <c r="F1466" s="124">
        <v>0.37398999999999999</v>
      </c>
      <c r="G1466" s="124">
        <v>0.55861499999999997</v>
      </c>
    </row>
    <row r="1467" spans="2:7" hidden="1" x14ac:dyDescent="0.5">
      <c r="B1467" s="122">
        <v>2002</v>
      </c>
      <c r="C1467" s="126" t="s">
        <v>73</v>
      </c>
      <c r="D1467" s="126" t="s">
        <v>180</v>
      </c>
      <c r="E1467" s="124">
        <v>3.3079999999999998E-2</v>
      </c>
      <c r="F1467" s="124">
        <v>8.9925000000000005E-2</v>
      </c>
      <c r="G1467" s="124">
        <v>0.123005</v>
      </c>
    </row>
    <row r="1468" spans="2:7" hidden="1" x14ac:dyDescent="0.5">
      <c r="B1468" s="122">
        <v>2002</v>
      </c>
      <c r="C1468" s="126" t="s">
        <v>73</v>
      </c>
      <c r="D1468" s="126" t="s">
        <v>181</v>
      </c>
      <c r="E1468" s="124">
        <v>8.7559999999999999E-3</v>
      </c>
      <c r="F1468" s="124">
        <v>1.1721000000000001E-2</v>
      </c>
      <c r="G1468" s="124">
        <v>2.0476999999999999E-2</v>
      </c>
    </row>
    <row r="1469" spans="2:7" hidden="1" x14ac:dyDescent="0.5">
      <c r="B1469" s="122">
        <v>2002</v>
      </c>
      <c r="C1469" s="126" t="s">
        <v>73</v>
      </c>
      <c r="D1469" s="126" t="s">
        <v>182</v>
      </c>
      <c r="E1469" s="124">
        <v>0.93498999999999999</v>
      </c>
      <c r="F1469" s="124">
        <v>0.67271400000000003</v>
      </c>
      <c r="G1469" s="124">
        <v>1.607704</v>
      </c>
    </row>
    <row r="1470" spans="2:7" hidden="1" x14ac:dyDescent="0.5">
      <c r="B1470" s="122">
        <v>2002</v>
      </c>
      <c r="C1470" s="126" t="s">
        <v>73</v>
      </c>
      <c r="D1470" s="126" t="s">
        <v>183</v>
      </c>
      <c r="E1470" s="124">
        <v>1.4259900000000001</v>
      </c>
      <c r="F1470" s="124">
        <v>0.55848900000000001</v>
      </c>
      <c r="G1470" s="124">
        <v>1.9844790000000001</v>
      </c>
    </row>
    <row r="1471" spans="2:7" hidden="1" x14ac:dyDescent="0.5">
      <c r="B1471" s="122">
        <v>2002</v>
      </c>
      <c r="C1471" s="126" t="s">
        <v>73</v>
      </c>
      <c r="D1471" s="126" t="s">
        <v>184</v>
      </c>
      <c r="E1471" s="124">
        <v>0.77941000000000005</v>
      </c>
      <c r="F1471" s="124">
        <v>0.66573199999999999</v>
      </c>
      <c r="G1471" s="124">
        <v>1.4451419999999999</v>
      </c>
    </row>
    <row r="1472" spans="2:7" hidden="1" x14ac:dyDescent="0.5">
      <c r="B1472" s="122">
        <v>2002</v>
      </c>
      <c r="C1472" s="126" t="s">
        <v>73</v>
      </c>
      <c r="D1472" s="126" t="s">
        <v>185</v>
      </c>
      <c r="E1472" s="124">
        <v>1.6359140000000001</v>
      </c>
      <c r="F1472" s="124">
        <v>0.52804899999999999</v>
      </c>
      <c r="G1472" s="124">
        <v>2.1639629999999999</v>
      </c>
    </row>
    <row r="1473" spans="2:7" hidden="1" x14ac:dyDescent="0.5">
      <c r="B1473" s="122">
        <v>2002</v>
      </c>
      <c r="C1473" s="126" t="s">
        <v>186</v>
      </c>
      <c r="D1473" s="126" t="s">
        <v>187</v>
      </c>
      <c r="E1473" s="124">
        <v>0.30065199999999997</v>
      </c>
      <c r="F1473" s="124">
        <v>0.13672400000000001</v>
      </c>
      <c r="G1473" s="124">
        <v>0.43737599999999999</v>
      </c>
    </row>
    <row r="1474" spans="2:7" hidden="1" x14ac:dyDescent="0.5">
      <c r="B1474" s="122">
        <v>2002</v>
      </c>
      <c r="C1474" s="126" t="s">
        <v>186</v>
      </c>
      <c r="D1474" s="126" t="s">
        <v>188</v>
      </c>
      <c r="E1474" s="124">
        <v>1.469527</v>
      </c>
      <c r="F1474" s="124">
        <v>0.68032400000000004</v>
      </c>
      <c r="G1474" s="124">
        <v>2.149851</v>
      </c>
    </row>
    <row r="1475" spans="2:7" hidden="1" x14ac:dyDescent="0.5">
      <c r="B1475" s="122">
        <v>2002</v>
      </c>
      <c r="C1475" s="126" t="s">
        <v>186</v>
      </c>
      <c r="D1475" s="126" t="s">
        <v>189</v>
      </c>
      <c r="E1475" s="124">
        <v>0.99144200000000005</v>
      </c>
      <c r="F1475" s="124">
        <v>0.72148699999999999</v>
      </c>
      <c r="G1475" s="124">
        <v>1.7129289999999999</v>
      </c>
    </row>
    <row r="1476" spans="2:7" hidden="1" x14ac:dyDescent="0.5">
      <c r="B1476" s="122">
        <v>2002</v>
      </c>
      <c r="C1476" s="126" t="s">
        <v>190</v>
      </c>
      <c r="D1476" s="126" t="s">
        <v>191</v>
      </c>
      <c r="E1476" s="124">
        <v>1.3941E-2</v>
      </c>
      <c r="F1476" s="124">
        <v>6.7070000000000003E-3</v>
      </c>
      <c r="G1476" s="124">
        <v>2.0648E-2</v>
      </c>
    </row>
    <row r="1477" spans="2:7" hidden="1" x14ac:dyDescent="0.5">
      <c r="B1477" s="122">
        <v>2002</v>
      </c>
      <c r="C1477" s="126" t="s">
        <v>190</v>
      </c>
      <c r="D1477" s="126" t="s">
        <v>192</v>
      </c>
      <c r="E1477" s="124">
        <v>0.154448</v>
      </c>
      <c r="F1477" s="124">
        <v>7.6321E-2</v>
      </c>
      <c r="G1477" s="124">
        <v>0.230769</v>
      </c>
    </row>
    <row r="1478" spans="2:7" hidden="1" x14ac:dyDescent="0.5">
      <c r="B1478" s="122">
        <v>2002</v>
      </c>
      <c r="C1478" s="126" t="s">
        <v>190</v>
      </c>
      <c r="D1478" s="126" t="s">
        <v>193</v>
      </c>
      <c r="E1478" s="124">
        <v>1.1255090000000001</v>
      </c>
      <c r="F1478" s="124">
        <v>0.411242</v>
      </c>
      <c r="G1478" s="124">
        <v>1.536751</v>
      </c>
    </row>
    <row r="1479" spans="2:7" hidden="1" x14ac:dyDescent="0.5">
      <c r="B1479" s="122">
        <v>2002</v>
      </c>
      <c r="C1479" s="126" t="s">
        <v>190</v>
      </c>
      <c r="D1479" s="126" t="s">
        <v>194</v>
      </c>
      <c r="E1479" s="124">
        <v>6.1224000000000001E-2</v>
      </c>
      <c r="F1479" s="124">
        <v>3.2332E-2</v>
      </c>
      <c r="G1479" s="124">
        <v>9.3556E-2</v>
      </c>
    </row>
    <row r="1480" spans="2:7" hidden="1" x14ac:dyDescent="0.5">
      <c r="B1480" s="122">
        <v>2002</v>
      </c>
      <c r="C1480" s="126" t="s">
        <v>190</v>
      </c>
      <c r="D1480" s="126" t="s">
        <v>195</v>
      </c>
      <c r="E1480" s="124">
        <v>0.497749</v>
      </c>
      <c r="F1480" s="124">
        <v>0.37692199999999998</v>
      </c>
      <c r="G1480" s="124">
        <v>0.87467099999999998</v>
      </c>
    </row>
    <row r="1481" spans="2:7" hidden="1" x14ac:dyDescent="0.5">
      <c r="B1481" s="122">
        <v>2002</v>
      </c>
      <c r="C1481" s="126" t="s">
        <v>190</v>
      </c>
      <c r="D1481" s="126" t="s">
        <v>196</v>
      </c>
      <c r="E1481" s="124">
        <v>0.652501</v>
      </c>
      <c r="F1481" s="124">
        <v>0.17322000000000001</v>
      </c>
      <c r="G1481" s="124">
        <v>0.82572100000000004</v>
      </c>
    </row>
    <row r="1482" spans="2:7" hidden="1" x14ac:dyDescent="0.5">
      <c r="B1482" s="122">
        <v>2002</v>
      </c>
      <c r="C1482" s="126" t="s">
        <v>190</v>
      </c>
      <c r="D1482" s="126" t="s">
        <v>197</v>
      </c>
      <c r="E1482" s="124">
        <v>0.24418799999999999</v>
      </c>
      <c r="F1482" s="124">
        <v>0.15359500000000001</v>
      </c>
      <c r="G1482" s="124">
        <v>0.397783</v>
      </c>
    </row>
    <row r="1483" spans="2:7" hidden="1" x14ac:dyDescent="0.5">
      <c r="B1483" s="122">
        <v>2002</v>
      </c>
      <c r="C1483" s="126" t="s">
        <v>190</v>
      </c>
      <c r="D1483" s="126" t="s">
        <v>198</v>
      </c>
      <c r="E1483" s="124">
        <v>0.74324100000000004</v>
      </c>
      <c r="F1483" s="124">
        <v>0.56749300000000003</v>
      </c>
      <c r="G1483" s="124">
        <v>1.3107340000000001</v>
      </c>
    </row>
    <row r="1484" spans="2:7" hidden="1" x14ac:dyDescent="0.5">
      <c r="B1484" s="122">
        <v>2002</v>
      </c>
      <c r="C1484" s="126" t="s">
        <v>190</v>
      </c>
      <c r="D1484" s="126" t="s">
        <v>199</v>
      </c>
      <c r="E1484" s="124">
        <v>3.4062000000000002E-2</v>
      </c>
      <c r="F1484" s="124">
        <v>4.2952999999999998E-2</v>
      </c>
      <c r="G1484" s="124">
        <v>7.7015E-2</v>
      </c>
    </row>
    <row r="1485" spans="2:7" hidden="1" x14ac:dyDescent="0.5">
      <c r="B1485" s="122">
        <v>2002</v>
      </c>
      <c r="C1485" s="126" t="s">
        <v>190</v>
      </c>
      <c r="D1485" s="126" t="s">
        <v>200</v>
      </c>
      <c r="E1485" s="124">
        <v>0.221665</v>
      </c>
      <c r="F1485" s="124">
        <v>0.19720599999999999</v>
      </c>
      <c r="G1485" s="124">
        <v>0.41887099999999999</v>
      </c>
    </row>
    <row r="1486" spans="2:7" hidden="1" x14ac:dyDescent="0.5">
      <c r="B1486" s="122">
        <v>2002</v>
      </c>
      <c r="C1486" s="126" t="s">
        <v>190</v>
      </c>
      <c r="D1486" s="126" t="s">
        <v>201</v>
      </c>
      <c r="E1486" s="124">
        <v>0.71569000000000005</v>
      </c>
      <c r="F1486" s="124">
        <v>0.54218999999999995</v>
      </c>
      <c r="G1486" s="124">
        <v>1.2578800000000001</v>
      </c>
    </row>
    <row r="1487" spans="2:7" hidden="1" x14ac:dyDescent="0.5">
      <c r="B1487" s="122">
        <v>2002</v>
      </c>
      <c r="C1487" s="126" t="s">
        <v>190</v>
      </c>
      <c r="D1487" s="126" t="s">
        <v>202</v>
      </c>
      <c r="E1487" s="124">
        <v>0.44165700000000002</v>
      </c>
      <c r="F1487" s="124">
        <v>0.27395900000000001</v>
      </c>
      <c r="G1487" s="124">
        <v>0.71561600000000003</v>
      </c>
    </row>
    <row r="1488" spans="2:7" hidden="1" x14ac:dyDescent="0.5">
      <c r="B1488" s="122">
        <v>2002</v>
      </c>
      <c r="C1488" s="126" t="s">
        <v>190</v>
      </c>
      <c r="D1488" s="126" t="s">
        <v>203</v>
      </c>
      <c r="E1488" s="124">
        <v>8.6888999999999994E-2</v>
      </c>
      <c r="F1488" s="124">
        <v>5.3531000000000002E-2</v>
      </c>
      <c r="G1488" s="124">
        <v>0.14041999999999999</v>
      </c>
    </row>
    <row r="1489" spans="2:7" hidden="1" x14ac:dyDescent="0.5">
      <c r="B1489" s="122">
        <v>2002</v>
      </c>
      <c r="C1489" s="126" t="s">
        <v>190</v>
      </c>
      <c r="D1489" s="126" t="s">
        <v>204</v>
      </c>
      <c r="E1489" s="124">
        <v>0.26383200000000001</v>
      </c>
      <c r="F1489" s="124">
        <v>0.11874</v>
      </c>
      <c r="G1489" s="124">
        <v>0.38257200000000002</v>
      </c>
    </row>
    <row r="1490" spans="2:7" hidden="1" x14ac:dyDescent="0.5">
      <c r="B1490" s="122">
        <v>2002</v>
      </c>
      <c r="C1490" s="126" t="s">
        <v>190</v>
      </c>
      <c r="D1490" s="126" t="s">
        <v>205</v>
      </c>
      <c r="E1490" s="124">
        <v>7.5519000000000003E-2</v>
      </c>
      <c r="F1490" s="124">
        <v>5.3911000000000001E-2</v>
      </c>
      <c r="G1490" s="124">
        <v>0.12942999999999999</v>
      </c>
    </row>
    <row r="1491" spans="2:7" hidden="1" x14ac:dyDescent="0.5">
      <c r="B1491" s="122">
        <v>2002</v>
      </c>
      <c r="C1491" s="126" t="s">
        <v>206</v>
      </c>
      <c r="D1491" s="126" t="s">
        <v>207</v>
      </c>
      <c r="E1491" s="124">
        <v>1.502E-2</v>
      </c>
      <c r="F1491" s="124">
        <v>1.7108999999999999E-2</v>
      </c>
      <c r="G1491" s="124">
        <v>3.2128999999999998E-2</v>
      </c>
    </row>
    <row r="1492" spans="2:7" hidden="1" x14ac:dyDescent="0.5">
      <c r="B1492" s="122">
        <v>2002</v>
      </c>
      <c r="C1492" s="126" t="s">
        <v>206</v>
      </c>
      <c r="D1492" s="126" t="s">
        <v>208</v>
      </c>
      <c r="E1492" s="124">
        <v>4.2839999999999996E-3</v>
      </c>
      <c r="F1492" s="124">
        <v>3.748E-3</v>
      </c>
      <c r="G1492" s="124">
        <v>8.0319999999999992E-3</v>
      </c>
    </row>
    <row r="1493" spans="2:7" hidden="1" x14ac:dyDescent="0.5">
      <c r="B1493" s="122">
        <v>2002</v>
      </c>
      <c r="C1493" s="126" t="s">
        <v>206</v>
      </c>
      <c r="D1493" s="126" t="s">
        <v>209</v>
      </c>
      <c r="E1493" s="124">
        <v>7.1780000000000004E-3</v>
      </c>
      <c r="F1493" s="124">
        <v>6.1180000000000002E-3</v>
      </c>
      <c r="G1493" s="124">
        <v>1.3296000000000001E-2</v>
      </c>
    </row>
    <row r="1494" spans="2:7" hidden="1" x14ac:dyDescent="0.5">
      <c r="B1494" s="122">
        <v>2002</v>
      </c>
      <c r="C1494" s="126" t="s">
        <v>206</v>
      </c>
      <c r="D1494" s="126" t="s">
        <v>210</v>
      </c>
      <c r="E1494" s="124">
        <v>2.0348999999999999E-2</v>
      </c>
      <c r="F1494" s="124">
        <v>1.1127E-2</v>
      </c>
      <c r="G1494" s="124">
        <v>3.1475999999999997E-2</v>
      </c>
    </row>
    <row r="1495" spans="2:7" hidden="1" x14ac:dyDescent="0.5">
      <c r="B1495" s="122">
        <v>2002</v>
      </c>
      <c r="C1495" s="126" t="s">
        <v>206</v>
      </c>
      <c r="D1495" s="126" t="s">
        <v>211</v>
      </c>
      <c r="E1495" s="124">
        <v>6.2085000000000001E-2</v>
      </c>
      <c r="F1495" s="124">
        <v>5.1436999999999997E-2</v>
      </c>
      <c r="G1495" s="124">
        <v>0.113522</v>
      </c>
    </row>
    <row r="1496" spans="2:7" hidden="1" x14ac:dyDescent="0.5">
      <c r="B1496" s="122">
        <v>2002</v>
      </c>
      <c r="C1496" s="126" t="s">
        <v>206</v>
      </c>
      <c r="D1496" s="126" t="s">
        <v>212</v>
      </c>
      <c r="E1496" s="124">
        <v>0.36932999999999999</v>
      </c>
      <c r="F1496" s="124">
        <v>0.373693</v>
      </c>
      <c r="G1496" s="124">
        <v>0.74302299999999999</v>
      </c>
    </row>
    <row r="1497" spans="2:7" hidden="1" x14ac:dyDescent="0.5">
      <c r="B1497" s="122">
        <v>2002</v>
      </c>
      <c r="C1497" s="126" t="s">
        <v>206</v>
      </c>
      <c r="D1497" s="126" t="s">
        <v>213</v>
      </c>
      <c r="E1497" s="124">
        <v>0.28985499999999997</v>
      </c>
      <c r="F1497" s="124">
        <v>0.237343</v>
      </c>
      <c r="G1497" s="124">
        <v>0.52719799999999994</v>
      </c>
    </row>
    <row r="1498" spans="2:7" hidden="1" x14ac:dyDescent="0.5">
      <c r="B1498" s="122">
        <v>2002</v>
      </c>
      <c r="C1498" s="126" t="s">
        <v>206</v>
      </c>
      <c r="D1498" s="126" t="s">
        <v>214</v>
      </c>
      <c r="E1498" s="124">
        <v>1.3217E-2</v>
      </c>
      <c r="F1498" s="124">
        <v>1.4468999999999999E-2</v>
      </c>
      <c r="G1498" s="124">
        <v>2.7685999999999999E-2</v>
      </c>
    </row>
    <row r="1499" spans="2:7" hidden="1" x14ac:dyDescent="0.5">
      <c r="B1499" s="122">
        <v>2002</v>
      </c>
      <c r="C1499" s="126" t="s">
        <v>206</v>
      </c>
      <c r="D1499" s="126" t="s">
        <v>215</v>
      </c>
      <c r="E1499" s="124">
        <v>0.106055</v>
      </c>
      <c r="F1499" s="124">
        <v>5.6959999999999997E-2</v>
      </c>
      <c r="G1499" s="124">
        <v>0.16301499999999999</v>
      </c>
    </row>
    <row r="1500" spans="2:7" hidden="1" x14ac:dyDescent="0.5">
      <c r="B1500" s="122">
        <v>2002</v>
      </c>
      <c r="C1500" s="126" t="s">
        <v>206</v>
      </c>
      <c r="D1500" s="126" t="s">
        <v>216</v>
      </c>
      <c r="E1500" s="124">
        <v>3.3155999999999998E-2</v>
      </c>
      <c r="F1500" s="124">
        <v>2.3784E-2</v>
      </c>
      <c r="G1500" s="124">
        <v>5.6939999999999998E-2</v>
      </c>
    </row>
    <row r="1501" spans="2:7" hidden="1" x14ac:dyDescent="0.5">
      <c r="B1501" s="122">
        <v>2002</v>
      </c>
      <c r="C1501" s="126" t="s">
        <v>206</v>
      </c>
      <c r="D1501" s="126" t="s">
        <v>217</v>
      </c>
      <c r="E1501" s="124">
        <v>1.5762000000000002E-2</v>
      </c>
      <c r="F1501" s="124">
        <v>1.7211000000000001E-2</v>
      </c>
      <c r="G1501" s="124">
        <v>3.2973000000000002E-2</v>
      </c>
    </row>
    <row r="1502" spans="2:7" hidden="1" x14ac:dyDescent="0.5">
      <c r="B1502" s="122">
        <v>2002</v>
      </c>
      <c r="C1502" s="126" t="s">
        <v>206</v>
      </c>
      <c r="D1502" s="126" t="s">
        <v>218</v>
      </c>
      <c r="E1502" s="124">
        <v>0.113593</v>
      </c>
      <c r="F1502" s="124">
        <v>0.193749</v>
      </c>
      <c r="G1502" s="124">
        <v>0.307342</v>
      </c>
    </row>
    <row r="1503" spans="2:7" hidden="1" x14ac:dyDescent="0.5">
      <c r="B1503" s="122">
        <v>2002</v>
      </c>
      <c r="C1503" s="126" t="s">
        <v>206</v>
      </c>
      <c r="D1503" s="126" t="s">
        <v>219</v>
      </c>
      <c r="E1503" s="124">
        <v>4.9711999999999999E-2</v>
      </c>
      <c r="F1503" s="124">
        <v>3.9286000000000001E-2</v>
      </c>
      <c r="G1503" s="124">
        <v>8.8997999999999994E-2</v>
      </c>
    </row>
    <row r="1504" spans="2:7" hidden="1" x14ac:dyDescent="0.5">
      <c r="B1504" s="122">
        <v>2002</v>
      </c>
      <c r="C1504" s="126" t="s">
        <v>206</v>
      </c>
      <c r="D1504" s="126" t="s">
        <v>220</v>
      </c>
      <c r="E1504" s="124">
        <v>8.9892E-2</v>
      </c>
      <c r="F1504" s="124">
        <v>0.10555100000000001</v>
      </c>
      <c r="G1504" s="124">
        <v>0.19544300000000001</v>
      </c>
    </row>
    <row r="1505" spans="2:7" hidden="1" x14ac:dyDescent="0.5">
      <c r="B1505" s="122">
        <v>2002</v>
      </c>
      <c r="C1505" s="126" t="s">
        <v>206</v>
      </c>
      <c r="D1505" s="126" t="s">
        <v>221</v>
      </c>
      <c r="E1505" s="124">
        <v>5.1982E-2</v>
      </c>
      <c r="F1505" s="124">
        <v>0.101337</v>
      </c>
      <c r="G1505" s="124">
        <v>0.15331900000000001</v>
      </c>
    </row>
    <row r="1506" spans="2:7" hidden="1" x14ac:dyDescent="0.5">
      <c r="B1506" s="122">
        <v>2002</v>
      </c>
      <c r="C1506" s="126" t="s">
        <v>206</v>
      </c>
      <c r="D1506" s="126" t="s">
        <v>222</v>
      </c>
      <c r="E1506" s="124">
        <v>8.2248000000000002E-2</v>
      </c>
      <c r="F1506" s="124">
        <v>0.112953</v>
      </c>
      <c r="G1506" s="124">
        <v>0.19520100000000001</v>
      </c>
    </row>
    <row r="1507" spans="2:7" hidden="1" x14ac:dyDescent="0.5">
      <c r="B1507" s="122">
        <v>2002</v>
      </c>
      <c r="C1507" s="126" t="s">
        <v>206</v>
      </c>
      <c r="D1507" s="126" t="s">
        <v>223</v>
      </c>
      <c r="E1507" s="124">
        <v>0.105709</v>
      </c>
      <c r="F1507" s="124">
        <v>0.207757</v>
      </c>
      <c r="G1507" s="124">
        <v>0.31346600000000002</v>
      </c>
    </row>
    <row r="1508" spans="2:7" hidden="1" x14ac:dyDescent="0.5">
      <c r="B1508" s="122">
        <v>2002</v>
      </c>
      <c r="C1508" s="126" t="s">
        <v>206</v>
      </c>
      <c r="D1508" s="126" t="s">
        <v>224</v>
      </c>
      <c r="E1508" s="124">
        <v>4.3489999999999996E-3</v>
      </c>
      <c r="F1508" s="124">
        <v>3.8539999999999998E-3</v>
      </c>
      <c r="G1508" s="124">
        <v>8.2029999999999985E-3</v>
      </c>
    </row>
    <row r="1509" spans="2:7" hidden="1" x14ac:dyDescent="0.5">
      <c r="B1509" s="122">
        <v>2002</v>
      </c>
      <c r="C1509" s="126" t="s">
        <v>206</v>
      </c>
      <c r="D1509" s="126" t="s">
        <v>225</v>
      </c>
      <c r="E1509" s="124">
        <v>5.2371000000000001E-2</v>
      </c>
      <c r="F1509" s="124">
        <v>9.3711000000000003E-2</v>
      </c>
      <c r="G1509" s="124">
        <v>0.14608199999999999</v>
      </c>
    </row>
    <row r="1510" spans="2:7" hidden="1" x14ac:dyDescent="0.5">
      <c r="B1510" s="122">
        <v>2002</v>
      </c>
      <c r="C1510" s="126" t="s">
        <v>206</v>
      </c>
      <c r="D1510" s="126" t="s">
        <v>226</v>
      </c>
      <c r="E1510" s="124">
        <v>5.7242000000000001E-2</v>
      </c>
      <c r="F1510" s="124">
        <v>4.3166999999999997E-2</v>
      </c>
      <c r="G1510" s="124">
        <v>0.100409</v>
      </c>
    </row>
    <row r="1511" spans="2:7" hidden="1" x14ac:dyDescent="0.5">
      <c r="B1511" s="122">
        <v>2002</v>
      </c>
      <c r="C1511" s="126" t="s">
        <v>206</v>
      </c>
      <c r="D1511" s="126" t="s">
        <v>227</v>
      </c>
      <c r="E1511" s="124">
        <v>0.17891699999999999</v>
      </c>
      <c r="F1511" s="124">
        <v>0.14524999999999999</v>
      </c>
      <c r="G1511" s="124">
        <v>0.32416699999999998</v>
      </c>
    </row>
    <row r="1512" spans="2:7" hidden="1" x14ac:dyDescent="0.5">
      <c r="B1512" s="122">
        <v>2002</v>
      </c>
      <c r="C1512" s="126" t="s">
        <v>206</v>
      </c>
      <c r="D1512" s="126" t="s">
        <v>228</v>
      </c>
      <c r="E1512" s="124">
        <v>0.13059699999999999</v>
      </c>
      <c r="F1512" s="124">
        <v>0.10542799999999999</v>
      </c>
      <c r="G1512" s="124">
        <v>0.23602500000000001</v>
      </c>
    </row>
    <row r="1513" spans="2:7" hidden="1" x14ac:dyDescent="0.5">
      <c r="B1513" s="122">
        <v>2002</v>
      </c>
      <c r="C1513" s="126" t="s">
        <v>206</v>
      </c>
      <c r="D1513" s="126" t="s">
        <v>229</v>
      </c>
      <c r="E1513" s="124">
        <v>9.9999999999999995E-7</v>
      </c>
      <c r="F1513" s="124">
        <v>2.8899999999999998E-4</v>
      </c>
      <c r="G1513" s="124">
        <v>2.9E-4</v>
      </c>
    </row>
    <row r="1514" spans="2:7" hidden="1" x14ac:dyDescent="0.5">
      <c r="B1514" s="122">
        <v>2002</v>
      </c>
      <c r="C1514" s="126" t="s">
        <v>206</v>
      </c>
      <c r="D1514" s="126" t="s">
        <v>230</v>
      </c>
      <c r="E1514" s="124">
        <v>5.7619999999999998E-2</v>
      </c>
      <c r="F1514" s="124">
        <v>6.2370000000000002E-2</v>
      </c>
      <c r="G1514" s="124">
        <v>0.11999</v>
      </c>
    </row>
    <row r="1515" spans="2:7" hidden="1" x14ac:dyDescent="0.5">
      <c r="B1515" s="122">
        <v>2002</v>
      </c>
      <c r="C1515" s="126" t="s">
        <v>206</v>
      </c>
      <c r="D1515" s="126" t="s">
        <v>231</v>
      </c>
      <c r="E1515" s="124">
        <v>4.6360999999999999E-2</v>
      </c>
      <c r="F1515" s="124">
        <v>6.7979999999999999E-2</v>
      </c>
      <c r="G1515" s="124">
        <v>0.114341</v>
      </c>
    </row>
    <row r="1516" spans="2:7" hidden="1" x14ac:dyDescent="0.5">
      <c r="B1516" s="122">
        <v>2002</v>
      </c>
      <c r="C1516" s="126" t="s">
        <v>206</v>
      </c>
      <c r="D1516" s="126" t="s">
        <v>232</v>
      </c>
      <c r="E1516" s="124">
        <v>1.1594999999999999E-2</v>
      </c>
      <c r="F1516" s="124">
        <v>1.1030999999999999E-2</v>
      </c>
      <c r="G1516" s="124">
        <v>2.2626E-2</v>
      </c>
    </row>
    <row r="1517" spans="2:7" hidden="1" x14ac:dyDescent="0.5">
      <c r="B1517" s="122">
        <v>2002</v>
      </c>
      <c r="C1517" s="126" t="s">
        <v>206</v>
      </c>
      <c r="D1517" s="126" t="s">
        <v>233</v>
      </c>
      <c r="E1517" s="124">
        <v>2.1610000000000002E-3</v>
      </c>
      <c r="F1517" s="124">
        <v>1.9810000000000001E-3</v>
      </c>
      <c r="G1517" s="124">
        <v>4.1419999999999998E-3</v>
      </c>
    </row>
    <row r="1518" spans="2:7" hidden="1" x14ac:dyDescent="0.5">
      <c r="B1518" s="122">
        <v>2002</v>
      </c>
      <c r="C1518" s="126" t="s">
        <v>206</v>
      </c>
      <c r="D1518" s="126" t="s">
        <v>234</v>
      </c>
      <c r="E1518" s="124">
        <v>8.2893999999999995E-2</v>
      </c>
      <c r="F1518" s="124">
        <v>7.2438000000000002E-2</v>
      </c>
      <c r="G1518" s="124">
        <v>0.155332</v>
      </c>
    </row>
    <row r="1519" spans="2:7" hidden="1" x14ac:dyDescent="0.5">
      <c r="B1519" s="122">
        <v>2002</v>
      </c>
      <c r="C1519" s="126" t="s">
        <v>206</v>
      </c>
      <c r="D1519" s="126" t="s">
        <v>235</v>
      </c>
      <c r="E1519" s="124">
        <v>2.7085000000000001E-2</v>
      </c>
      <c r="F1519" s="124">
        <v>9.5256999999999994E-2</v>
      </c>
      <c r="G1519" s="124">
        <v>0.12234200000000001</v>
      </c>
    </row>
    <row r="1520" spans="2:7" hidden="1" x14ac:dyDescent="0.5">
      <c r="B1520" s="122">
        <v>2002</v>
      </c>
      <c r="C1520" s="126" t="s">
        <v>206</v>
      </c>
      <c r="D1520" s="126" t="s">
        <v>236</v>
      </c>
      <c r="E1520" s="124">
        <v>2.0140000000000002E-3</v>
      </c>
      <c r="F1520" s="124">
        <v>1.629E-3</v>
      </c>
      <c r="G1520" s="124">
        <v>3.643E-3</v>
      </c>
    </row>
    <row r="1521" spans="2:7" hidden="1" x14ac:dyDescent="0.5">
      <c r="B1521" s="122">
        <v>2002</v>
      </c>
      <c r="C1521" s="126" t="s">
        <v>206</v>
      </c>
      <c r="D1521" s="126" t="s">
        <v>237</v>
      </c>
      <c r="E1521" s="124">
        <v>0.112552</v>
      </c>
      <c r="F1521" s="124">
        <v>8.1803000000000001E-2</v>
      </c>
      <c r="G1521" s="124">
        <v>0.194355</v>
      </c>
    </row>
    <row r="1522" spans="2:7" hidden="1" x14ac:dyDescent="0.5">
      <c r="B1522" s="122">
        <v>2002</v>
      </c>
      <c r="C1522" s="126" t="s">
        <v>206</v>
      </c>
      <c r="D1522" s="126" t="s">
        <v>238</v>
      </c>
      <c r="E1522" s="124">
        <v>4.1938000000000003E-2</v>
      </c>
      <c r="F1522" s="124">
        <v>2.5356E-2</v>
      </c>
      <c r="G1522" s="124">
        <v>6.7294000000000007E-2</v>
      </c>
    </row>
    <row r="1523" spans="2:7" hidden="1" x14ac:dyDescent="0.5">
      <c r="B1523" s="122">
        <v>2002</v>
      </c>
      <c r="C1523" s="126" t="s">
        <v>206</v>
      </c>
      <c r="D1523" s="126" t="s">
        <v>239</v>
      </c>
      <c r="E1523" s="124">
        <v>0.17743500000000001</v>
      </c>
      <c r="F1523" s="124">
        <v>0.20567099999999999</v>
      </c>
      <c r="G1523" s="124">
        <v>0.383106</v>
      </c>
    </row>
    <row r="1524" spans="2:7" hidden="1" x14ac:dyDescent="0.5">
      <c r="B1524" s="122">
        <v>2002</v>
      </c>
      <c r="C1524" s="126" t="s">
        <v>206</v>
      </c>
      <c r="D1524" s="126" t="s">
        <v>240</v>
      </c>
      <c r="E1524" s="124">
        <v>1.9105E-2</v>
      </c>
      <c r="F1524" s="124">
        <v>9.1632000000000005E-2</v>
      </c>
      <c r="G1524" s="124">
        <v>0.110737</v>
      </c>
    </row>
    <row r="1525" spans="2:7" hidden="1" x14ac:dyDescent="0.5">
      <c r="B1525" s="122">
        <v>2002</v>
      </c>
      <c r="C1525" s="126" t="s">
        <v>206</v>
      </c>
      <c r="D1525" s="126" t="s">
        <v>241</v>
      </c>
      <c r="E1525" s="124">
        <v>3.0727999999999998E-2</v>
      </c>
      <c r="F1525" s="124">
        <v>2.5954999999999999E-2</v>
      </c>
      <c r="G1525" s="124">
        <v>5.6682999999999997E-2</v>
      </c>
    </row>
    <row r="1526" spans="2:7" hidden="1" x14ac:dyDescent="0.5">
      <c r="B1526" s="122">
        <v>2002</v>
      </c>
      <c r="C1526" s="126" t="s">
        <v>206</v>
      </c>
      <c r="D1526" s="126" t="s">
        <v>242</v>
      </c>
      <c r="E1526" s="124">
        <v>1.2199999999999999E-3</v>
      </c>
      <c r="F1526" s="124">
        <v>6.6200000000000005E-4</v>
      </c>
      <c r="G1526" s="124">
        <v>1.882E-3</v>
      </c>
    </row>
    <row r="1527" spans="2:7" hidden="1" x14ac:dyDescent="0.5">
      <c r="B1527" s="122">
        <v>2002</v>
      </c>
      <c r="C1527" s="126" t="s">
        <v>206</v>
      </c>
      <c r="D1527" s="126" t="s">
        <v>243</v>
      </c>
      <c r="E1527" s="124">
        <v>1.2099999999999999E-3</v>
      </c>
      <c r="F1527" s="124">
        <v>6.0899999999999995E-4</v>
      </c>
      <c r="G1527" s="124">
        <v>1.8190000000000001E-3</v>
      </c>
    </row>
    <row r="1528" spans="2:7" hidden="1" x14ac:dyDescent="0.5">
      <c r="B1528" s="122">
        <v>2002</v>
      </c>
      <c r="C1528" s="126" t="s">
        <v>206</v>
      </c>
      <c r="D1528" s="126" t="s">
        <v>244</v>
      </c>
      <c r="E1528" s="124">
        <v>8.6199999999999992E-3</v>
      </c>
      <c r="F1528" s="124">
        <v>6.9119999999999997E-3</v>
      </c>
      <c r="G1528" s="124">
        <v>1.5532000000000001E-2</v>
      </c>
    </row>
    <row r="1529" spans="2:7" hidden="1" x14ac:dyDescent="0.5">
      <c r="B1529" s="122">
        <v>2002</v>
      </c>
      <c r="C1529" s="126" t="s">
        <v>206</v>
      </c>
      <c r="D1529" s="126" t="s">
        <v>245</v>
      </c>
      <c r="E1529" s="124">
        <v>1.6697E-2</v>
      </c>
      <c r="F1529" s="124">
        <v>1.4808999999999999E-2</v>
      </c>
      <c r="G1529" s="124">
        <v>3.1505999999999999E-2</v>
      </c>
    </row>
    <row r="1530" spans="2:7" hidden="1" x14ac:dyDescent="0.5">
      <c r="B1530" s="122">
        <v>2002</v>
      </c>
      <c r="C1530" s="126" t="s">
        <v>77</v>
      </c>
      <c r="D1530" s="126" t="s">
        <v>246</v>
      </c>
      <c r="E1530" s="124">
        <v>0.18434500000000001</v>
      </c>
      <c r="F1530" s="124">
        <v>0.35755999999999999</v>
      </c>
      <c r="G1530" s="124">
        <v>0.54190499999999997</v>
      </c>
    </row>
    <row r="1531" spans="2:7" hidden="1" x14ac:dyDescent="0.5">
      <c r="B1531" s="122">
        <v>2002</v>
      </c>
      <c r="C1531" s="126" t="s">
        <v>77</v>
      </c>
      <c r="D1531" s="126" t="s">
        <v>247</v>
      </c>
      <c r="E1531" s="124">
        <v>2.3144999999999999E-2</v>
      </c>
      <c r="F1531" s="124">
        <v>1.0962E-2</v>
      </c>
      <c r="G1531" s="124">
        <v>3.4106999999999998E-2</v>
      </c>
    </row>
    <row r="1532" spans="2:7" hidden="1" x14ac:dyDescent="0.5">
      <c r="B1532" s="122">
        <v>2002</v>
      </c>
      <c r="C1532" s="126" t="s">
        <v>77</v>
      </c>
      <c r="D1532" s="126" t="s">
        <v>248</v>
      </c>
      <c r="E1532" s="124">
        <v>4.9145000000000001E-2</v>
      </c>
      <c r="F1532" s="124">
        <v>1.4587909999999999</v>
      </c>
      <c r="G1532" s="124">
        <v>1.5079359999999999</v>
      </c>
    </row>
    <row r="1533" spans="2:7" hidden="1" x14ac:dyDescent="0.5">
      <c r="B1533" s="122">
        <v>2002</v>
      </c>
      <c r="C1533" s="126" t="s">
        <v>77</v>
      </c>
      <c r="D1533" s="126" t="s">
        <v>249</v>
      </c>
      <c r="E1533" s="124">
        <v>9.4041E-2</v>
      </c>
      <c r="F1533" s="124">
        <v>1.1130629999999999</v>
      </c>
      <c r="G1533" s="124">
        <v>1.207104</v>
      </c>
    </row>
    <row r="1534" spans="2:7" hidden="1" x14ac:dyDescent="0.5">
      <c r="B1534" s="122">
        <v>2002</v>
      </c>
      <c r="C1534" s="126" t="s">
        <v>77</v>
      </c>
      <c r="D1534" s="126" t="s">
        <v>250</v>
      </c>
      <c r="E1534" s="124">
        <v>8.2208000000000003E-2</v>
      </c>
      <c r="F1534" s="124">
        <v>5.2111999999999999E-2</v>
      </c>
      <c r="G1534" s="124">
        <v>0.13431999999999999</v>
      </c>
    </row>
    <row r="1535" spans="2:7" hidden="1" x14ac:dyDescent="0.5">
      <c r="B1535" s="122">
        <v>2002</v>
      </c>
      <c r="C1535" s="126" t="s">
        <v>77</v>
      </c>
      <c r="D1535" s="126" t="s">
        <v>251</v>
      </c>
      <c r="E1535" s="124">
        <v>0.30374299999999999</v>
      </c>
      <c r="F1535" s="124">
        <v>0.12882299999999999</v>
      </c>
      <c r="G1535" s="124">
        <v>0.43256600000000001</v>
      </c>
    </row>
    <row r="1536" spans="2:7" hidden="1" x14ac:dyDescent="0.5">
      <c r="B1536" s="122">
        <v>2002</v>
      </c>
      <c r="C1536" s="126" t="s">
        <v>77</v>
      </c>
      <c r="D1536" s="126" t="s">
        <v>252</v>
      </c>
      <c r="E1536" s="124">
        <v>6.6865999999999995E-2</v>
      </c>
      <c r="F1536" s="124">
        <v>8.3878999999999995E-2</v>
      </c>
      <c r="G1536" s="124">
        <v>0.15074499999999999</v>
      </c>
    </row>
    <row r="1537" spans="2:7" hidden="1" x14ac:dyDescent="0.5">
      <c r="B1537" s="122">
        <v>2002</v>
      </c>
      <c r="C1537" s="126" t="s">
        <v>77</v>
      </c>
      <c r="D1537" s="126" t="s">
        <v>253</v>
      </c>
      <c r="E1537" s="124">
        <v>7.7499999999999999E-3</v>
      </c>
      <c r="F1537" s="124">
        <v>4.614E-3</v>
      </c>
      <c r="G1537" s="124">
        <v>1.2364E-2</v>
      </c>
    </row>
    <row r="1538" spans="2:7" hidden="1" x14ac:dyDescent="0.5">
      <c r="B1538" s="122">
        <v>2002</v>
      </c>
      <c r="C1538" s="126" t="s">
        <v>77</v>
      </c>
      <c r="D1538" s="126" t="s">
        <v>254</v>
      </c>
      <c r="E1538" s="124">
        <v>0.20011300000000001</v>
      </c>
      <c r="F1538" s="124">
        <v>0.120522</v>
      </c>
      <c r="G1538" s="124">
        <v>0.320635</v>
      </c>
    </row>
    <row r="1539" spans="2:7" hidden="1" x14ac:dyDescent="0.5">
      <c r="B1539" s="122">
        <v>2002</v>
      </c>
      <c r="C1539" s="126" t="s">
        <v>77</v>
      </c>
      <c r="D1539" s="126" t="s">
        <v>255</v>
      </c>
      <c r="E1539" s="124">
        <v>0.31861400000000001</v>
      </c>
      <c r="F1539" s="124">
        <v>0.65761999999999998</v>
      </c>
      <c r="G1539" s="124">
        <v>0.97623400000000005</v>
      </c>
    </row>
    <row r="1540" spans="2:7" hidden="1" x14ac:dyDescent="0.5">
      <c r="B1540" s="122">
        <v>2002</v>
      </c>
      <c r="C1540" s="126" t="s">
        <v>77</v>
      </c>
      <c r="D1540" s="126" t="s">
        <v>256</v>
      </c>
      <c r="E1540" s="124">
        <v>0.17993999999999999</v>
      </c>
      <c r="F1540" s="124">
        <v>0.145341</v>
      </c>
      <c r="G1540" s="124">
        <v>0.32528099999999999</v>
      </c>
    </row>
    <row r="1541" spans="2:7" x14ac:dyDescent="0.5">
      <c r="B1541" s="122">
        <v>2003</v>
      </c>
      <c r="C1541" s="124" t="s">
        <v>136</v>
      </c>
      <c r="D1541" s="124" t="s">
        <v>52</v>
      </c>
      <c r="E1541" s="124">
        <v>1.1289769999999999</v>
      </c>
      <c r="F1541" s="124">
        <v>1.3728579999999999</v>
      </c>
      <c r="G1541" s="124">
        <v>2.5018349999999998</v>
      </c>
    </row>
    <row r="1542" spans="2:7" x14ac:dyDescent="0.5">
      <c r="B1542" s="122">
        <v>2003</v>
      </c>
      <c r="C1542" s="124" t="s">
        <v>136</v>
      </c>
      <c r="D1542" s="124" t="s">
        <v>137</v>
      </c>
      <c r="E1542" s="124">
        <v>0.33258900000000002</v>
      </c>
      <c r="F1542" s="124">
        <v>0.40584599999999998</v>
      </c>
      <c r="G1542" s="124">
        <v>0.73843499999999995</v>
      </c>
    </row>
    <row r="1543" spans="2:7" x14ac:dyDescent="0.5">
      <c r="B1543" s="122">
        <v>2003</v>
      </c>
      <c r="C1543" s="124" t="s">
        <v>136</v>
      </c>
      <c r="D1543" s="124" t="s">
        <v>51</v>
      </c>
      <c r="E1543" s="124">
        <v>2.0876519999999998</v>
      </c>
      <c r="F1543" s="124">
        <v>1.5617350000000001</v>
      </c>
      <c r="G1543" s="124">
        <v>3.6493869999999999</v>
      </c>
    </row>
    <row r="1544" spans="2:7" x14ac:dyDescent="0.5">
      <c r="B1544" s="122">
        <v>2003</v>
      </c>
      <c r="C1544" s="126" t="s">
        <v>136</v>
      </c>
      <c r="D1544" s="126" t="s">
        <v>138</v>
      </c>
      <c r="E1544" s="124">
        <v>1.0426329999999999</v>
      </c>
      <c r="F1544" s="124">
        <v>0.825461</v>
      </c>
      <c r="G1544" s="124">
        <v>1.8680939999999999</v>
      </c>
    </row>
    <row r="1545" spans="2:7" hidden="1" x14ac:dyDescent="0.5">
      <c r="B1545" s="122">
        <v>2003</v>
      </c>
      <c r="C1545" s="126" t="s">
        <v>139</v>
      </c>
      <c r="D1545" s="126" t="s">
        <v>139</v>
      </c>
      <c r="E1545" s="124">
        <v>10.620226000000001</v>
      </c>
      <c r="F1545" s="124">
        <v>0</v>
      </c>
      <c r="G1545" s="124">
        <v>10.620226000000001</v>
      </c>
    </row>
    <row r="1546" spans="2:7" hidden="1" x14ac:dyDescent="0.5">
      <c r="B1546" s="122">
        <v>2003</v>
      </c>
      <c r="C1546" s="126" t="s">
        <v>72</v>
      </c>
      <c r="D1546" s="126" t="s">
        <v>140</v>
      </c>
      <c r="E1546" s="124">
        <v>9.3548229999999997</v>
      </c>
      <c r="F1546" s="124">
        <v>0.82633699999999999</v>
      </c>
      <c r="G1546" s="124">
        <v>10.18116</v>
      </c>
    </row>
    <row r="1547" spans="2:7" hidden="1" x14ac:dyDescent="0.5">
      <c r="B1547" s="122">
        <v>2003</v>
      </c>
      <c r="C1547" s="126" t="s">
        <v>72</v>
      </c>
      <c r="D1547" s="126" t="s">
        <v>141</v>
      </c>
      <c r="E1547" s="124">
        <v>0.13062099999999999</v>
      </c>
      <c r="F1547" s="124">
        <v>2.2609000000000001E-2</v>
      </c>
      <c r="G1547" s="124">
        <v>0.15323000000000001</v>
      </c>
    </row>
    <row r="1548" spans="2:7" hidden="1" x14ac:dyDescent="0.5">
      <c r="B1548" s="122">
        <v>2003</v>
      </c>
      <c r="C1548" s="126" t="s">
        <v>72</v>
      </c>
      <c r="D1548" s="126" t="s">
        <v>142</v>
      </c>
      <c r="E1548" s="124">
        <v>0.332702</v>
      </c>
      <c r="F1548" s="124">
        <v>0.131943</v>
      </c>
      <c r="G1548" s="124">
        <v>0.46464499999999997</v>
      </c>
    </row>
    <row r="1549" spans="2:7" hidden="1" x14ac:dyDescent="0.5">
      <c r="B1549" s="122">
        <v>2003</v>
      </c>
      <c r="C1549" s="126" t="s">
        <v>72</v>
      </c>
      <c r="D1549" s="126" t="s">
        <v>143</v>
      </c>
      <c r="E1549" s="124">
        <v>0.67751600000000001</v>
      </c>
      <c r="F1549" s="124">
        <v>0.10748199999999999</v>
      </c>
      <c r="G1549" s="124">
        <v>0.78499799999999997</v>
      </c>
    </row>
    <row r="1550" spans="2:7" hidden="1" x14ac:dyDescent="0.5">
      <c r="B1550" s="122">
        <v>2003</v>
      </c>
      <c r="C1550" s="126" t="s">
        <v>72</v>
      </c>
      <c r="D1550" s="126" t="s">
        <v>144</v>
      </c>
      <c r="E1550" s="124">
        <v>7.9354999999999995E-2</v>
      </c>
      <c r="F1550" s="124">
        <v>3.5091999999999998E-2</v>
      </c>
      <c r="G1550" s="124">
        <v>0.11444699999999999</v>
      </c>
    </row>
    <row r="1551" spans="2:7" hidden="1" x14ac:dyDescent="0.5">
      <c r="B1551" s="122">
        <v>2003</v>
      </c>
      <c r="C1551" s="126" t="s">
        <v>72</v>
      </c>
      <c r="D1551" s="126" t="s">
        <v>145</v>
      </c>
      <c r="E1551" s="124">
        <v>0.46130199999999999</v>
      </c>
      <c r="F1551" s="124">
        <v>0.45113999999999999</v>
      </c>
      <c r="G1551" s="124">
        <v>0.91244199999999998</v>
      </c>
    </row>
    <row r="1552" spans="2:7" hidden="1" x14ac:dyDescent="0.5">
      <c r="B1552" s="122">
        <v>2003</v>
      </c>
      <c r="C1552" s="126" t="s">
        <v>146</v>
      </c>
      <c r="D1552" s="126" t="s">
        <v>147</v>
      </c>
      <c r="E1552" s="124">
        <v>5.3210000000000002E-3</v>
      </c>
      <c r="F1552" s="124">
        <v>0.98458900000000005</v>
      </c>
      <c r="G1552" s="124">
        <v>0.98991000000000007</v>
      </c>
    </row>
    <row r="1553" spans="2:7" hidden="1" x14ac:dyDescent="0.5">
      <c r="B1553" s="122">
        <v>2003</v>
      </c>
      <c r="C1553" s="126" t="s">
        <v>146</v>
      </c>
      <c r="D1553" s="126" t="s">
        <v>148</v>
      </c>
      <c r="E1553" s="124">
        <v>5.0186000000000001E-2</v>
      </c>
      <c r="F1553" s="124">
        <v>2.2598E-2</v>
      </c>
      <c r="G1553" s="124">
        <v>7.2784000000000001E-2</v>
      </c>
    </row>
    <row r="1554" spans="2:7" hidden="1" x14ac:dyDescent="0.5">
      <c r="B1554" s="122">
        <v>2003</v>
      </c>
      <c r="C1554" s="126" t="s">
        <v>146</v>
      </c>
      <c r="D1554" s="126" t="s">
        <v>149</v>
      </c>
      <c r="E1554" s="124">
        <v>3.9646000000000001E-2</v>
      </c>
      <c r="F1554" s="124">
        <v>0.650335</v>
      </c>
      <c r="G1554" s="124">
        <v>0.68998099999999996</v>
      </c>
    </row>
    <row r="1555" spans="2:7" hidden="1" x14ac:dyDescent="0.5">
      <c r="B1555" s="122">
        <v>2003</v>
      </c>
      <c r="C1555" s="126" t="s">
        <v>146</v>
      </c>
      <c r="D1555" s="126" t="s">
        <v>150</v>
      </c>
      <c r="E1555" s="124">
        <v>0.228933</v>
      </c>
      <c r="F1555" s="124">
        <v>1.482963</v>
      </c>
      <c r="G1555" s="124">
        <v>1.7118960000000001</v>
      </c>
    </row>
    <row r="1556" spans="2:7" hidden="1" x14ac:dyDescent="0.5">
      <c r="B1556" s="122">
        <v>2003</v>
      </c>
      <c r="C1556" s="126" t="s">
        <v>146</v>
      </c>
      <c r="D1556" s="126" t="s">
        <v>151</v>
      </c>
      <c r="E1556" s="124">
        <v>9.9404000000000006E-2</v>
      </c>
      <c r="F1556" s="124">
        <v>6.7767999999999995E-2</v>
      </c>
      <c r="G1556" s="124">
        <v>0.16717199999999999</v>
      </c>
    </row>
    <row r="1557" spans="2:7" hidden="1" x14ac:dyDescent="0.5">
      <c r="B1557" s="122">
        <v>2003</v>
      </c>
      <c r="C1557" s="126" t="s">
        <v>146</v>
      </c>
      <c r="D1557" s="126" t="s">
        <v>152</v>
      </c>
      <c r="E1557" s="124">
        <v>6.1279999999999998E-3</v>
      </c>
      <c r="F1557" s="124">
        <v>2.4197E-2</v>
      </c>
      <c r="G1557" s="124">
        <v>3.0325000000000001E-2</v>
      </c>
    </row>
    <row r="1558" spans="2:7" hidden="1" x14ac:dyDescent="0.5">
      <c r="B1558" s="122">
        <v>2003</v>
      </c>
      <c r="C1558" s="126" t="s">
        <v>146</v>
      </c>
      <c r="D1558" s="126" t="s">
        <v>153</v>
      </c>
      <c r="E1558" s="124">
        <v>3.1289999999999998E-2</v>
      </c>
      <c r="F1558" s="124">
        <v>0.410524</v>
      </c>
      <c r="G1558" s="124">
        <v>0.44181399999999998</v>
      </c>
    </row>
    <row r="1559" spans="2:7" hidden="1" x14ac:dyDescent="0.5">
      <c r="B1559" s="122">
        <v>2003</v>
      </c>
      <c r="C1559" s="126" t="s">
        <v>146</v>
      </c>
      <c r="D1559" s="126" t="s">
        <v>154</v>
      </c>
      <c r="E1559" s="124">
        <v>3.1461000000000003E-2</v>
      </c>
      <c r="F1559" s="124">
        <v>0.73002500000000003</v>
      </c>
      <c r="G1559" s="124">
        <v>0.761486</v>
      </c>
    </row>
    <row r="1560" spans="2:7" hidden="1" x14ac:dyDescent="0.5">
      <c r="B1560" s="122">
        <v>2003</v>
      </c>
      <c r="C1560" s="126" t="s">
        <v>146</v>
      </c>
      <c r="D1560" s="126" t="s">
        <v>155</v>
      </c>
      <c r="E1560" s="124">
        <v>9.0259999999999993E-3</v>
      </c>
      <c r="F1560" s="124">
        <v>4.5975000000000002E-2</v>
      </c>
      <c r="G1560" s="124">
        <v>5.5001000000000001E-2</v>
      </c>
    </row>
    <row r="1561" spans="2:7" hidden="1" x14ac:dyDescent="0.5">
      <c r="B1561" s="122">
        <v>2003</v>
      </c>
      <c r="C1561" s="126" t="s">
        <v>146</v>
      </c>
      <c r="D1561" s="126" t="s">
        <v>156</v>
      </c>
      <c r="E1561" s="124">
        <v>2.9974000000000001E-2</v>
      </c>
      <c r="F1561" s="124">
        <v>0.69595600000000002</v>
      </c>
      <c r="G1561" s="124">
        <v>0.72592999999999996</v>
      </c>
    </row>
    <row r="1562" spans="2:7" hidden="1" x14ac:dyDescent="0.5">
      <c r="B1562" s="122">
        <v>2003</v>
      </c>
      <c r="C1562" s="126" t="s">
        <v>146</v>
      </c>
      <c r="D1562" s="126" t="s">
        <v>157</v>
      </c>
      <c r="E1562" s="124">
        <v>3.6243999999999998E-2</v>
      </c>
      <c r="F1562" s="124">
        <v>0.324129</v>
      </c>
      <c r="G1562" s="124">
        <v>0.360373</v>
      </c>
    </row>
    <row r="1563" spans="2:7" hidden="1" x14ac:dyDescent="0.5">
      <c r="B1563" s="122">
        <v>2003</v>
      </c>
      <c r="C1563" s="126" t="s">
        <v>146</v>
      </c>
      <c r="D1563" s="126" t="s">
        <v>158</v>
      </c>
      <c r="E1563" s="124">
        <v>2.2349999999999998E-2</v>
      </c>
      <c r="F1563" s="124">
        <v>0.335059</v>
      </c>
      <c r="G1563" s="124">
        <v>0.35740899999999998</v>
      </c>
    </row>
    <row r="1564" spans="2:7" hidden="1" x14ac:dyDescent="0.5">
      <c r="B1564" s="122">
        <v>2003</v>
      </c>
      <c r="C1564" s="126" t="s">
        <v>146</v>
      </c>
      <c r="D1564" s="126" t="s">
        <v>159</v>
      </c>
      <c r="E1564" s="124">
        <v>-4.4190000000000002E-3</v>
      </c>
      <c r="F1564" s="124">
        <v>-2.12E-2</v>
      </c>
      <c r="G1564" s="124">
        <v>-2.5618999999999999E-2</v>
      </c>
    </row>
    <row r="1565" spans="2:7" hidden="1" x14ac:dyDescent="0.5">
      <c r="B1565" s="122">
        <v>2003</v>
      </c>
      <c r="C1565" s="126" t="s">
        <v>146</v>
      </c>
      <c r="D1565" s="126" t="s">
        <v>160</v>
      </c>
      <c r="E1565" s="124">
        <v>4.0518999999999999E-2</v>
      </c>
      <c r="F1565" s="124">
        <v>0.17752399999999999</v>
      </c>
      <c r="G1565" s="124">
        <v>0.21804299999999999</v>
      </c>
    </row>
    <row r="1566" spans="2:7" hidden="1" x14ac:dyDescent="0.5">
      <c r="B1566" s="122">
        <v>2003</v>
      </c>
      <c r="C1566" s="126" t="s">
        <v>146</v>
      </c>
      <c r="D1566" s="126" t="s">
        <v>161</v>
      </c>
      <c r="E1566" s="124">
        <v>5.2430000000000003E-3</v>
      </c>
      <c r="F1566" s="124">
        <v>0.167044</v>
      </c>
      <c r="G1566" s="124">
        <v>0.172287</v>
      </c>
    </row>
    <row r="1567" spans="2:7" hidden="1" x14ac:dyDescent="0.5">
      <c r="B1567" s="122">
        <v>2003</v>
      </c>
      <c r="C1567" s="126" t="s">
        <v>146</v>
      </c>
      <c r="D1567" s="126" t="s">
        <v>162</v>
      </c>
      <c r="E1567" s="124">
        <v>4.0559999999999997E-3</v>
      </c>
      <c r="F1567" s="124">
        <v>-1.9095999999999998E-2</v>
      </c>
      <c r="G1567" s="124">
        <v>-1.504E-2</v>
      </c>
    </row>
    <row r="1568" spans="2:7" hidden="1" x14ac:dyDescent="0.5">
      <c r="B1568" s="122">
        <v>2003</v>
      </c>
      <c r="C1568" s="126" t="s">
        <v>146</v>
      </c>
      <c r="D1568" s="126" t="s">
        <v>163</v>
      </c>
      <c r="E1568" s="124">
        <v>8.5183999999999996E-2</v>
      </c>
      <c r="F1568" s="124">
        <v>-2.6891000000000002E-2</v>
      </c>
      <c r="G1568" s="124">
        <v>5.8292999999999998E-2</v>
      </c>
    </row>
    <row r="1569" spans="2:7" hidden="1" x14ac:dyDescent="0.5">
      <c r="B1569" s="122">
        <v>2003</v>
      </c>
      <c r="C1569" s="126" t="s">
        <v>146</v>
      </c>
      <c r="D1569" s="126" t="s">
        <v>164</v>
      </c>
      <c r="E1569" s="124">
        <v>6.7599999999999995E-4</v>
      </c>
      <c r="F1569" s="124">
        <v>0.26460800000000001</v>
      </c>
      <c r="G1569" s="124">
        <v>0.26528400000000002</v>
      </c>
    </row>
    <row r="1570" spans="2:7" hidden="1" x14ac:dyDescent="0.5">
      <c r="B1570" s="122">
        <v>2003</v>
      </c>
      <c r="C1570" s="126" t="s">
        <v>146</v>
      </c>
      <c r="D1570" s="126" t="s">
        <v>165</v>
      </c>
      <c r="E1570" s="124">
        <v>0.114228</v>
      </c>
      <c r="F1570" s="124">
        <v>1.2083170000000001</v>
      </c>
      <c r="G1570" s="124">
        <v>1.3225450000000001</v>
      </c>
    </row>
    <row r="1571" spans="2:7" hidden="1" x14ac:dyDescent="0.5">
      <c r="B1571" s="122">
        <v>2003</v>
      </c>
      <c r="C1571" s="126" t="s">
        <v>146</v>
      </c>
      <c r="D1571" s="126" t="s">
        <v>166</v>
      </c>
      <c r="E1571" s="124">
        <v>5.1670000000000001E-2</v>
      </c>
      <c r="F1571" s="124">
        <v>0.45638000000000001</v>
      </c>
      <c r="G1571" s="124">
        <v>0.50805</v>
      </c>
    </row>
    <row r="1572" spans="2:7" hidden="1" x14ac:dyDescent="0.5">
      <c r="B1572" s="122">
        <v>2003</v>
      </c>
      <c r="C1572" s="126" t="s">
        <v>146</v>
      </c>
      <c r="D1572" s="126" t="s">
        <v>167</v>
      </c>
      <c r="E1572" s="124">
        <v>0.124752</v>
      </c>
      <c r="F1572" s="124">
        <v>1.0289060000000001</v>
      </c>
      <c r="G1572" s="124">
        <v>1.1536580000000001</v>
      </c>
    </row>
    <row r="1573" spans="2:7" hidden="1" x14ac:dyDescent="0.5">
      <c r="B1573" s="122">
        <v>2003</v>
      </c>
      <c r="C1573" s="126" t="s">
        <v>146</v>
      </c>
      <c r="D1573" s="126" t="s">
        <v>168</v>
      </c>
      <c r="E1573" s="124">
        <v>0.38735000000000003</v>
      </c>
      <c r="F1573" s="124">
        <v>1.57816</v>
      </c>
      <c r="G1573" s="124">
        <v>1.9655100000000001</v>
      </c>
    </row>
    <row r="1574" spans="2:7" hidden="1" x14ac:dyDescent="0.5">
      <c r="B1574" s="122">
        <v>2003</v>
      </c>
      <c r="C1574" s="126" t="s">
        <v>146</v>
      </c>
      <c r="D1574" s="126" t="s">
        <v>169</v>
      </c>
      <c r="E1574" s="124">
        <v>-6.0439999999999999E-3</v>
      </c>
      <c r="F1574" s="124">
        <v>0.120944</v>
      </c>
      <c r="G1574" s="124">
        <v>0.1149</v>
      </c>
    </row>
    <row r="1575" spans="2:7" hidden="1" x14ac:dyDescent="0.5">
      <c r="B1575" s="122">
        <v>2003</v>
      </c>
      <c r="C1575" s="126" t="s">
        <v>146</v>
      </c>
      <c r="D1575" s="126" t="s">
        <v>170</v>
      </c>
      <c r="E1575" s="124">
        <v>3.6491999999999997E-2</v>
      </c>
      <c r="F1575" s="124">
        <v>0.13370699999999999</v>
      </c>
      <c r="G1575" s="124">
        <v>0.17019899999999999</v>
      </c>
    </row>
    <row r="1576" spans="2:7" hidden="1" x14ac:dyDescent="0.5">
      <c r="B1576" s="122">
        <v>2003</v>
      </c>
      <c r="C1576" s="126" t="s">
        <v>146</v>
      </c>
      <c r="D1576" s="126" t="s">
        <v>171</v>
      </c>
      <c r="E1576" s="124">
        <v>2.3E-5</v>
      </c>
      <c r="F1576" s="124">
        <v>4.0023000000000003E-2</v>
      </c>
      <c r="G1576" s="124">
        <v>4.0046000000000012E-2</v>
      </c>
    </row>
    <row r="1577" spans="2:7" hidden="1" x14ac:dyDescent="0.5">
      <c r="B1577" s="122">
        <v>2003</v>
      </c>
      <c r="C1577" s="126" t="s">
        <v>146</v>
      </c>
      <c r="D1577" s="126" t="s">
        <v>172</v>
      </c>
      <c r="E1577" s="124">
        <v>5.3426000000000001E-2</v>
      </c>
      <c r="F1577" s="124">
        <v>2.2821999999999999E-2</v>
      </c>
      <c r="G1577" s="124">
        <v>7.6247999999999996E-2</v>
      </c>
    </row>
    <row r="1578" spans="2:7" hidden="1" x14ac:dyDescent="0.5">
      <c r="B1578" s="122">
        <v>2003</v>
      </c>
      <c r="C1578" s="126" t="s">
        <v>146</v>
      </c>
      <c r="D1578" s="126" t="s">
        <v>173</v>
      </c>
      <c r="E1578" s="124">
        <v>4.138E-2</v>
      </c>
      <c r="F1578" s="124">
        <v>0.29649700000000001</v>
      </c>
      <c r="G1578" s="124">
        <v>0.33787699999999998</v>
      </c>
    </row>
    <row r="1579" spans="2:7" hidden="1" x14ac:dyDescent="0.5">
      <c r="B1579" s="122">
        <v>2003</v>
      </c>
      <c r="C1579" s="126" t="s">
        <v>146</v>
      </c>
      <c r="D1579" s="126" t="s">
        <v>174</v>
      </c>
      <c r="E1579" s="124">
        <v>2.3831000000000001E-2</v>
      </c>
      <c r="F1579" s="124">
        <v>0.15003900000000001</v>
      </c>
      <c r="G1579" s="124">
        <v>0.17387</v>
      </c>
    </row>
    <row r="1580" spans="2:7" hidden="1" x14ac:dyDescent="0.5">
      <c r="B1580" s="122">
        <v>2003</v>
      </c>
      <c r="C1580" s="126" t="s">
        <v>146</v>
      </c>
      <c r="D1580" s="126" t="s">
        <v>175</v>
      </c>
      <c r="E1580" s="124">
        <v>6.28E-3</v>
      </c>
      <c r="F1580" s="124">
        <v>4.9244999999999997E-2</v>
      </c>
      <c r="G1580" s="124">
        <v>5.5524999999999998E-2</v>
      </c>
    </row>
    <row r="1581" spans="2:7" hidden="1" x14ac:dyDescent="0.5">
      <c r="B1581" s="122">
        <v>2003</v>
      </c>
      <c r="C1581" s="126" t="s">
        <v>146</v>
      </c>
      <c r="D1581" s="126" t="s">
        <v>176</v>
      </c>
      <c r="E1581" s="124">
        <v>2.3467999999999999E-2</v>
      </c>
      <c r="F1581" s="124">
        <v>0.20827100000000001</v>
      </c>
      <c r="G1581" s="124">
        <v>0.231739</v>
      </c>
    </row>
    <row r="1582" spans="2:7" hidden="1" x14ac:dyDescent="0.5">
      <c r="B1582" s="122">
        <v>2003</v>
      </c>
      <c r="C1582" s="126" t="s">
        <v>73</v>
      </c>
      <c r="D1582" s="126" t="s">
        <v>177</v>
      </c>
      <c r="E1582" s="124">
        <v>0.85481099999999999</v>
      </c>
      <c r="F1582" s="124">
        <v>1.0055270000000001</v>
      </c>
      <c r="G1582" s="124">
        <v>1.860338</v>
      </c>
    </row>
    <row r="1583" spans="2:7" hidden="1" x14ac:dyDescent="0.5">
      <c r="B1583" s="122">
        <v>2003</v>
      </c>
      <c r="C1583" s="126" t="s">
        <v>73</v>
      </c>
      <c r="D1583" s="126" t="s">
        <v>178</v>
      </c>
      <c r="E1583" s="124">
        <v>0.37681300000000001</v>
      </c>
      <c r="F1583" s="124">
        <v>0.30026799999999998</v>
      </c>
      <c r="G1583" s="124">
        <v>0.67708100000000004</v>
      </c>
    </row>
    <row r="1584" spans="2:7" hidden="1" x14ac:dyDescent="0.5">
      <c r="B1584" s="122">
        <v>2003</v>
      </c>
      <c r="C1584" s="126" t="s">
        <v>73</v>
      </c>
      <c r="D1584" s="126" t="s">
        <v>179</v>
      </c>
      <c r="E1584" s="124">
        <v>0.21881100000000001</v>
      </c>
      <c r="F1584" s="124">
        <v>0.43686399999999997</v>
      </c>
      <c r="G1584" s="124">
        <v>0.65567500000000001</v>
      </c>
    </row>
    <row r="1585" spans="2:7" hidden="1" x14ac:dyDescent="0.5">
      <c r="B1585" s="122">
        <v>2003</v>
      </c>
      <c r="C1585" s="126" t="s">
        <v>73</v>
      </c>
      <c r="D1585" s="126" t="s">
        <v>180</v>
      </c>
      <c r="E1585" s="124">
        <v>5.8423000000000003E-2</v>
      </c>
      <c r="F1585" s="124">
        <v>0.20594399999999999</v>
      </c>
      <c r="G1585" s="124">
        <v>0.26436700000000002</v>
      </c>
    </row>
    <row r="1586" spans="2:7" hidden="1" x14ac:dyDescent="0.5">
      <c r="B1586" s="122">
        <v>2003</v>
      </c>
      <c r="C1586" s="126" t="s">
        <v>73</v>
      </c>
      <c r="D1586" s="126" t="s">
        <v>181</v>
      </c>
      <c r="E1586" s="124">
        <v>1.2274999999999999E-2</v>
      </c>
      <c r="F1586" s="124">
        <v>1.3835E-2</v>
      </c>
      <c r="G1586" s="124">
        <v>2.6110000000000001E-2</v>
      </c>
    </row>
    <row r="1587" spans="2:7" hidden="1" x14ac:dyDescent="0.5">
      <c r="B1587" s="122">
        <v>2003</v>
      </c>
      <c r="C1587" s="126" t="s">
        <v>73</v>
      </c>
      <c r="D1587" s="126" t="s">
        <v>182</v>
      </c>
      <c r="E1587" s="124">
        <v>0.73493600000000003</v>
      </c>
      <c r="F1587" s="124">
        <v>0.69486899999999996</v>
      </c>
      <c r="G1587" s="124">
        <v>1.429805</v>
      </c>
    </row>
    <row r="1588" spans="2:7" hidden="1" x14ac:dyDescent="0.5">
      <c r="B1588" s="122">
        <v>2003</v>
      </c>
      <c r="C1588" s="126" t="s">
        <v>73</v>
      </c>
      <c r="D1588" s="126" t="s">
        <v>183</v>
      </c>
      <c r="E1588" s="124">
        <v>1.5072099999999999</v>
      </c>
      <c r="F1588" s="124">
        <v>0.55210700000000001</v>
      </c>
      <c r="G1588" s="124">
        <v>2.0593170000000001</v>
      </c>
    </row>
    <row r="1589" spans="2:7" hidden="1" x14ac:dyDescent="0.5">
      <c r="B1589" s="122">
        <v>2003</v>
      </c>
      <c r="C1589" s="126" t="s">
        <v>73</v>
      </c>
      <c r="D1589" s="126" t="s">
        <v>184</v>
      </c>
      <c r="E1589" s="124">
        <v>0.841862</v>
      </c>
      <c r="F1589" s="124">
        <v>0.718723</v>
      </c>
      <c r="G1589" s="124">
        <v>1.5605850000000001</v>
      </c>
    </row>
    <row r="1590" spans="2:7" hidden="1" x14ac:dyDescent="0.5">
      <c r="B1590" s="122">
        <v>2003</v>
      </c>
      <c r="C1590" s="126" t="s">
        <v>73</v>
      </c>
      <c r="D1590" s="126" t="s">
        <v>185</v>
      </c>
      <c r="E1590" s="124">
        <v>1.6240000000000001</v>
      </c>
      <c r="F1590" s="124">
        <v>0.63497800000000004</v>
      </c>
      <c r="G1590" s="124">
        <v>2.2589779999999999</v>
      </c>
    </row>
    <row r="1591" spans="2:7" hidden="1" x14ac:dyDescent="0.5">
      <c r="B1591" s="122">
        <v>2003</v>
      </c>
      <c r="C1591" s="126" t="s">
        <v>186</v>
      </c>
      <c r="D1591" s="126" t="s">
        <v>187</v>
      </c>
      <c r="E1591" s="124">
        <v>0.32020599999999999</v>
      </c>
      <c r="F1591" s="124">
        <v>0.14025399999999999</v>
      </c>
      <c r="G1591" s="124">
        <v>0.46045999999999998</v>
      </c>
    </row>
    <row r="1592" spans="2:7" hidden="1" x14ac:dyDescent="0.5">
      <c r="B1592" s="122">
        <v>2003</v>
      </c>
      <c r="C1592" s="126" t="s">
        <v>186</v>
      </c>
      <c r="D1592" s="126" t="s">
        <v>188</v>
      </c>
      <c r="E1592" s="124">
        <v>1.760351</v>
      </c>
      <c r="F1592" s="124">
        <v>0.78227400000000002</v>
      </c>
      <c r="G1592" s="124">
        <v>2.5426250000000001</v>
      </c>
    </row>
    <row r="1593" spans="2:7" hidden="1" x14ac:dyDescent="0.5">
      <c r="B1593" s="122">
        <v>2003</v>
      </c>
      <c r="C1593" s="126" t="s">
        <v>186</v>
      </c>
      <c r="D1593" s="126" t="s">
        <v>189</v>
      </c>
      <c r="E1593" s="124">
        <v>1.0724130000000001</v>
      </c>
      <c r="F1593" s="124">
        <v>0.78041300000000002</v>
      </c>
      <c r="G1593" s="124">
        <v>1.8528260000000001</v>
      </c>
    </row>
    <row r="1594" spans="2:7" hidden="1" x14ac:dyDescent="0.5">
      <c r="B1594" s="122">
        <v>2003</v>
      </c>
      <c r="C1594" s="126" t="s">
        <v>190</v>
      </c>
      <c r="D1594" s="126" t="s">
        <v>191</v>
      </c>
      <c r="E1594" s="124">
        <v>1.5810999999999999E-2</v>
      </c>
      <c r="F1594" s="124">
        <v>8.1550000000000008E-3</v>
      </c>
      <c r="G1594" s="124">
        <v>2.3966000000000001E-2</v>
      </c>
    </row>
    <row r="1595" spans="2:7" hidden="1" x14ac:dyDescent="0.5">
      <c r="B1595" s="122">
        <v>2003</v>
      </c>
      <c r="C1595" s="126" t="s">
        <v>190</v>
      </c>
      <c r="D1595" s="126" t="s">
        <v>192</v>
      </c>
      <c r="E1595" s="124">
        <v>0.18784799999999999</v>
      </c>
      <c r="F1595" s="124">
        <v>8.0494999999999997E-2</v>
      </c>
      <c r="G1595" s="124">
        <v>0.268343</v>
      </c>
    </row>
    <row r="1596" spans="2:7" hidden="1" x14ac:dyDescent="0.5">
      <c r="B1596" s="122">
        <v>2003</v>
      </c>
      <c r="C1596" s="126" t="s">
        <v>190</v>
      </c>
      <c r="D1596" s="126" t="s">
        <v>193</v>
      </c>
      <c r="E1596" s="124">
        <v>1.2756959999999999</v>
      </c>
      <c r="F1596" s="124">
        <v>0.42261599999999999</v>
      </c>
      <c r="G1596" s="124">
        <v>1.698312</v>
      </c>
    </row>
    <row r="1597" spans="2:7" hidden="1" x14ac:dyDescent="0.5">
      <c r="B1597" s="122">
        <v>2003</v>
      </c>
      <c r="C1597" s="126" t="s">
        <v>190</v>
      </c>
      <c r="D1597" s="126" t="s">
        <v>194</v>
      </c>
      <c r="E1597" s="124">
        <v>6.8456000000000003E-2</v>
      </c>
      <c r="F1597" s="124">
        <v>2.6466E-2</v>
      </c>
      <c r="G1597" s="124">
        <v>9.4922000000000006E-2</v>
      </c>
    </row>
    <row r="1598" spans="2:7" hidden="1" x14ac:dyDescent="0.5">
      <c r="B1598" s="122">
        <v>2003</v>
      </c>
      <c r="C1598" s="126" t="s">
        <v>190</v>
      </c>
      <c r="D1598" s="126" t="s">
        <v>195</v>
      </c>
      <c r="E1598" s="124">
        <v>0.54459500000000005</v>
      </c>
      <c r="F1598" s="124">
        <v>0.36881199999999997</v>
      </c>
      <c r="G1598" s="124">
        <v>0.91340700000000008</v>
      </c>
    </row>
    <row r="1599" spans="2:7" hidden="1" x14ac:dyDescent="0.5">
      <c r="B1599" s="122">
        <v>2003</v>
      </c>
      <c r="C1599" s="126" t="s">
        <v>190</v>
      </c>
      <c r="D1599" s="126" t="s">
        <v>196</v>
      </c>
      <c r="E1599" s="124">
        <v>0.80982600000000005</v>
      </c>
      <c r="F1599" s="124">
        <v>0.18851999999999999</v>
      </c>
      <c r="G1599" s="124">
        <v>0.99834600000000007</v>
      </c>
    </row>
    <row r="1600" spans="2:7" hidden="1" x14ac:dyDescent="0.5">
      <c r="B1600" s="122">
        <v>2003</v>
      </c>
      <c r="C1600" s="126" t="s">
        <v>190</v>
      </c>
      <c r="D1600" s="126" t="s">
        <v>197</v>
      </c>
      <c r="E1600" s="124">
        <v>0.24615899999999999</v>
      </c>
      <c r="F1600" s="124">
        <v>0.14314199999999999</v>
      </c>
      <c r="G1600" s="124">
        <v>0.38930100000000001</v>
      </c>
    </row>
    <row r="1601" spans="2:7" hidden="1" x14ac:dyDescent="0.5">
      <c r="B1601" s="122">
        <v>2003</v>
      </c>
      <c r="C1601" s="126" t="s">
        <v>190</v>
      </c>
      <c r="D1601" s="126" t="s">
        <v>198</v>
      </c>
      <c r="E1601" s="124">
        <v>0.88220100000000001</v>
      </c>
      <c r="F1601" s="124">
        <v>0.62162799999999996</v>
      </c>
      <c r="G1601" s="124">
        <v>1.5038290000000001</v>
      </c>
    </row>
    <row r="1602" spans="2:7" hidden="1" x14ac:dyDescent="0.5">
      <c r="B1602" s="122">
        <v>2003</v>
      </c>
      <c r="C1602" s="126" t="s">
        <v>190</v>
      </c>
      <c r="D1602" s="126" t="s">
        <v>199</v>
      </c>
      <c r="E1602" s="124">
        <v>4.5511999999999997E-2</v>
      </c>
      <c r="F1602" s="124">
        <v>5.5552999999999998E-2</v>
      </c>
      <c r="G1602" s="124">
        <v>0.101065</v>
      </c>
    </row>
    <row r="1603" spans="2:7" hidden="1" x14ac:dyDescent="0.5">
      <c r="B1603" s="122">
        <v>2003</v>
      </c>
      <c r="C1603" s="126" t="s">
        <v>190</v>
      </c>
      <c r="D1603" s="126" t="s">
        <v>200</v>
      </c>
      <c r="E1603" s="124">
        <v>0.25764999999999999</v>
      </c>
      <c r="F1603" s="124">
        <v>0.21218899999999999</v>
      </c>
      <c r="G1603" s="124">
        <v>0.46983900000000001</v>
      </c>
    </row>
    <row r="1604" spans="2:7" hidden="1" x14ac:dyDescent="0.5">
      <c r="B1604" s="122">
        <v>2003</v>
      </c>
      <c r="C1604" s="126" t="s">
        <v>190</v>
      </c>
      <c r="D1604" s="126" t="s">
        <v>201</v>
      </c>
      <c r="E1604" s="124">
        <v>0.79047599999999996</v>
      </c>
      <c r="F1604" s="124">
        <v>0.58514200000000005</v>
      </c>
      <c r="G1604" s="124">
        <v>1.375618</v>
      </c>
    </row>
    <row r="1605" spans="2:7" hidden="1" x14ac:dyDescent="0.5">
      <c r="B1605" s="122">
        <v>2003</v>
      </c>
      <c r="C1605" s="126" t="s">
        <v>190</v>
      </c>
      <c r="D1605" s="126" t="s">
        <v>202</v>
      </c>
      <c r="E1605" s="124">
        <v>0.53212899999999996</v>
      </c>
      <c r="F1605" s="124">
        <v>0.30815500000000001</v>
      </c>
      <c r="G1605" s="124">
        <v>0.84028400000000003</v>
      </c>
    </row>
    <row r="1606" spans="2:7" hidden="1" x14ac:dyDescent="0.5">
      <c r="B1606" s="122">
        <v>2003</v>
      </c>
      <c r="C1606" s="126" t="s">
        <v>190</v>
      </c>
      <c r="D1606" s="126" t="s">
        <v>203</v>
      </c>
      <c r="E1606" s="124">
        <v>0.109185</v>
      </c>
      <c r="F1606" s="124">
        <v>5.9624000000000003E-2</v>
      </c>
      <c r="G1606" s="124">
        <v>0.16880899999999999</v>
      </c>
    </row>
    <row r="1607" spans="2:7" hidden="1" x14ac:dyDescent="0.5">
      <c r="B1607" s="122">
        <v>2003</v>
      </c>
      <c r="C1607" s="126" t="s">
        <v>190</v>
      </c>
      <c r="D1607" s="126" t="s">
        <v>204</v>
      </c>
      <c r="E1607" s="124">
        <v>0.30357699999999999</v>
      </c>
      <c r="F1607" s="124">
        <v>0.117295</v>
      </c>
      <c r="G1607" s="124">
        <v>0.42087200000000002</v>
      </c>
    </row>
    <row r="1608" spans="2:7" hidden="1" x14ac:dyDescent="0.5">
      <c r="B1608" s="122">
        <v>2003</v>
      </c>
      <c r="C1608" s="126" t="s">
        <v>190</v>
      </c>
      <c r="D1608" s="126" t="s">
        <v>205</v>
      </c>
      <c r="E1608" s="124">
        <v>7.0467000000000002E-2</v>
      </c>
      <c r="F1608" s="124">
        <v>4.9050000000000003E-2</v>
      </c>
      <c r="G1608" s="124">
        <v>0.119517</v>
      </c>
    </row>
    <row r="1609" spans="2:7" hidden="1" x14ac:dyDescent="0.5">
      <c r="B1609" s="122">
        <v>2003</v>
      </c>
      <c r="C1609" s="126" t="s">
        <v>206</v>
      </c>
      <c r="D1609" s="126" t="s">
        <v>207</v>
      </c>
      <c r="E1609" s="124">
        <v>1.7332E-2</v>
      </c>
      <c r="F1609" s="124">
        <v>1.6920999999999999E-2</v>
      </c>
      <c r="G1609" s="124">
        <v>3.4252999999999999E-2</v>
      </c>
    </row>
    <row r="1610" spans="2:7" hidden="1" x14ac:dyDescent="0.5">
      <c r="B1610" s="122">
        <v>2003</v>
      </c>
      <c r="C1610" s="126" t="s">
        <v>206</v>
      </c>
      <c r="D1610" s="126" t="s">
        <v>208</v>
      </c>
      <c r="E1610" s="124">
        <v>4.3930000000000002E-3</v>
      </c>
      <c r="F1610" s="124">
        <v>3.5509999999999999E-3</v>
      </c>
      <c r="G1610" s="124">
        <v>7.9439999999999997E-3</v>
      </c>
    </row>
    <row r="1611" spans="2:7" hidden="1" x14ac:dyDescent="0.5">
      <c r="B1611" s="122">
        <v>2003</v>
      </c>
      <c r="C1611" s="126" t="s">
        <v>206</v>
      </c>
      <c r="D1611" s="126" t="s">
        <v>209</v>
      </c>
      <c r="E1611" s="124">
        <v>7.5160000000000001E-3</v>
      </c>
      <c r="F1611" s="124">
        <v>5.6550000000000003E-3</v>
      </c>
      <c r="G1611" s="124">
        <v>1.3171E-2</v>
      </c>
    </row>
    <row r="1612" spans="2:7" hidden="1" x14ac:dyDescent="0.5">
      <c r="B1612" s="122">
        <v>2003</v>
      </c>
      <c r="C1612" s="126" t="s">
        <v>206</v>
      </c>
      <c r="D1612" s="126" t="s">
        <v>210</v>
      </c>
      <c r="E1612" s="124">
        <v>1.8359E-2</v>
      </c>
      <c r="F1612" s="124">
        <v>8.1650000000000004E-3</v>
      </c>
      <c r="G1612" s="124">
        <v>2.6523999999999999E-2</v>
      </c>
    </row>
    <row r="1613" spans="2:7" hidden="1" x14ac:dyDescent="0.5">
      <c r="B1613" s="122">
        <v>2003</v>
      </c>
      <c r="C1613" s="126" t="s">
        <v>206</v>
      </c>
      <c r="D1613" s="126" t="s">
        <v>211</v>
      </c>
      <c r="E1613" s="124">
        <v>7.8413999999999998E-2</v>
      </c>
      <c r="F1613" s="124">
        <v>5.3567999999999998E-2</v>
      </c>
      <c r="G1613" s="124">
        <v>0.13198199999999999</v>
      </c>
    </row>
    <row r="1614" spans="2:7" hidden="1" x14ac:dyDescent="0.5">
      <c r="B1614" s="122">
        <v>2003</v>
      </c>
      <c r="C1614" s="126" t="s">
        <v>206</v>
      </c>
      <c r="D1614" s="126" t="s">
        <v>212</v>
      </c>
      <c r="E1614" s="124">
        <v>0.39332600000000001</v>
      </c>
      <c r="F1614" s="124">
        <v>0.40376200000000001</v>
      </c>
      <c r="G1614" s="124">
        <v>0.79708800000000002</v>
      </c>
    </row>
    <row r="1615" spans="2:7" hidden="1" x14ac:dyDescent="0.5">
      <c r="B1615" s="122">
        <v>2003</v>
      </c>
      <c r="C1615" s="126" t="s">
        <v>206</v>
      </c>
      <c r="D1615" s="126" t="s">
        <v>213</v>
      </c>
      <c r="E1615" s="124">
        <v>0.33031700000000003</v>
      </c>
      <c r="F1615" s="124">
        <v>0.26642300000000002</v>
      </c>
      <c r="G1615" s="124">
        <v>0.59674000000000005</v>
      </c>
    </row>
    <row r="1616" spans="2:7" hidden="1" x14ac:dyDescent="0.5">
      <c r="B1616" s="122">
        <v>2003</v>
      </c>
      <c r="C1616" s="126" t="s">
        <v>206</v>
      </c>
      <c r="D1616" s="126" t="s">
        <v>214</v>
      </c>
      <c r="E1616" s="124">
        <v>1.5094E-2</v>
      </c>
      <c r="F1616" s="124">
        <v>1.6352999999999999E-2</v>
      </c>
      <c r="G1616" s="124">
        <v>3.1447000000000003E-2</v>
      </c>
    </row>
    <row r="1617" spans="2:7" hidden="1" x14ac:dyDescent="0.5">
      <c r="B1617" s="122">
        <v>2003</v>
      </c>
      <c r="C1617" s="126" t="s">
        <v>206</v>
      </c>
      <c r="D1617" s="126" t="s">
        <v>215</v>
      </c>
      <c r="E1617" s="124">
        <v>0.121729</v>
      </c>
      <c r="F1617" s="124">
        <v>6.5661999999999998E-2</v>
      </c>
      <c r="G1617" s="124">
        <v>0.187391</v>
      </c>
    </row>
    <row r="1618" spans="2:7" hidden="1" x14ac:dyDescent="0.5">
      <c r="B1618" s="122">
        <v>2003</v>
      </c>
      <c r="C1618" s="126" t="s">
        <v>206</v>
      </c>
      <c r="D1618" s="126" t="s">
        <v>216</v>
      </c>
      <c r="E1618" s="124">
        <v>4.2351E-2</v>
      </c>
      <c r="F1618" s="124">
        <v>2.7713999999999999E-2</v>
      </c>
      <c r="G1618" s="124">
        <v>7.0065000000000002E-2</v>
      </c>
    </row>
    <row r="1619" spans="2:7" hidden="1" x14ac:dyDescent="0.5">
      <c r="B1619" s="122">
        <v>2003</v>
      </c>
      <c r="C1619" s="126" t="s">
        <v>206</v>
      </c>
      <c r="D1619" s="126" t="s">
        <v>217</v>
      </c>
      <c r="E1619" s="124">
        <v>1.7753000000000001E-2</v>
      </c>
      <c r="F1619" s="124">
        <v>1.8627000000000001E-2</v>
      </c>
      <c r="G1619" s="124">
        <v>3.6380000000000003E-2</v>
      </c>
    </row>
    <row r="1620" spans="2:7" hidden="1" x14ac:dyDescent="0.5">
      <c r="B1620" s="122">
        <v>2003</v>
      </c>
      <c r="C1620" s="126" t="s">
        <v>206</v>
      </c>
      <c r="D1620" s="126" t="s">
        <v>218</v>
      </c>
      <c r="E1620" s="124">
        <v>0.14091500000000001</v>
      </c>
      <c r="F1620" s="124">
        <v>0.19109200000000001</v>
      </c>
      <c r="G1620" s="124">
        <v>0.33200700000000011</v>
      </c>
    </row>
    <row r="1621" spans="2:7" hidden="1" x14ac:dyDescent="0.5">
      <c r="B1621" s="122">
        <v>2003</v>
      </c>
      <c r="C1621" s="126" t="s">
        <v>206</v>
      </c>
      <c r="D1621" s="126" t="s">
        <v>219</v>
      </c>
      <c r="E1621" s="124">
        <v>5.7109E-2</v>
      </c>
      <c r="F1621" s="124">
        <v>4.1988999999999999E-2</v>
      </c>
      <c r="G1621" s="124">
        <v>9.9097999999999992E-2</v>
      </c>
    </row>
    <row r="1622" spans="2:7" hidden="1" x14ac:dyDescent="0.5">
      <c r="B1622" s="122">
        <v>2003</v>
      </c>
      <c r="C1622" s="126" t="s">
        <v>206</v>
      </c>
      <c r="D1622" s="126" t="s">
        <v>220</v>
      </c>
      <c r="E1622" s="124">
        <v>0.113401</v>
      </c>
      <c r="F1622" s="124">
        <v>0.12291199999999999</v>
      </c>
      <c r="G1622" s="124">
        <v>0.236313</v>
      </c>
    </row>
    <row r="1623" spans="2:7" hidden="1" x14ac:dyDescent="0.5">
      <c r="B1623" s="122">
        <v>2003</v>
      </c>
      <c r="C1623" s="126" t="s">
        <v>206</v>
      </c>
      <c r="D1623" s="126" t="s">
        <v>221</v>
      </c>
      <c r="E1623" s="124">
        <v>5.8162999999999999E-2</v>
      </c>
      <c r="F1623" s="124">
        <v>8.7803000000000006E-2</v>
      </c>
      <c r="G1623" s="124">
        <v>0.14596600000000001</v>
      </c>
    </row>
    <row r="1624" spans="2:7" hidden="1" x14ac:dyDescent="0.5">
      <c r="B1624" s="122">
        <v>2003</v>
      </c>
      <c r="C1624" s="126" t="s">
        <v>206</v>
      </c>
      <c r="D1624" s="126" t="s">
        <v>222</v>
      </c>
      <c r="E1624" s="124">
        <v>9.3232999999999996E-2</v>
      </c>
      <c r="F1624" s="124">
        <v>0.123238</v>
      </c>
      <c r="G1624" s="124">
        <v>0.216471</v>
      </c>
    </row>
    <row r="1625" spans="2:7" hidden="1" x14ac:dyDescent="0.5">
      <c r="B1625" s="122">
        <v>2003</v>
      </c>
      <c r="C1625" s="126" t="s">
        <v>206</v>
      </c>
      <c r="D1625" s="126" t="s">
        <v>223</v>
      </c>
      <c r="E1625" s="124">
        <v>0.106327</v>
      </c>
      <c r="F1625" s="124">
        <v>0.22872899999999999</v>
      </c>
      <c r="G1625" s="124">
        <v>0.33505600000000002</v>
      </c>
    </row>
    <row r="1626" spans="2:7" hidden="1" x14ac:dyDescent="0.5">
      <c r="B1626" s="122">
        <v>2003</v>
      </c>
      <c r="C1626" s="126" t="s">
        <v>206</v>
      </c>
      <c r="D1626" s="126" t="s">
        <v>224</v>
      </c>
      <c r="E1626" s="124">
        <v>7.7819999999999999E-3</v>
      </c>
      <c r="F1626" s="124">
        <v>6.483E-3</v>
      </c>
      <c r="G1626" s="124">
        <v>1.4265E-2</v>
      </c>
    </row>
    <row r="1627" spans="2:7" hidden="1" x14ac:dyDescent="0.5">
      <c r="B1627" s="122">
        <v>2003</v>
      </c>
      <c r="C1627" s="126" t="s">
        <v>206</v>
      </c>
      <c r="D1627" s="126" t="s">
        <v>225</v>
      </c>
      <c r="E1627" s="124">
        <v>5.5705999999999999E-2</v>
      </c>
      <c r="F1627" s="124">
        <v>9.3633999999999995E-2</v>
      </c>
      <c r="G1627" s="124">
        <v>0.14934</v>
      </c>
    </row>
    <row r="1628" spans="2:7" hidden="1" x14ac:dyDescent="0.5">
      <c r="B1628" s="122">
        <v>2003</v>
      </c>
      <c r="C1628" s="126" t="s">
        <v>206</v>
      </c>
      <c r="D1628" s="126" t="s">
        <v>226</v>
      </c>
      <c r="E1628" s="124">
        <v>6.9980000000000001E-2</v>
      </c>
      <c r="F1628" s="124">
        <v>5.0425999999999999E-2</v>
      </c>
      <c r="G1628" s="124">
        <v>0.120406</v>
      </c>
    </row>
    <row r="1629" spans="2:7" hidden="1" x14ac:dyDescent="0.5">
      <c r="B1629" s="122">
        <v>2003</v>
      </c>
      <c r="C1629" s="126" t="s">
        <v>206</v>
      </c>
      <c r="D1629" s="126" t="s">
        <v>227</v>
      </c>
      <c r="E1629" s="124">
        <v>0.21018899999999999</v>
      </c>
      <c r="F1629" s="124">
        <v>0.15903900000000001</v>
      </c>
      <c r="G1629" s="124">
        <v>0.369228</v>
      </c>
    </row>
    <row r="1630" spans="2:7" hidden="1" x14ac:dyDescent="0.5">
      <c r="B1630" s="122">
        <v>2003</v>
      </c>
      <c r="C1630" s="126" t="s">
        <v>206</v>
      </c>
      <c r="D1630" s="126" t="s">
        <v>228</v>
      </c>
      <c r="E1630" s="124">
        <v>0.13928599999999999</v>
      </c>
      <c r="F1630" s="124">
        <v>0.104717</v>
      </c>
      <c r="G1630" s="124">
        <v>0.244003</v>
      </c>
    </row>
    <row r="1631" spans="2:7" hidden="1" x14ac:dyDescent="0.5">
      <c r="B1631" s="122">
        <v>2003</v>
      </c>
      <c r="C1631" s="126" t="s">
        <v>206</v>
      </c>
      <c r="D1631" s="126" t="s">
        <v>229</v>
      </c>
      <c r="E1631" s="124">
        <v>9.9999999999999995E-7</v>
      </c>
      <c r="F1631" s="124">
        <v>3.59E-4</v>
      </c>
      <c r="G1631" s="124">
        <v>3.6000000000000002E-4</v>
      </c>
    </row>
    <row r="1632" spans="2:7" hidden="1" x14ac:dyDescent="0.5">
      <c r="B1632" s="122">
        <v>2003</v>
      </c>
      <c r="C1632" s="126" t="s">
        <v>206</v>
      </c>
      <c r="D1632" s="126" t="s">
        <v>230</v>
      </c>
      <c r="E1632" s="124">
        <v>6.0037E-2</v>
      </c>
      <c r="F1632" s="124">
        <v>5.0640999999999999E-2</v>
      </c>
      <c r="G1632" s="124">
        <v>0.110678</v>
      </c>
    </row>
    <row r="1633" spans="2:7" hidden="1" x14ac:dyDescent="0.5">
      <c r="B1633" s="122">
        <v>2003</v>
      </c>
      <c r="C1633" s="126" t="s">
        <v>206</v>
      </c>
      <c r="D1633" s="126" t="s">
        <v>231</v>
      </c>
      <c r="E1633" s="124">
        <v>5.8122E-2</v>
      </c>
      <c r="F1633" s="124">
        <v>6.1848E-2</v>
      </c>
      <c r="G1633" s="124">
        <v>0.11996999999999999</v>
      </c>
    </row>
    <row r="1634" spans="2:7" hidden="1" x14ac:dyDescent="0.5">
      <c r="B1634" s="122">
        <v>2003</v>
      </c>
      <c r="C1634" s="126" t="s">
        <v>206</v>
      </c>
      <c r="D1634" s="126" t="s">
        <v>232</v>
      </c>
      <c r="E1634" s="124">
        <v>1.4628E-2</v>
      </c>
      <c r="F1634" s="124">
        <v>1.4187999999999999E-2</v>
      </c>
      <c r="G1634" s="124">
        <v>2.8816000000000001E-2</v>
      </c>
    </row>
    <row r="1635" spans="2:7" hidden="1" x14ac:dyDescent="0.5">
      <c r="B1635" s="122">
        <v>2003</v>
      </c>
      <c r="C1635" s="126" t="s">
        <v>206</v>
      </c>
      <c r="D1635" s="126" t="s">
        <v>233</v>
      </c>
      <c r="E1635" s="124">
        <v>1.6770000000000001E-3</v>
      </c>
      <c r="F1635" s="124">
        <v>1.3339999999999999E-3</v>
      </c>
      <c r="G1635" s="124">
        <v>3.0109999999999998E-3</v>
      </c>
    </row>
    <row r="1636" spans="2:7" hidden="1" x14ac:dyDescent="0.5">
      <c r="B1636" s="122">
        <v>2003</v>
      </c>
      <c r="C1636" s="126" t="s">
        <v>206</v>
      </c>
      <c r="D1636" s="126" t="s">
        <v>234</v>
      </c>
      <c r="E1636" s="124">
        <v>8.8308999999999999E-2</v>
      </c>
      <c r="F1636" s="124">
        <v>8.3472000000000005E-2</v>
      </c>
      <c r="G1636" s="124">
        <v>0.17178099999999999</v>
      </c>
    </row>
    <row r="1637" spans="2:7" hidden="1" x14ac:dyDescent="0.5">
      <c r="B1637" s="122">
        <v>2003</v>
      </c>
      <c r="C1637" s="126" t="s">
        <v>206</v>
      </c>
      <c r="D1637" s="126" t="s">
        <v>235</v>
      </c>
      <c r="E1637" s="124">
        <v>2.5148E-2</v>
      </c>
      <c r="F1637" s="124">
        <v>0.103684</v>
      </c>
      <c r="G1637" s="124">
        <v>0.128832</v>
      </c>
    </row>
    <row r="1638" spans="2:7" hidden="1" x14ac:dyDescent="0.5">
      <c r="B1638" s="122">
        <v>2003</v>
      </c>
      <c r="C1638" s="126" t="s">
        <v>206</v>
      </c>
      <c r="D1638" s="126" t="s">
        <v>236</v>
      </c>
      <c r="E1638" s="124">
        <v>2.3679999999999999E-3</v>
      </c>
      <c r="F1638" s="124">
        <v>1.6360000000000001E-3</v>
      </c>
      <c r="G1638" s="124">
        <v>4.0039999999999997E-3</v>
      </c>
    </row>
    <row r="1639" spans="2:7" hidden="1" x14ac:dyDescent="0.5">
      <c r="B1639" s="122">
        <v>2003</v>
      </c>
      <c r="C1639" s="126" t="s">
        <v>206</v>
      </c>
      <c r="D1639" s="126" t="s">
        <v>237</v>
      </c>
      <c r="E1639" s="124">
        <v>0.14224700000000001</v>
      </c>
      <c r="F1639" s="124">
        <v>7.9013E-2</v>
      </c>
      <c r="G1639" s="124">
        <v>0.22126000000000001</v>
      </c>
    </row>
    <row r="1640" spans="2:7" hidden="1" x14ac:dyDescent="0.5">
      <c r="B1640" s="122">
        <v>2003</v>
      </c>
      <c r="C1640" s="126" t="s">
        <v>206</v>
      </c>
      <c r="D1640" s="126" t="s">
        <v>238</v>
      </c>
      <c r="E1640" s="124">
        <v>5.5170999999999998E-2</v>
      </c>
      <c r="F1640" s="124">
        <v>3.0929000000000002E-2</v>
      </c>
      <c r="G1640" s="124">
        <v>8.6099999999999996E-2</v>
      </c>
    </row>
    <row r="1641" spans="2:7" hidden="1" x14ac:dyDescent="0.5">
      <c r="B1641" s="122">
        <v>2003</v>
      </c>
      <c r="C1641" s="126" t="s">
        <v>206</v>
      </c>
      <c r="D1641" s="126" t="s">
        <v>239</v>
      </c>
      <c r="E1641" s="124">
        <v>0.21282300000000001</v>
      </c>
      <c r="F1641" s="124">
        <v>0.23874500000000001</v>
      </c>
      <c r="G1641" s="124">
        <v>0.45156800000000002</v>
      </c>
    </row>
    <row r="1642" spans="2:7" hidden="1" x14ac:dyDescent="0.5">
      <c r="B1642" s="122">
        <v>2003</v>
      </c>
      <c r="C1642" s="126" t="s">
        <v>206</v>
      </c>
      <c r="D1642" s="126" t="s">
        <v>240</v>
      </c>
      <c r="E1642" s="124">
        <v>2.3220999999999999E-2</v>
      </c>
      <c r="F1642" s="124">
        <v>9.4145999999999994E-2</v>
      </c>
      <c r="G1642" s="124">
        <v>0.117367</v>
      </c>
    </row>
    <row r="1643" spans="2:7" hidden="1" x14ac:dyDescent="0.5">
      <c r="B1643" s="122">
        <v>2003</v>
      </c>
      <c r="C1643" s="126" t="s">
        <v>206</v>
      </c>
      <c r="D1643" s="126" t="s">
        <v>241</v>
      </c>
      <c r="E1643" s="124">
        <v>3.2822999999999998E-2</v>
      </c>
      <c r="F1643" s="124">
        <v>2.6683999999999999E-2</v>
      </c>
      <c r="G1643" s="124">
        <v>5.9506999999999997E-2</v>
      </c>
    </row>
    <row r="1644" spans="2:7" hidden="1" x14ac:dyDescent="0.5">
      <c r="B1644" s="122">
        <v>2003</v>
      </c>
      <c r="C1644" s="126" t="s">
        <v>206</v>
      </c>
      <c r="D1644" s="126" t="s">
        <v>242</v>
      </c>
      <c r="E1644" s="124">
        <v>1.2849999999999999E-3</v>
      </c>
      <c r="F1644" s="124">
        <v>6.9800000000000005E-4</v>
      </c>
      <c r="G1644" s="124">
        <v>1.983E-3</v>
      </c>
    </row>
    <row r="1645" spans="2:7" hidden="1" x14ac:dyDescent="0.5">
      <c r="B1645" s="122">
        <v>2003</v>
      </c>
      <c r="C1645" s="126" t="s">
        <v>206</v>
      </c>
      <c r="D1645" s="126" t="s">
        <v>243</v>
      </c>
      <c r="E1645" s="124">
        <v>1.0059999999999999E-3</v>
      </c>
      <c r="F1645" s="124">
        <v>4.2299999999999998E-4</v>
      </c>
      <c r="G1645" s="124">
        <v>1.4289999999999999E-3</v>
      </c>
    </row>
    <row r="1646" spans="2:7" hidden="1" x14ac:dyDescent="0.5">
      <c r="B1646" s="122">
        <v>2003</v>
      </c>
      <c r="C1646" s="126" t="s">
        <v>206</v>
      </c>
      <c r="D1646" s="126" t="s">
        <v>244</v>
      </c>
      <c r="E1646" s="124">
        <v>6.9760000000000004E-3</v>
      </c>
      <c r="F1646" s="124">
        <v>4.4999999999999997E-3</v>
      </c>
      <c r="G1646" s="124">
        <v>1.1476E-2</v>
      </c>
    </row>
    <row r="1647" spans="2:7" hidden="1" x14ac:dyDescent="0.5">
      <c r="B1647" s="122">
        <v>2003</v>
      </c>
      <c r="C1647" s="126" t="s">
        <v>206</v>
      </c>
      <c r="D1647" s="126" t="s">
        <v>245</v>
      </c>
      <c r="E1647" s="124">
        <v>2.1755E-2</v>
      </c>
      <c r="F1647" s="124">
        <v>1.9016999999999999E-2</v>
      </c>
      <c r="G1647" s="124">
        <v>4.0772000000000003E-2</v>
      </c>
    </row>
    <row r="1648" spans="2:7" hidden="1" x14ac:dyDescent="0.5">
      <c r="B1648" s="122">
        <v>2003</v>
      </c>
      <c r="C1648" s="126" t="s">
        <v>77</v>
      </c>
      <c r="D1648" s="126" t="s">
        <v>246</v>
      </c>
      <c r="E1648" s="124">
        <v>0.20414499999999999</v>
      </c>
      <c r="F1648" s="124">
        <v>0.37538300000000002</v>
      </c>
      <c r="G1648" s="124">
        <v>0.57952800000000004</v>
      </c>
    </row>
    <row r="1649" spans="2:7" hidden="1" x14ac:dyDescent="0.5">
      <c r="B1649" s="122">
        <v>2003</v>
      </c>
      <c r="C1649" s="126" t="s">
        <v>77</v>
      </c>
      <c r="D1649" s="126" t="s">
        <v>247</v>
      </c>
      <c r="E1649" s="124">
        <v>2.4566999999999999E-2</v>
      </c>
      <c r="F1649" s="124">
        <v>1.4093E-2</v>
      </c>
      <c r="G1649" s="124">
        <v>3.866E-2</v>
      </c>
    </row>
    <row r="1650" spans="2:7" hidden="1" x14ac:dyDescent="0.5">
      <c r="B1650" s="122">
        <v>2003</v>
      </c>
      <c r="C1650" s="126" t="s">
        <v>77</v>
      </c>
      <c r="D1650" s="126" t="s">
        <v>248</v>
      </c>
      <c r="E1650" s="124">
        <v>5.7396999999999997E-2</v>
      </c>
      <c r="F1650" s="124">
        <v>1.324953</v>
      </c>
      <c r="G1650" s="124">
        <v>1.38235</v>
      </c>
    </row>
    <row r="1651" spans="2:7" hidden="1" x14ac:dyDescent="0.5">
      <c r="B1651" s="122">
        <v>2003</v>
      </c>
      <c r="C1651" s="126" t="s">
        <v>77</v>
      </c>
      <c r="D1651" s="126" t="s">
        <v>249</v>
      </c>
      <c r="E1651" s="124">
        <v>9.0190999999999993E-2</v>
      </c>
      <c r="F1651" s="124">
        <v>0.91654599999999997</v>
      </c>
      <c r="G1651" s="124">
        <v>1.006737</v>
      </c>
    </row>
    <row r="1652" spans="2:7" hidden="1" x14ac:dyDescent="0.5">
      <c r="B1652" s="122">
        <v>2003</v>
      </c>
      <c r="C1652" s="126" t="s">
        <v>77</v>
      </c>
      <c r="D1652" s="126" t="s">
        <v>250</v>
      </c>
      <c r="E1652" s="124">
        <v>8.8094000000000006E-2</v>
      </c>
      <c r="F1652" s="124">
        <v>6.2498999999999999E-2</v>
      </c>
      <c r="G1652" s="124">
        <v>0.150593</v>
      </c>
    </row>
    <row r="1653" spans="2:7" hidden="1" x14ac:dyDescent="0.5">
      <c r="B1653" s="122">
        <v>2003</v>
      </c>
      <c r="C1653" s="126" t="s">
        <v>77</v>
      </c>
      <c r="D1653" s="126" t="s">
        <v>251</v>
      </c>
      <c r="E1653" s="124">
        <v>0.33813199999999999</v>
      </c>
      <c r="F1653" s="124">
        <v>0.14985999999999999</v>
      </c>
      <c r="G1653" s="124">
        <v>0.48799199999999998</v>
      </c>
    </row>
    <row r="1654" spans="2:7" hidden="1" x14ac:dyDescent="0.5">
      <c r="B1654" s="122">
        <v>2003</v>
      </c>
      <c r="C1654" s="126" t="s">
        <v>77</v>
      </c>
      <c r="D1654" s="126" t="s">
        <v>252</v>
      </c>
      <c r="E1654" s="124">
        <v>0.124024</v>
      </c>
      <c r="F1654" s="124">
        <v>0.14133000000000001</v>
      </c>
      <c r="G1654" s="124">
        <v>0.26535399999999998</v>
      </c>
    </row>
    <row r="1655" spans="2:7" hidden="1" x14ac:dyDescent="0.5">
      <c r="B1655" s="122">
        <v>2003</v>
      </c>
      <c r="C1655" s="126" t="s">
        <v>77</v>
      </c>
      <c r="D1655" s="126" t="s">
        <v>253</v>
      </c>
      <c r="E1655" s="124">
        <v>1.4683999999999999E-2</v>
      </c>
      <c r="F1655" s="124">
        <v>8.43E-3</v>
      </c>
      <c r="G1655" s="124">
        <v>2.3113999999999999E-2</v>
      </c>
    </row>
    <row r="1656" spans="2:7" hidden="1" x14ac:dyDescent="0.5">
      <c r="B1656" s="122">
        <v>2003</v>
      </c>
      <c r="C1656" s="126" t="s">
        <v>77</v>
      </c>
      <c r="D1656" s="126" t="s">
        <v>254</v>
      </c>
      <c r="E1656" s="124">
        <v>0.22123300000000001</v>
      </c>
      <c r="F1656" s="124">
        <v>0.135711</v>
      </c>
      <c r="G1656" s="124">
        <v>0.35694399999999998</v>
      </c>
    </row>
    <row r="1657" spans="2:7" hidden="1" x14ac:dyDescent="0.5">
      <c r="B1657" s="122">
        <v>2003</v>
      </c>
      <c r="C1657" s="126" t="s">
        <v>77</v>
      </c>
      <c r="D1657" s="126" t="s">
        <v>255</v>
      </c>
      <c r="E1657" s="124">
        <v>0.38991500000000001</v>
      </c>
      <c r="F1657" s="124">
        <v>0.73528300000000002</v>
      </c>
      <c r="G1657" s="124">
        <v>1.1251979999999999</v>
      </c>
    </row>
    <row r="1658" spans="2:7" hidden="1" x14ac:dyDescent="0.5">
      <c r="B1658" s="122">
        <v>2003</v>
      </c>
      <c r="C1658" s="126" t="s">
        <v>77</v>
      </c>
      <c r="D1658" s="126" t="s">
        <v>256</v>
      </c>
      <c r="E1658" s="124">
        <v>0.18479899999999999</v>
      </c>
      <c r="F1658" s="124">
        <v>0.16455400000000001</v>
      </c>
      <c r="G1658" s="124">
        <v>0.34935300000000002</v>
      </c>
    </row>
    <row r="1659" spans="2:7" x14ac:dyDescent="0.5">
      <c r="B1659" s="122">
        <v>2004</v>
      </c>
      <c r="C1659" s="124" t="s">
        <v>136</v>
      </c>
      <c r="D1659" s="124" t="s">
        <v>52</v>
      </c>
      <c r="E1659" s="124">
        <v>1.0464230000000001</v>
      </c>
      <c r="F1659" s="124">
        <v>1.41117</v>
      </c>
      <c r="G1659" s="124">
        <v>2.4575930000000001</v>
      </c>
    </row>
    <row r="1660" spans="2:7" x14ac:dyDescent="0.5">
      <c r="B1660" s="122">
        <v>2004</v>
      </c>
      <c r="C1660" s="124" t="s">
        <v>136</v>
      </c>
      <c r="D1660" s="124" t="s">
        <v>137</v>
      </c>
      <c r="E1660" s="124">
        <v>0.29302600000000001</v>
      </c>
      <c r="F1660" s="124">
        <v>0.39612700000000001</v>
      </c>
      <c r="G1660" s="124">
        <v>0.68915300000000002</v>
      </c>
    </row>
    <row r="1661" spans="2:7" x14ac:dyDescent="0.5">
      <c r="B1661" s="122">
        <v>2004</v>
      </c>
      <c r="C1661" s="124" t="s">
        <v>136</v>
      </c>
      <c r="D1661" s="124" t="s">
        <v>51</v>
      </c>
      <c r="E1661" s="124">
        <v>2.1631740000000002</v>
      </c>
      <c r="F1661" s="124">
        <v>1.7981549999999999</v>
      </c>
      <c r="G1661" s="124">
        <v>3.9613290000000001</v>
      </c>
    </row>
    <row r="1662" spans="2:7" x14ac:dyDescent="0.5">
      <c r="B1662" s="122">
        <v>2004</v>
      </c>
      <c r="C1662" s="126" t="s">
        <v>136</v>
      </c>
      <c r="D1662" s="126" t="s">
        <v>138</v>
      </c>
      <c r="E1662" s="124">
        <v>1.0569580000000001</v>
      </c>
      <c r="F1662" s="124">
        <v>0.949129</v>
      </c>
      <c r="G1662" s="124">
        <v>2.006087</v>
      </c>
    </row>
    <row r="1663" spans="2:7" hidden="1" x14ac:dyDescent="0.5">
      <c r="B1663" s="122">
        <v>2004</v>
      </c>
      <c r="C1663" s="126" t="s">
        <v>139</v>
      </c>
      <c r="D1663" s="126" t="s">
        <v>139</v>
      </c>
      <c r="E1663" s="124">
        <v>10.460413000000001</v>
      </c>
      <c r="F1663" s="124">
        <v>0</v>
      </c>
      <c r="G1663" s="124">
        <v>10.460413000000001</v>
      </c>
    </row>
    <row r="1664" spans="2:7" hidden="1" x14ac:dyDescent="0.5">
      <c r="B1664" s="122">
        <v>2004</v>
      </c>
      <c r="C1664" s="126" t="s">
        <v>72</v>
      </c>
      <c r="D1664" s="126" t="s">
        <v>140</v>
      </c>
      <c r="E1664" s="124">
        <v>8.1693770000000008</v>
      </c>
      <c r="F1664" s="124">
        <v>0.95144200000000001</v>
      </c>
      <c r="G1664" s="124">
        <v>9.1208190000000009</v>
      </c>
    </row>
    <row r="1665" spans="2:7" hidden="1" x14ac:dyDescent="0.5">
      <c r="B1665" s="122">
        <v>2004</v>
      </c>
      <c r="C1665" s="126" t="s">
        <v>72</v>
      </c>
      <c r="D1665" s="126" t="s">
        <v>141</v>
      </c>
      <c r="E1665" s="124">
        <v>0.108433</v>
      </c>
      <c r="F1665" s="124">
        <v>2.0708000000000001E-2</v>
      </c>
      <c r="G1665" s="124">
        <v>0.12914100000000001</v>
      </c>
    </row>
    <row r="1666" spans="2:7" hidden="1" x14ac:dyDescent="0.5">
      <c r="B1666" s="122">
        <v>2004</v>
      </c>
      <c r="C1666" s="126" t="s">
        <v>72</v>
      </c>
      <c r="D1666" s="126" t="s">
        <v>142</v>
      </c>
      <c r="E1666" s="124">
        <v>0.321102</v>
      </c>
      <c r="F1666" s="124">
        <v>0.17302400000000001</v>
      </c>
      <c r="G1666" s="124">
        <v>0.49412600000000001</v>
      </c>
    </row>
    <row r="1667" spans="2:7" hidden="1" x14ac:dyDescent="0.5">
      <c r="B1667" s="122">
        <v>2004</v>
      </c>
      <c r="C1667" s="126" t="s">
        <v>72</v>
      </c>
      <c r="D1667" s="126" t="s">
        <v>143</v>
      </c>
      <c r="E1667" s="124">
        <v>0.62718600000000002</v>
      </c>
      <c r="F1667" s="124">
        <v>0.146041</v>
      </c>
      <c r="G1667" s="124">
        <v>0.773227</v>
      </c>
    </row>
    <row r="1668" spans="2:7" hidden="1" x14ac:dyDescent="0.5">
      <c r="B1668" s="122">
        <v>2004</v>
      </c>
      <c r="C1668" s="126" t="s">
        <v>72</v>
      </c>
      <c r="D1668" s="126" t="s">
        <v>144</v>
      </c>
      <c r="E1668" s="124">
        <v>6.8425E-2</v>
      </c>
      <c r="F1668" s="124">
        <v>3.8171999999999998E-2</v>
      </c>
      <c r="G1668" s="124">
        <v>0.106597</v>
      </c>
    </row>
    <row r="1669" spans="2:7" hidden="1" x14ac:dyDescent="0.5">
      <c r="B1669" s="122">
        <v>2004</v>
      </c>
      <c r="C1669" s="126" t="s">
        <v>72</v>
      </c>
      <c r="D1669" s="126" t="s">
        <v>145</v>
      </c>
      <c r="E1669" s="124">
        <v>0.36583300000000002</v>
      </c>
      <c r="F1669" s="124">
        <v>0.31209900000000002</v>
      </c>
      <c r="G1669" s="124">
        <v>0.67793199999999998</v>
      </c>
    </row>
    <row r="1670" spans="2:7" hidden="1" x14ac:dyDescent="0.5">
      <c r="B1670" s="122">
        <v>2004</v>
      </c>
      <c r="C1670" s="126" t="s">
        <v>146</v>
      </c>
      <c r="D1670" s="126" t="s">
        <v>147</v>
      </c>
      <c r="E1670" s="124">
        <v>4.0070000000000001E-3</v>
      </c>
      <c r="F1670" s="124">
        <v>0.91684900000000003</v>
      </c>
      <c r="G1670" s="124">
        <v>0.92085600000000001</v>
      </c>
    </row>
    <row r="1671" spans="2:7" hidden="1" x14ac:dyDescent="0.5">
      <c r="B1671" s="122">
        <v>2004</v>
      </c>
      <c r="C1671" s="126" t="s">
        <v>146</v>
      </c>
      <c r="D1671" s="126" t="s">
        <v>148</v>
      </c>
      <c r="E1671" s="124">
        <v>0.112747</v>
      </c>
      <c r="F1671" s="124">
        <v>5.1268000000000001E-2</v>
      </c>
      <c r="G1671" s="124">
        <v>0.16401499999999999</v>
      </c>
    </row>
    <row r="1672" spans="2:7" hidden="1" x14ac:dyDescent="0.5">
      <c r="B1672" s="122">
        <v>2004</v>
      </c>
      <c r="C1672" s="126" t="s">
        <v>146</v>
      </c>
      <c r="D1672" s="126" t="s">
        <v>149</v>
      </c>
      <c r="E1672" s="124">
        <v>4.1741E-2</v>
      </c>
      <c r="F1672" s="124">
        <v>0.74853999999999998</v>
      </c>
      <c r="G1672" s="124">
        <v>0.79028100000000001</v>
      </c>
    </row>
    <row r="1673" spans="2:7" hidden="1" x14ac:dyDescent="0.5">
      <c r="B1673" s="122">
        <v>2004</v>
      </c>
      <c r="C1673" s="126" t="s">
        <v>146</v>
      </c>
      <c r="D1673" s="126" t="s">
        <v>150</v>
      </c>
      <c r="E1673" s="124">
        <v>0.21373300000000001</v>
      </c>
      <c r="F1673" s="124">
        <v>1.682615</v>
      </c>
      <c r="G1673" s="124">
        <v>1.8963479999999999</v>
      </c>
    </row>
    <row r="1674" spans="2:7" hidden="1" x14ac:dyDescent="0.5">
      <c r="B1674" s="122">
        <v>2004</v>
      </c>
      <c r="C1674" s="126" t="s">
        <v>146</v>
      </c>
      <c r="D1674" s="126" t="s">
        <v>151</v>
      </c>
      <c r="E1674" s="124">
        <v>4.8797E-2</v>
      </c>
      <c r="F1674" s="124">
        <v>4.5886000000000003E-2</v>
      </c>
      <c r="G1674" s="124">
        <v>9.4683000000000003E-2</v>
      </c>
    </row>
    <row r="1675" spans="2:7" hidden="1" x14ac:dyDescent="0.5">
      <c r="B1675" s="122">
        <v>2004</v>
      </c>
      <c r="C1675" s="126" t="s">
        <v>146</v>
      </c>
      <c r="D1675" s="126" t="s">
        <v>152</v>
      </c>
      <c r="E1675" s="124">
        <v>4.1840000000000002E-3</v>
      </c>
      <c r="F1675" s="124">
        <v>3.7774000000000002E-2</v>
      </c>
      <c r="G1675" s="124">
        <v>4.1958000000000002E-2</v>
      </c>
    </row>
    <row r="1676" spans="2:7" hidden="1" x14ac:dyDescent="0.5">
      <c r="B1676" s="122">
        <v>2004</v>
      </c>
      <c r="C1676" s="126" t="s">
        <v>146</v>
      </c>
      <c r="D1676" s="126" t="s">
        <v>153</v>
      </c>
      <c r="E1676" s="124">
        <v>3.1241000000000001E-2</v>
      </c>
      <c r="F1676" s="124">
        <v>0.564083</v>
      </c>
      <c r="G1676" s="124">
        <v>0.59532399999999996</v>
      </c>
    </row>
    <row r="1677" spans="2:7" hidden="1" x14ac:dyDescent="0.5">
      <c r="B1677" s="122">
        <v>2004</v>
      </c>
      <c r="C1677" s="126" t="s">
        <v>146</v>
      </c>
      <c r="D1677" s="126" t="s">
        <v>154</v>
      </c>
      <c r="E1677" s="124">
        <v>3.3085999999999997E-2</v>
      </c>
      <c r="F1677" s="124">
        <v>1.012513</v>
      </c>
      <c r="G1677" s="124">
        <v>1.0455989999999999</v>
      </c>
    </row>
    <row r="1678" spans="2:7" hidden="1" x14ac:dyDescent="0.5">
      <c r="B1678" s="122">
        <v>2004</v>
      </c>
      <c r="C1678" s="126" t="s">
        <v>146</v>
      </c>
      <c r="D1678" s="126" t="s">
        <v>155</v>
      </c>
      <c r="E1678" s="124">
        <v>7.9550000000000003E-3</v>
      </c>
      <c r="F1678" s="124">
        <v>8.3606E-2</v>
      </c>
      <c r="G1678" s="124">
        <v>9.1561000000000003E-2</v>
      </c>
    </row>
    <row r="1679" spans="2:7" hidden="1" x14ac:dyDescent="0.5">
      <c r="B1679" s="122">
        <v>2004</v>
      </c>
      <c r="C1679" s="126" t="s">
        <v>146</v>
      </c>
      <c r="D1679" s="126" t="s">
        <v>156</v>
      </c>
      <c r="E1679" s="124">
        <v>4.1530999999999998E-2</v>
      </c>
      <c r="F1679" s="124">
        <v>0.65215299999999998</v>
      </c>
      <c r="G1679" s="124">
        <v>0.69368399999999997</v>
      </c>
    </row>
    <row r="1680" spans="2:7" hidden="1" x14ac:dyDescent="0.5">
      <c r="B1680" s="122">
        <v>2004</v>
      </c>
      <c r="C1680" s="126" t="s">
        <v>146</v>
      </c>
      <c r="D1680" s="126" t="s">
        <v>157</v>
      </c>
      <c r="E1680" s="124">
        <v>3.993E-2</v>
      </c>
      <c r="F1680" s="124">
        <v>0.36935600000000002</v>
      </c>
      <c r="G1680" s="124">
        <v>0.40928599999999998</v>
      </c>
    </row>
    <row r="1681" spans="2:7" hidden="1" x14ac:dyDescent="0.5">
      <c r="B1681" s="122">
        <v>2004</v>
      </c>
      <c r="C1681" s="126" t="s">
        <v>146</v>
      </c>
      <c r="D1681" s="126" t="s">
        <v>158</v>
      </c>
      <c r="E1681" s="124">
        <v>2.3793999999999999E-2</v>
      </c>
      <c r="F1681" s="124">
        <v>0.31820300000000001</v>
      </c>
      <c r="G1681" s="124">
        <v>0.341997</v>
      </c>
    </row>
    <row r="1682" spans="2:7" hidden="1" x14ac:dyDescent="0.5">
      <c r="B1682" s="122">
        <v>2004</v>
      </c>
      <c r="C1682" s="126" t="s">
        <v>146</v>
      </c>
      <c r="D1682" s="126" t="s">
        <v>159</v>
      </c>
      <c r="E1682" s="124">
        <v>1.1733E-2</v>
      </c>
      <c r="F1682" s="124">
        <v>9.5446000000000003E-2</v>
      </c>
      <c r="G1682" s="124">
        <v>0.107179</v>
      </c>
    </row>
    <row r="1683" spans="2:7" hidden="1" x14ac:dyDescent="0.5">
      <c r="B1683" s="122">
        <v>2004</v>
      </c>
      <c r="C1683" s="126" t="s">
        <v>146</v>
      </c>
      <c r="D1683" s="126" t="s">
        <v>160</v>
      </c>
      <c r="E1683" s="124">
        <v>5.8432999999999999E-2</v>
      </c>
      <c r="F1683" s="124">
        <v>0.33084999999999998</v>
      </c>
      <c r="G1683" s="124">
        <v>0.38928299999999999</v>
      </c>
    </row>
    <row r="1684" spans="2:7" hidden="1" x14ac:dyDescent="0.5">
      <c r="B1684" s="122">
        <v>2004</v>
      </c>
      <c r="C1684" s="126" t="s">
        <v>146</v>
      </c>
      <c r="D1684" s="126" t="s">
        <v>161</v>
      </c>
      <c r="E1684" s="124">
        <v>6.9880000000000003E-3</v>
      </c>
      <c r="F1684" s="124">
        <v>0.177643</v>
      </c>
      <c r="G1684" s="124">
        <v>0.18463099999999999</v>
      </c>
    </row>
    <row r="1685" spans="2:7" hidden="1" x14ac:dyDescent="0.5">
      <c r="B1685" s="122">
        <v>2004</v>
      </c>
      <c r="C1685" s="126" t="s">
        <v>146</v>
      </c>
      <c r="D1685" s="126" t="s">
        <v>162</v>
      </c>
      <c r="E1685" s="124">
        <v>3.0374000000000002E-2</v>
      </c>
      <c r="F1685" s="124">
        <v>4.4639999999999999E-2</v>
      </c>
      <c r="G1685" s="124">
        <v>7.5013999999999997E-2</v>
      </c>
    </row>
    <row r="1686" spans="2:7" hidden="1" x14ac:dyDescent="0.5">
      <c r="B1686" s="122">
        <v>2004</v>
      </c>
      <c r="C1686" s="126" t="s">
        <v>146</v>
      </c>
      <c r="D1686" s="126" t="s">
        <v>163</v>
      </c>
      <c r="E1686" s="124">
        <v>7.4406E-2</v>
      </c>
      <c r="F1686" s="124">
        <v>5.6639000000000002E-2</v>
      </c>
      <c r="G1686" s="124">
        <v>0.13104499999999999</v>
      </c>
    </row>
    <row r="1687" spans="2:7" hidden="1" x14ac:dyDescent="0.5">
      <c r="B1687" s="122">
        <v>2004</v>
      </c>
      <c r="C1687" s="126" t="s">
        <v>146</v>
      </c>
      <c r="D1687" s="126" t="s">
        <v>164</v>
      </c>
      <c r="E1687" s="124">
        <v>1.1069999999999999E-3</v>
      </c>
      <c r="F1687" s="124">
        <v>0.316583</v>
      </c>
      <c r="G1687" s="124">
        <v>0.31768999999999997</v>
      </c>
    </row>
    <row r="1688" spans="2:7" hidden="1" x14ac:dyDescent="0.5">
      <c r="B1688" s="122">
        <v>2004</v>
      </c>
      <c r="C1688" s="126" t="s">
        <v>146</v>
      </c>
      <c r="D1688" s="126" t="s">
        <v>165</v>
      </c>
      <c r="E1688" s="124">
        <v>8.3055000000000004E-2</v>
      </c>
      <c r="F1688" s="124">
        <v>1.1321239999999999</v>
      </c>
      <c r="G1688" s="124">
        <v>1.215179</v>
      </c>
    </row>
    <row r="1689" spans="2:7" hidden="1" x14ac:dyDescent="0.5">
      <c r="B1689" s="122">
        <v>2004</v>
      </c>
      <c r="C1689" s="126" t="s">
        <v>146</v>
      </c>
      <c r="D1689" s="126" t="s">
        <v>166</v>
      </c>
      <c r="E1689" s="124">
        <v>4.8355000000000002E-2</v>
      </c>
      <c r="F1689" s="124">
        <v>0.41428599999999999</v>
      </c>
      <c r="G1689" s="124">
        <v>0.46264100000000002</v>
      </c>
    </row>
    <row r="1690" spans="2:7" hidden="1" x14ac:dyDescent="0.5">
      <c r="B1690" s="122">
        <v>2004</v>
      </c>
      <c r="C1690" s="126" t="s">
        <v>146</v>
      </c>
      <c r="D1690" s="126" t="s">
        <v>167</v>
      </c>
      <c r="E1690" s="124">
        <v>0.11959</v>
      </c>
      <c r="F1690" s="124">
        <v>1.1492279999999999</v>
      </c>
      <c r="G1690" s="124">
        <v>1.268818</v>
      </c>
    </row>
    <row r="1691" spans="2:7" hidden="1" x14ac:dyDescent="0.5">
      <c r="B1691" s="122">
        <v>2004</v>
      </c>
      <c r="C1691" s="126" t="s">
        <v>146</v>
      </c>
      <c r="D1691" s="126" t="s">
        <v>168</v>
      </c>
      <c r="E1691" s="124">
        <v>0.33325500000000002</v>
      </c>
      <c r="F1691" s="124">
        <v>1.7335529999999999</v>
      </c>
      <c r="G1691" s="124">
        <v>2.066808</v>
      </c>
    </row>
    <row r="1692" spans="2:7" hidden="1" x14ac:dyDescent="0.5">
      <c r="B1692" s="122">
        <v>2004</v>
      </c>
      <c r="C1692" s="126" t="s">
        <v>146</v>
      </c>
      <c r="D1692" s="126" t="s">
        <v>169</v>
      </c>
      <c r="E1692" s="124">
        <v>2.6099999999999999E-3</v>
      </c>
      <c r="F1692" s="124">
        <v>0.17038500000000001</v>
      </c>
      <c r="G1692" s="124">
        <v>0.17299500000000001</v>
      </c>
    </row>
    <row r="1693" spans="2:7" hidden="1" x14ac:dyDescent="0.5">
      <c r="B1693" s="122">
        <v>2004</v>
      </c>
      <c r="C1693" s="126" t="s">
        <v>146</v>
      </c>
      <c r="D1693" s="126" t="s">
        <v>170</v>
      </c>
      <c r="E1693" s="124">
        <v>4.0523000000000003E-2</v>
      </c>
      <c r="F1693" s="124">
        <v>0.18826499999999999</v>
      </c>
      <c r="G1693" s="124">
        <v>0.22878799999999999</v>
      </c>
    </row>
    <row r="1694" spans="2:7" hidden="1" x14ac:dyDescent="0.5">
      <c r="B1694" s="122">
        <v>2004</v>
      </c>
      <c r="C1694" s="126" t="s">
        <v>146</v>
      </c>
      <c r="D1694" s="126" t="s">
        <v>171</v>
      </c>
      <c r="E1694" s="124">
        <v>1.7E-5</v>
      </c>
      <c r="F1694" s="124">
        <v>3.8875E-2</v>
      </c>
      <c r="G1694" s="124">
        <v>3.8892000000000003E-2</v>
      </c>
    </row>
    <row r="1695" spans="2:7" hidden="1" x14ac:dyDescent="0.5">
      <c r="B1695" s="122">
        <v>2004</v>
      </c>
      <c r="C1695" s="126" t="s">
        <v>146</v>
      </c>
      <c r="D1695" s="126" t="s">
        <v>172</v>
      </c>
      <c r="E1695" s="124">
        <v>5.935E-2</v>
      </c>
      <c r="F1695" s="124">
        <v>3.0516999999999999E-2</v>
      </c>
      <c r="G1695" s="124">
        <v>8.9867000000000002E-2</v>
      </c>
    </row>
    <row r="1696" spans="2:7" hidden="1" x14ac:dyDescent="0.5">
      <c r="B1696" s="122">
        <v>2004</v>
      </c>
      <c r="C1696" s="126" t="s">
        <v>146</v>
      </c>
      <c r="D1696" s="126" t="s">
        <v>173</v>
      </c>
      <c r="E1696" s="124">
        <v>4.0658E-2</v>
      </c>
      <c r="F1696" s="124">
        <v>0.32363700000000001</v>
      </c>
      <c r="G1696" s="124">
        <v>0.36429499999999998</v>
      </c>
    </row>
    <row r="1697" spans="2:7" hidden="1" x14ac:dyDescent="0.5">
      <c r="B1697" s="122">
        <v>2004</v>
      </c>
      <c r="C1697" s="126" t="s">
        <v>146</v>
      </c>
      <c r="D1697" s="126" t="s">
        <v>174</v>
      </c>
      <c r="E1697" s="124">
        <v>2.1196E-2</v>
      </c>
      <c r="F1697" s="124">
        <v>0.140627</v>
      </c>
      <c r="G1697" s="124">
        <v>0.16182299999999999</v>
      </c>
    </row>
    <row r="1698" spans="2:7" hidden="1" x14ac:dyDescent="0.5">
      <c r="B1698" s="122">
        <v>2004</v>
      </c>
      <c r="C1698" s="126" t="s">
        <v>146</v>
      </c>
      <c r="D1698" s="126" t="s">
        <v>175</v>
      </c>
      <c r="E1698" s="124">
        <v>5.3299999999999997E-3</v>
      </c>
      <c r="F1698" s="124">
        <v>6.1920999999999997E-2</v>
      </c>
      <c r="G1698" s="124">
        <v>6.7250999999999991E-2</v>
      </c>
    </row>
    <row r="1699" spans="2:7" hidden="1" x14ac:dyDescent="0.5">
      <c r="B1699" s="122">
        <v>2004</v>
      </c>
      <c r="C1699" s="126" t="s">
        <v>146</v>
      </c>
      <c r="D1699" s="126" t="s">
        <v>176</v>
      </c>
      <c r="E1699" s="124">
        <v>2.8420000000000001E-2</v>
      </c>
      <c r="F1699" s="124">
        <v>0.260708</v>
      </c>
      <c r="G1699" s="124">
        <v>0.289128</v>
      </c>
    </row>
    <row r="1700" spans="2:7" hidden="1" x14ac:dyDescent="0.5">
      <c r="B1700" s="122">
        <v>2004</v>
      </c>
      <c r="C1700" s="126" t="s">
        <v>73</v>
      </c>
      <c r="D1700" s="126" t="s">
        <v>177</v>
      </c>
      <c r="E1700" s="124">
        <v>0.89092800000000005</v>
      </c>
      <c r="F1700" s="124">
        <v>1.169994</v>
      </c>
      <c r="G1700" s="124">
        <v>2.0609220000000001</v>
      </c>
    </row>
    <row r="1701" spans="2:7" hidden="1" x14ac:dyDescent="0.5">
      <c r="B1701" s="122">
        <v>2004</v>
      </c>
      <c r="C1701" s="126" t="s">
        <v>73</v>
      </c>
      <c r="D1701" s="126" t="s">
        <v>178</v>
      </c>
      <c r="E1701" s="124">
        <v>0.35339599999999999</v>
      </c>
      <c r="F1701" s="124">
        <v>0.35340199999999999</v>
      </c>
      <c r="G1701" s="124">
        <v>0.70679800000000004</v>
      </c>
    </row>
    <row r="1702" spans="2:7" hidden="1" x14ac:dyDescent="0.5">
      <c r="B1702" s="122">
        <v>2004</v>
      </c>
      <c r="C1702" s="126" t="s">
        <v>73</v>
      </c>
      <c r="D1702" s="126" t="s">
        <v>179</v>
      </c>
      <c r="E1702" s="124">
        <v>0.18119299999999999</v>
      </c>
      <c r="F1702" s="124">
        <v>0.41843599999999997</v>
      </c>
      <c r="G1702" s="124">
        <v>0.59962899999999997</v>
      </c>
    </row>
    <row r="1703" spans="2:7" hidden="1" x14ac:dyDescent="0.5">
      <c r="B1703" s="122">
        <v>2004</v>
      </c>
      <c r="C1703" s="126" t="s">
        <v>73</v>
      </c>
      <c r="D1703" s="126" t="s">
        <v>180</v>
      </c>
      <c r="E1703" s="124">
        <v>4.0175000000000002E-2</v>
      </c>
      <c r="F1703" s="124">
        <v>0.126717</v>
      </c>
      <c r="G1703" s="124">
        <v>0.16689200000000001</v>
      </c>
    </row>
    <row r="1704" spans="2:7" hidden="1" x14ac:dyDescent="0.5">
      <c r="B1704" s="122">
        <v>2004</v>
      </c>
      <c r="C1704" s="126" t="s">
        <v>73</v>
      </c>
      <c r="D1704" s="126" t="s">
        <v>181</v>
      </c>
      <c r="E1704" s="124">
        <v>1.0238000000000001E-2</v>
      </c>
      <c r="F1704" s="124">
        <v>1.2891E-2</v>
      </c>
      <c r="G1704" s="124">
        <v>2.3129E-2</v>
      </c>
    </row>
    <row r="1705" spans="2:7" hidden="1" x14ac:dyDescent="0.5">
      <c r="B1705" s="122">
        <v>2004</v>
      </c>
      <c r="C1705" s="126" t="s">
        <v>73</v>
      </c>
      <c r="D1705" s="126" t="s">
        <v>182</v>
      </c>
      <c r="E1705" s="124">
        <v>1.291013</v>
      </c>
      <c r="F1705" s="124">
        <v>0.74833000000000005</v>
      </c>
      <c r="G1705" s="124">
        <v>2.0393430000000001</v>
      </c>
    </row>
    <row r="1706" spans="2:7" hidden="1" x14ac:dyDescent="0.5">
      <c r="B1706" s="122">
        <v>2004</v>
      </c>
      <c r="C1706" s="126" t="s">
        <v>73</v>
      </c>
      <c r="D1706" s="126" t="s">
        <v>183</v>
      </c>
      <c r="E1706" s="124">
        <v>1.2721800000000001</v>
      </c>
      <c r="F1706" s="124">
        <v>0.61472700000000002</v>
      </c>
      <c r="G1706" s="124">
        <v>1.8869069999999999</v>
      </c>
    </row>
    <row r="1707" spans="2:7" hidden="1" x14ac:dyDescent="0.5">
      <c r="B1707" s="122">
        <v>2004</v>
      </c>
      <c r="C1707" s="126" t="s">
        <v>73</v>
      </c>
      <c r="D1707" s="126" t="s">
        <v>184</v>
      </c>
      <c r="E1707" s="124">
        <v>0.83438000000000001</v>
      </c>
      <c r="F1707" s="124">
        <v>0.77774200000000004</v>
      </c>
      <c r="G1707" s="124">
        <v>1.6121220000000001</v>
      </c>
    </row>
    <row r="1708" spans="2:7" hidden="1" x14ac:dyDescent="0.5">
      <c r="B1708" s="122">
        <v>2004</v>
      </c>
      <c r="C1708" s="126" t="s">
        <v>73</v>
      </c>
      <c r="D1708" s="126" t="s">
        <v>185</v>
      </c>
      <c r="E1708" s="124">
        <v>1.4995210000000001</v>
      </c>
      <c r="F1708" s="124">
        <v>0.71596300000000002</v>
      </c>
      <c r="G1708" s="124">
        <v>2.215484</v>
      </c>
    </row>
    <row r="1709" spans="2:7" hidden="1" x14ac:dyDescent="0.5">
      <c r="B1709" s="122">
        <v>2004</v>
      </c>
      <c r="C1709" s="126" t="s">
        <v>186</v>
      </c>
      <c r="D1709" s="126" t="s">
        <v>187</v>
      </c>
      <c r="E1709" s="124">
        <v>0.30585000000000001</v>
      </c>
      <c r="F1709" s="124">
        <v>0.16520699999999999</v>
      </c>
      <c r="G1709" s="124">
        <v>0.471057</v>
      </c>
    </row>
    <row r="1710" spans="2:7" hidden="1" x14ac:dyDescent="0.5">
      <c r="B1710" s="122">
        <v>2004</v>
      </c>
      <c r="C1710" s="126" t="s">
        <v>186</v>
      </c>
      <c r="D1710" s="126" t="s">
        <v>188</v>
      </c>
      <c r="E1710" s="124">
        <v>1.513549</v>
      </c>
      <c r="F1710" s="124">
        <v>0.85980599999999996</v>
      </c>
      <c r="G1710" s="124">
        <v>2.3733550000000001</v>
      </c>
    </row>
    <row r="1711" spans="2:7" hidden="1" x14ac:dyDescent="0.5">
      <c r="B1711" s="122">
        <v>2004</v>
      </c>
      <c r="C1711" s="126" t="s">
        <v>186</v>
      </c>
      <c r="D1711" s="126" t="s">
        <v>189</v>
      </c>
      <c r="E1711" s="124">
        <v>1.0227759999999999</v>
      </c>
      <c r="F1711" s="124">
        <v>0.97136199999999995</v>
      </c>
      <c r="G1711" s="124">
        <v>1.994138</v>
      </c>
    </row>
    <row r="1712" spans="2:7" hidden="1" x14ac:dyDescent="0.5">
      <c r="B1712" s="122">
        <v>2004</v>
      </c>
      <c r="C1712" s="126" t="s">
        <v>190</v>
      </c>
      <c r="D1712" s="126" t="s">
        <v>191</v>
      </c>
      <c r="E1712" s="124">
        <v>1.4455000000000001E-2</v>
      </c>
      <c r="F1712" s="124">
        <v>8.9689999999999995E-3</v>
      </c>
      <c r="G1712" s="124">
        <v>2.3424E-2</v>
      </c>
    </row>
    <row r="1713" spans="2:7" hidden="1" x14ac:dyDescent="0.5">
      <c r="B1713" s="122">
        <v>2004</v>
      </c>
      <c r="C1713" s="126" t="s">
        <v>190</v>
      </c>
      <c r="D1713" s="126" t="s">
        <v>192</v>
      </c>
      <c r="E1713" s="124">
        <v>0.15330299999999999</v>
      </c>
      <c r="F1713" s="124">
        <v>8.3426E-2</v>
      </c>
      <c r="G1713" s="124">
        <v>0.23672899999999999</v>
      </c>
    </row>
    <row r="1714" spans="2:7" hidden="1" x14ac:dyDescent="0.5">
      <c r="B1714" s="122">
        <v>2004</v>
      </c>
      <c r="C1714" s="126" t="s">
        <v>190</v>
      </c>
      <c r="D1714" s="126" t="s">
        <v>193</v>
      </c>
      <c r="E1714" s="124">
        <v>1.0645800000000001</v>
      </c>
      <c r="F1714" s="124">
        <v>0.43836999999999998</v>
      </c>
      <c r="G1714" s="124">
        <v>1.50295</v>
      </c>
    </row>
    <row r="1715" spans="2:7" hidden="1" x14ac:dyDescent="0.5">
      <c r="B1715" s="122">
        <v>2004</v>
      </c>
      <c r="C1715" s="126" t="s">
        <v>190</v>
      </c>
      <c r="D1715" s="126" t="s">
        <v>194</v>
      </c>
      <c r="E1715" s="124">
        <v>5.5709000000000002E-2</v>
      </c>
      <c r="F1715" s="124">
        <v>2.9944999999999999E-2</v>
      </c>
      <c r="G1715" s="124">
        <v>8.5654000000000008E-2</v>
      </c>
    </row>
    <row r="1716" spans="2:7" hidden="1" x14ac:dyDescent="0.5">
      <c r="B1716" s="122">
        <v>2004</v>
      </c>
      <c r="C1716" s="126" t="s">
        <v>190</v>
      </c>
      <c r="D1716" s="126" t="s">
        <v>195</v>
      </c>
      <c r="E1716" s="124">
        <v>0.65198400000000001</v>
      </c>
      <c r="F1716" s="124">
        <v>0.44429800000000003</v>
      </c>
      <c r="G1716" s="124">
        <v>1.096282</v>
      </c>
    </row>
    <row r="1717" spans="2:7" hidden="1" x14ac:dyDescent="0.5">
      <c r="B1717" s="122">
        <v>2004</v>
      </c>
      <c r="C1717" s="126" t="s">
        <v>190</v>
      </c>
      <c r="D1717" s="126" t="s">
        <v>196</v>
      </c>
      <c r="E1717" s="124">
        <v>0.66252900000000003</v>
      </c>
      <c r="F1717" s="124">
        <v>0.20832300000000001</v>
      </c>
      <c r="G1717" s="124">
        <v>0.87085200000000007</v>
      </c>
    </row>
    <row r="1718" spans="2:7" hidden="1" x14ac:dyDescent="0.5">
      <c r="B1718" s="122">
        <v>2004</v>
      </c>
      <c r="C1718" s="126" t="s">
        <v>190</v>
      </c>
      <c r="D1718" s="126" t="s">
        <v>197</v>
      </c>
      <c r="E1718" s="124">
        <v>0.23208999999999999</v>
      </c>
      <c r="F1718" s="124">
        <v>0.16225600000000001</v>
      </c>
      <c r="G1718" s="124">
        <v>0.39434599999999997</v>
      </c>
    </row>
    <row r="1719" spans="2:7" hidden="1" x14ac:dyDescent="0.5">
      <c r="B1719" s="122">
        <v>2004</v>
      </c>
      <c r="C1719" s="126" t="s">
        <v>190</v>
      </c>
      <c r="D1719" s="126" t="s">
        <v>198</v>
      </c>
      <c r="E1719" s="124">
        <v>0.77319599999999999</v>
      </c>
      <c r="F1719" s="124">
        <v>0.65413699999999997</v>
      </c>
      <c r="G1719" s="124">
        <v>1.427333</v>
      </c>
    </row>
    <row r="1720" spans="2:7" hidden="1" x14ac:dyDescent="0.5">
      <c r="B1720" s="122">
        <v>2004</v>
      </c>
      <c r="C1720" s="126" t="s">
        <v>190</v>
      </c>
      <c r="D1720" s="126" t="s">
        <v>199</v>
      </c>
      <c r="E1720" s="124">
        <v>4.2196999999999998E-2</v>
      </c>
      <c r="F1720" s="124">
        <v>6.762E-2</v>
      </c>
      <c r="G1720" s="124">
        <v>0.109817</v>
      </c>
    </row>
    <row r="1721" spans="2:7" hidden="1" x14ac:dyDescent="0.5">
      <c r="B1721" s="122">
        <v>2004</v>
      </c>
      <c r="C1721" s="126" t="s">
        <v>190</v>
      </c>
      <c r="D1721" s="126" t="s">
        <v>200</v>
      </c>
      <c r="E1721" s="124">
        <v>0.229849</v>
      </c>
      <c r="F1721" s="124">
        <v>0.24834100000000001</v>
      </c>
      <c r="G1721" s="124">
        <v>0.47819</v>
      </c>
    </row>
    <row r="1722" spans="2:7" hidden="1" x14ac:dyDescent="0.5">
      <c r="B1722" s="122">
        <v>2004</v>
      </c>
      <c r="C1722" s="126" t="s">
        <v>190</v>
      </c>
      <c r="D1722" s="126" t="s">
        <v>201</v>
      </c>
      <c r="E1722" s="124">
        <v>0.73769399999999996</v>
      </c>
      <c r="F1722" s="124">
        <v>0.64477899999999999</v>
      </c>
      <c r="G1722" s="124">
        <v>1.3824730000000001</v>
      </c>
    </row>
    <row r="1723" spans="2:7" hidden="1" x14ac:dyDescent="0.5">
      <c r="B1723" s="122">
        <v>2004</v>
      </c>
      <c r="C1723" s="126" t="s">
        <v>190</v>
      </c>
      <c r="D1723" s="126" t="s">
        <v>202</v>
      </c>
      <c r="E1723" s="124">
        <v>0.46793200000000001</v>
      </c>
      <c r="F1723" s="124">
        <v>0.34571499999999999</v>
      </c>
      <c r="G1723" s="124">
        <v>0.81364700000000001</v>
      </c>
    </row>
    <row r="1724" spans="2:7" hidden="1" x14ac:dyDescent="0.5">
      <c r="B1724" s="122">
        <v>2004</v>
      </c>
      <c r="C1724" s="126" t="s">
        <v>190</v>
      </c>
      <c r="D1724" s="126" t="s">
        <v>203</v>
      </c>
      <c r="E1724" s="124">
        <v>8.6457999999999993E-2</v>
      </c>
      <c r="F1724" s="124">
        <v>5.9475E-2</v>
      </c>
      <c r="G1724" s="124">
        <v>0.14593300000000001</v>
      </c>
    </row>
    <row r="1725" spans="2:7" hidden="1" x14ac:dyDescent="0.5">
      <c r="B1725" s="122">
        <v>2004</v>
      </c>
      <c r="C1725" s="126" t="s">
        <v>190</v>
      </c>
      <c r="D1725" s="126" t="s">
        <v>204</v>
      </c>
      <c r="E1725" s="124">
        <v>0.26706000000000002</v>
      </c>
      <c r="F1725" s="124">
        <v>0.13545599999999999</v>
      </c>
      <c r="G1725" s="124">
        <v>0.40251599999999998</v>
      </c>
    </row>
    <row r="1726" spans="2:7" hidden="1" x14ac:dyDescent="0.5">
      <c r="B1726" s="122">
        <v>2004</v>
      </c>
      <c r="C1726" s="126" t="s">
        <v>190</v>
      </c>
      <c r="D1726" s="126" t="s">
        <v>205</v>
      </c>
      <c r="E1726" s="124">
        <v>5.9602000000000002E-2</v>
      </c>
      <c r="F1726" s="124">
        <v>4.6379999999999998E-2</v>
      </c>
      <c r="G1726" s="124">
        <v>0.10598200000000001</v>
      </c>
    </row>
    <row r="1727" spans="2:7" hidden="1" x14ac:dyDescent="0.5">
      <c r="B1727" s="122">
        <v>2004</v>
      </c>
      <c r="C1727" s="126" t="s">
        <v>206</v>
      </c>
      <c r="D1727" s="126" t="s">
        <v>207</v>
      </c>
      <c r="E1727" s="124">
        <v>1.6407000000000001E-2</v>
      </c>
      <c r="F1727" s="124">
        <v>2.3036999999999998E-2</v>
      </c>
      <c r="G1727" s="124">
        <v>3.9444E-2</v>
      </c>
    </row>
    <row r="1728" spans="2:7" hidden="1" x14ac:dyDescent="0.5">
      <c r="B1728" s="122">
        <v>2004</v>
      </c>
      <c r="C1728" s="126" t="s">
        <v>206</v>
      </c>
      <c r="D1728" s="126" t="s">
        <v>208</v>
      </c>
      <c r="E1728" s="124">
        <v>6.1149999999999998E-3</v>
      </c>
      <c r="F1728" s="124">
        <v>6.0359999999999997E-3</v>
      </c>
      <c r="G1728" s="124">
        <v>1.2151E-2</v>
      </c>
    </row>
    <row r="1729" spans="2:7" hidden="1" x14ac:dyDescent="0.5">
      <c r="B1729" s="122">
        <v>2004</v>
      </c>
      <c r="C1729" s="126" t="s">
        <v>206</v>
      </c>
      <c r="D1729" s="126" t="s">
        <v>209</v>
      </c>
      <c r="E1729" s="124">
        <v>7.2769999999999996E-3</v>
      </c>
      <c r="F1729" s="124">
        <v>6.5900000000000004E-3</v>
      </c>
      <c r="G1729" s="124">
        <v>1.3867000000000001E-2</v>
      </c>
    </row>
    <row r="1730" spans="2:7" hidden="1" x14ac:dyDescent="0.5">
      <c r="B1730" s="122">
        <v>2004</v>
      </c>
      <c r="C1730" s="126" t="s">
        <v>206</v>
      </c>
      <c r="D1730" s="126" t="s">
        <v>210</v>
      </c>
      <c r="E1730" s="124">
        <v>1.5302E-2</v>
      </c>
      <c r="F1730" s="124">
        <v>8.652E-3</v>
      </c>
      <c r="G1730" s="124">
        <v>2.3954E-2</v>
      </c>
    </row>
    <row r="1731" spans="2:7" hidden="1" x14ac:dyDescent="0.5">
      <c r="B1731" s="122">
        <v>2004</v>
      </c>
      <c r="C1731" s="126" t="s">
        <v>206</v>
      </c>
      <c r="D1731" s="126" t="s">
        <v>211</v>
      </c>
      <c r="E1731" s="124">
        <v>7.0051000000000002E-2</v>
      </c>
      <c r="F1731" s="124">
        <v>5.6175000000000003E-2</v>
      </c>
      <c r="G1731" s="124">
        <v>0.126226</v>
      </c>
    </row>
    <row r="1732" spans="2:7" hidden="1" x14ac:dyDescent="0.5">
      <c r="B1732" s="122">
        <v>2004</v>
      </c>
      <c r="C1732" s="126" t="s">
        <v>206</v>
      </c>
      <c r="D1732" s="126" t="s">
        <v>212</v>
      </c>
      <c r="E1732" s="124">
        <v>0.38198199999999999</v>
      </c>
      <c r="F1732" s="124">
        <v>0.44392700000000002</v>
      </c>
      <c r="G1732" s="124">
        <v>0.825909</v>
      </c>
    </row>
    <row r="1733" spans="2:7" hidden="1" x14ac:dyDescent="0.5">
      <c r="B1733" s="122">
        <v>2004</v>
      </c>
      <c r="C1733" s="126" t="s">
        <v>206</v>
      </c>
      <c r="D1733" s="126" t="s">
        <v>213</v>
      </c>
      <c r="E1733" s="124">
        <v>0.31702799999999998</v>
      </c>
      <c r="F1733" s="124">
        <v>0.30191099999999998</v>
      </c>
      <c r="G1733" s="124">
        <v>0.61893899999999991</v>
      </c>
    </row>
    <row r="1734" spans="2:7" hidden="1" x14ac:dyDescent="0.5">
      <c r="B1734" s="122">
        <v>2004</v>
      </c>
      <c r="C1734" s="126" t="s">
        <v>206</v>
      </c>
      <c r="D1734" s="126" t="s">
        <v>214</v>
      </c>
      <c r="E1734" s="124">
        <v>1.5911999999999999E-2</v>
      </c>
      <c r="F1734" s="124">
        <v>2.0964E-2</v>
      </c>
      <c r="G1734" s="124">
        <v>3.6875999999999999E-2</v>
      </c>
    </row>
    <row r="1735" spans="2:7" hidden="1" x14ac:dyDescent="0.5">
      <c r="B1735" s="122">
        <v>2004</v>
      </c>
      <c r="C1735" s="126" t="s">
        <v>206</v>
      </c>
      <c r="D1735" s="126" t="s">
        <v>215</v>
      </c>
      <c r="E1735" s="124">
        <v>0.124588</v>
      </c>
      <c r="F1735" s="124">
        <v>8.7059999999999998E-2</v>
      </c>
      <c r="G1735" s="124">
        <v>0.211648</v>
      </c>
    </row>
    <row r="1736" spans="2:7" hidden="1" x14ac:dyDescent="0.5">
      <c r="B1736" s="122">
        <v>2004</v>
      </c>
      <c r="C1736" s="126" t="s">
        <v>206</v>
      </c>
      <c r="D1736" s="126" t="s">
        <v>216</v>
      </c>
      <c r="E1736" s="124">
        <v>4.6613000000000002E-2</v>
      </c>
      <c r="F1736" s="124">
        <v>3.4189999999999998E-2</v>
      </c>
      <c r="G1736" s="124">
        <v>8.0803E-2</v>
      </c>
    </row>
    <row r="1737" spans="2:7" hidden="1" x14ac:dyDescent="0.5">
      <c r="B1737" s="122">
        <v>2004</v>
      </c>
      <c r="C1737" s="126" t="s">
        <v>206</v>
      </c>
      <c r="D1737" s="126" t="s">
        <v>217</v>
      </c>
      <c r="E1737" s="124">
        <v>1.5637000000000002E-2</v>
      </c>
      <c r="F1737" s="124">
        <v>1.9033999999999999E-2</v>
      </c>
      <c r="G1737" s="124">
        <v>3.4671E-2</v>
      </c>
    </row>
    <row r="1738" spans="2:7" hidden="1" x14ac:dyDescent="0.5">
      <c r="B1738" s="122">
        <v>2004</v>
      </c>
      <c r="C1738" s="126" t="s">
        <v>206</v>
      </c>
      <c r="D1738" s="126" t="s">
        <v>218</v>
      </c>
      <c r="E1738" s="124">
        <v>0.13333800000000001</v>
      </c>
      <c r="F1738" s="124">
        <v>0.20611299999999999</v>
      </c>
      <c r="G1738" s="124">
        <v>0.339451</v>
      </c>
    </row>
    <row r="1739" spans="2:7" hidden="1" x14ac:dyDescent="0.5">
      <c r="B1739" s="122">
        <v>2004</v>
      </c>
      <c r="C1739" s="126" t="s">
        <v>206</v>
      </c>
      <c r="D1739" s="126" t="s">
        <v>219</v>
      </c>
      <c r="E1739" s="124">
        <v>5.7565999999999999E-2</v>
      </c>
      <c r="F1739" s="124">
        <v>4.9140999999999997E-2</v>
      </c>
      <c r="G1739" s="124">
        <v>0.106707</v>
      </c>
    </row>
    <row r="1740" spans="2:7" hidden="1" x14ac:dyDescent="0.5">
      <c r="B1740" s="122">
        <v>2004</v>
      </c>
      <c r="C1740" s="126" t="s">
        <v>206</v>
      </c>
      <c r="D1740" s="126" t="s">
        <v>220</v>
      </c>
      <c r="E1740" s="124">
        <v>9.4590999999999995E-2</v>
      </c>
      <c r="F1740" s="124">
        <v>0.112973</v>
      </c>
      <c r="G1740" s="124">
        <v>0.207564</v>
      </c>
    </row>
    <row r="1741" spans="2:7" hidden="1" x14ac:dyDescent="0.5">
      <c r="B1741" s="122">
        <v>2004</v>
      </c>
      <c r="C1741" s="126" t="s">
        <v>206</v>
      </c>
      <c r="D1741" s="126" t="s">
        <v>221</v>
      </c>
      <c r="E1741" s="124">
        <v>5.2774000000000001E-2</v>
      </c>
      <c r="F1741" s="124">
        <v>9.9108000000000002E-2</v>
      </c>
      <c r="G1741" s="124">
        <v>0.15188199999999999</v>
      </c>
    </row>
    <row r="1742" spans="2:7" hidden="1" x14ac:dyDescent="0.5">
      <c r="B1742" s="122">
        <v>2004</v>
      </c>
      <c r="C1742" s="126" t="s">
        <v>206</v>
      </c>
      <c r="D1742" s="126" t="s">
        <v>222</v>
      </c>
      <c r="E1742" s="124">
        <v>8.6679999999999993E-2</v>
      </c>
      <c r="F1742" s="124">
        <v>0.12956000000000001</v>
      </c>
      <c r="G1742" s="124">
        <v>0.21623999999999999</v>
      </c>
    </row>
    <row r="1743" spans="2:7" hidden="1" x14ac:dyDescent="0.5">
      <c r="B1743" s="122">
        <v>2004</v>
      </c>
      <c r="C1743" s="126" t="s">
        <v>206</v>
      </c>
      <c r="D1743" s="126" t="s">
        <v>223</v>
      </c>
      <c r="E1743" s="124">
        <v>0.12039</v>
      </c>
      <c r="F1743" s="124">
        <v>0.23504900000000001</v>
      </c>
      <c r="G1743" s="124">
        <v>0.355439</v>
      </c>
    </row>
    <row r="1744" spans="2:7" hidden="1" x14ac:dyDescent="0.5">
      <c r="B1744" s="122">
        <v>2004</v>
      </c>
      <c r="C1744" s="126" t="s">
        <v>206</v>
      </c>
      <c r="D1744" s="126" t="s">
        <v>224</v>
      </c>
      <c r="E1744" s="124">
        <v>9.7199999999999995E-3</v>
      </c>
      <c r="F1744" s="124">
        <v>9.7949999999999999E-3</v>
      </c>
      <c r="G1744" s="124">
        <v>1.9515000000000001E-2</v>
      </c>
    </row>
    <row r="1745" spans="2:7" hidden="1" x14ac:dyDescent="0.5">
      <c r="B1745" s="122">
        <v>2004</v>
      </c>
      <c r="C1745" s="126" t="s">
        <v>206</v>
      </c>
      <c r="D1745" s="126" t="s">
        <v>225</v>
      </c>
      <c r="E1745" s="124">
        <v>6.9106000000000001E-2</v>
      </c>
      <c r="F1745" s="124">
        <v>0.11157</v>
      </c>
      <c r="G1745" s="124">
        <v>0.180676</v>
      </c>
    </row>
    <row r="1746" spans="2:7" hidden="1" x14ac:dyDescent="0.5">
      <c r="B1746" s="122">
        <v>2004</v>
      </c>
      <c r="C1746" s="126" t="s">
        <v>206</v>
      </c>
      <c r="D1746" s="126" t="s">
        <v>226</v>
      </c>
      <c r="E1746" s="124">
        <v>6.9216E-2</v>
      </c>
      <c r="F1746" s="124">
        <v>5.7779999999999998E-2</v>
      </c>
      <c r="G1746" s="124">
        <v>0.126996</v>
      </c>
    </row>
    <row r="1747" spans="2:7" hidden="1" x14ac:dyDescent="0.5">
      <c r="B1747" s="122">
        <v>2004</v>
      </c>
      <c r="C1747" s="126" t="s">
        <v>206</v>
      </c>
      <c r="D1747" s="126" t="s">
        <v>227</v>
      </c>
      <c r="E1747" s="124">
        <v>0.19292000000000001</v>
      </c>
      <c r="F1747" s="124">
        <v>0.168549</v>
      </c>
      <c r="G1747" s="124">
        <v>0.36146899999999998</v>
      </c>
    </row>
    <row r="1748" spans="2:7" hidden="1" x14ac:dyDescent="0.5">
      <c r="B1748" s="122">
        <v>2004</v>
      </c>
      <c r="C1748" s="126" t="s">
        <v>206</v>
      </c>
      <c r="D1748" s="126" t="s">
        <v>228</v>
      </c>
      <c r="E1748" s="124">
        <v>0.13524800000000001</v>
      </c>
      <c r="F1748" s="124">
        <v>0.126802</v>
      </c>
      <c r="G1748" s="124">
        <v>0.26205000000000001</v>
      </c>
    </row>
    <row r="1749" spans="2:7" hidden="1" x14ac:dyDescent="0.5">
      <c r="B1749" s="122">
        <v>2004</v>
      </c>
      <c r="C1749" s="126" t="s">
        <v>206</v>
      </c>
      <c r="D1749" s="126" t="s">
        <v>229</v>
      </c>
      <c r="E1749" s="124">
        <v>9.9999999999999995E-7</v>
      </c>
      <c r="F1749" s="124">
        <v>2.7700000000000001E-4</v>
      </c>
      <c r="G1749" s="124">
        <v>2.7799999999999998E-4</v>
      </c>
    </row>
    <row r="1750" spans="2:7" hidden="1" x14ac:dyDescent="0.5">
      <c r="B1750" s="122">
        <v>2004</v>
      </c>
      <c r="C1750" s="126" t="s">
        <v>206</v>
      </c>
      <c r="D1750" s="126" t="s">
        <v>230</v>
      </c>
      <c r="E1750" s="124">
        <v>5.4519999999999999E-2</v>
      </c>
      <c r="F1750" s="124">
        <v>6.0816000000000002E-2</v>
      </c>
      <c r="G1750" s="124">
        <v>0.11533599999999999</v>
      </c>
    </row>
    <row r="1751" spans="2:7" hidden="1" x14ac:dyDescent="0.5">
      <c r="B1751" s="122">
        <v>2004</v>
      </c>
      <c r="C1751" s="126" t="s">
        <v>206</v>
      </c>
      <c r="D1751" s="126" t="s">
        <v>231</v>
      </c>
      <c r="E1751" s="124">
        <v>5.1482E-2</v>
      </c>
      <c r="F1751" s="124">
        <v>7.5942999999999997E-2</v>
      </c>
      <c r="G1751" s="124">
        <v>0.12742500000000001</v>
      </c>
    </row>
    <row r="1752" spans="2:7" hidden="1" x14ac:dyDescent="0.5">
      <c r="B1752" s="122">
        <v>2004</v>
      </c>
      <c r="C1752" s="126" t="s">
        <v>206</v>
      </c>
      <c r="D1752" s="126" t="s">
        <v>232</v>
      </c>
      <c r="E1752" s="124">
        <v>1.2533000000000001E-2</v>
      </c>
      <c r="F1752" s="124">
        <v>1.4225E-2</v>
      </c>
      <c r="G1752" s="124">
        <v>2.6758000000000001E-2</v>
      </c>
    </row>
    <row r="1753" spans="2:7" hidden="1" x14ac:dyDescent="0.5">
      <c r="B1753" s="122">
        <v>2004</v>
      </c>
      <c r="C1753" s="126" t="s">
        <v>206</v>
      </c>
      <c r="D1753" s="126" t="s">
        <v>233</v>
      </c>
      <c r="E1753" s="124">
        <v>1.8259999999999999E-3</v>
      </c>
      <c r="F1753" s="124">
        <v>1.8159999999999999E-3</v>
      </c>
      <c r="G1753" s="124">
        <v>3.6419999999999998E-3</v>
      </c>
    </row>
    <row r="1754" spans="2:7" hidden="1" x14ac:dyDescent="0.5">
      <c r="B1754" s="122">
        <v>2004</v>
      </c>
      <c r="C1754" s="126" t="s">
        <v>206</v>
      </c>
      <c r="D1754" s="126" t="s">
        <v>234</v>
      </c>
      <c r="E1754" s="124">
        <v>8.0543000000000003E-2</v>
      </c>
      <c r="F1754" s="124">
        <v>8.2601999999999995E-2</v>
      </c>
      <c r="G1754" s="124">
        <v>0.16314500000000001</v>
      </c>
    </row>
    <row r="1755" spans="2:7" hidden="1" x14ac:dyDescent="0.5">
      <c r="B1755" s="122">
        <v>2004</v>
      </c>
      <c r="C1755" s="126" t="s">
        <v>206</v>
      </c>
      <c r="D1755" s="126" t="s">
        <v>235</v>
      </c>
      <c r="E1755" s="124">
        <v>2.2238999999999998E-2</v>
      </c>
      <c r="F1755" s="124">
        <v>9.8588999999999996E-2</v>
      </c>
      <c r="G1755" s="124">
        <v>0.120828</v>
      </c>
    </row>
    <row r="1756" spans="2:7" hidden="1" x14ac:dyDescent="0.5">
      <c r="B1756" s="122">
        <v>2004</v>
      </c>
      <c r="C1756" s="126" t="s">
        <v>206</v>
      </c>
      <c r="D1756" s="126" t="s">
        <v>236</v>
      </c>
      <c r="E1756" s="124">
        <v>1.921E-3</v>
      </c>
      <c r="F1756" s="124">
        <v>1.841E-3</v>
      </c>
      <c r="G1756" s="124">
        <v>3.7620000000000002E-3</v>
      </c>
    </row>
    <row r="1757" spans="2:7" hidden="1" x14ac:dyDescent="0.5">
      <c r="B1757" s="122">
        <v>2004</v>
      </c>
      <c r="C1757" s="126" t="s">
        <v>206</v>
      </c>
      <c r="D1757" s="126" t="s">
        <v>237</v>
      </c>
      <c r="E1757" s="124">
        <v>0.12039999999999999</v>
      </c>
      <c r="F1757" s="124">
        <v>0.102991</v>
      </c>
      <c r="G1757" s="124">
        <v>0.22339100000000001</v>
      </c>
    </row>
    <row r="1758" spans="2:7" hidden="1" x14ac:dyDescent="0.5">
      <c r="B1758" s="122">
        <v>2004</v>
      </c>
      <c r="C1758" s="126" t="s">
        <v>206</v>
      </c>
      <c r="D1758" s="126" t="s">
        <v>238</v>
      </c>
      <c r="E1758" s="124">
        <v>5.2585E-2</v>
      </c>
      <c r="F1758" s="124">
        <v>3.8057000000000001E-2</v>
      </c>
      <c r="G1758" s="124">
        <v>9.0642E-2</v>
      </c>
    </row>
    <row r="1759" spans="2:7" hidden="1" x14ac:dyDescent="0.5">
      <c r="B1759" s="122">
        <v>2004</v>
      </c>
      <c r="C1759" s="126" t="s">
        <v>206</v>
      </c>
      <c r="D1759" s="126" t="s">
        <v>239</v>
      </c>
      <c r="E1759" s="124">
        <v>0.22383</v>
      </c>
      <c r="F1759" s="124">
        <v>0.29410900000000001</v>
      </c>
      <c r="G1759" s="124">
        <v>0.51793900000000004</v>
      </c>
    </row>
    <row r="1760" spans="2:7" hidden="1" x14ac:dyDescent="0.5">
      <c r="B1760" s="122">
        <v>2004</v>
      </c>
      <c r="C1760" s="126" t="s">
        <v>206</v>
      </c>
      <c r="D1760" s="126" t="s">
        <v>240</v>
      </c>
      <c r="E1760" s="124">
        <v>2.1489000000000001E-2</v>
      </c>
      <c r="F1760" s="124">
        <v>7.5518000000000002E-2</v>
      </c>
      <c r="G1760" s="124">
        <v>9.700700000000001E-2</v>
      </c>
    </row>
    <row r="1761" spans="2:7" hidden="1" x14ac:dyDescent="0.5">
      <c r="B1761" s="122">
        <v>2004</v>
      </c>
      <c r="C1761" s="126" t="s">
        <v>206</v>
      </c>
      <c r="D1761" s="126" t="s">
        <v>241</v>
      </c>
      <c r="E1761" s="124">
        <v>3.7633E-2</v>
      </c>
      <c r="F1761" s="124">
        <v>3.5567000000000001E-2</v>
      </c>
      <c r="G1761" s="124">
        <v>7.3200000000000001E-2</v>
      </c>
    </row>
    <row r="1762" spans="2:7" hidden="1" x14ac:dyDescent="0.5">
      <c r="B1762" s="122">
        <v>2004</v>
      </c>
      <c r="C1762" s="126" t="s">
        <v>206</v>
      </c>
      <c r="D1762" s="126" t="s">
        <v>242</v>
      </c>
      <c r="E1762" s="124">
        <v>1.3320000000000001E-3</v>
      </c>
      <c r="F1762" s="124">
        <v>9.5799999999999998E-4</v>
      </c>
      <c r="G1762" s="124">
        <v>2.2899999999999999E-3</v>
      </c>
    </row>
    <row r="1763" spans="2:7" hidden="1" x14ac:dyDescent="0.5">
      <c r="B1763" s="122">
        <v>2004</v>
      </c>
      <c r="C1763" s="126" t="s">
        <v>206</v>
      </c>
      <c r="D1763" s="126" t="s">
        <v>243</v>
      </c>
      <c r="E1763" s="124">
        <v>1.0970000000000001E-3</v>
      </c>
      <c r="F1763" s="124">
        <v>4.9299999999999995E-4</v>
      </c>
      <c r="G1763" s="124">
        <v>1.5900000000000001E-3</v>
      </c>
    </row>
    <row r="1764" spans="2:7" hidden="1" x14ac:dyDescent="0.5">
      <c r="B1764" s="122">
        <v>2004</v>
      </c>
      <c r="C1764" s="126" t="s">
        <v>206</v>
      </c>
      <c r="D1764" s="126" t="s">
        <v>244</v>
      </c>
      <c r="E1764" s="124">
        <v>6.8310000000000003E-3</v>
      </c>
      <c r="F1764" s="124">
        <v>5.3420000000000004E-3</v>
      </c>
      <c r="G1764" s="124">
        <v>1.2173E-2</v>
      </c>
    </row>
    <row r="1765" spans="2:7" hidden="1" x14ac:dyDescent="0.5">
      <c r="B1765" s="122">
        <v>2004</v>
      </c>
      <c r="C1765" s="126" t="s">
        <v>206</v>
      </c>
      <c r="D1765" s="126" t="s">
        <v>245</v>
      </c>
      <c r="E1765" s="124">
        <v>2.4382000000000001E-2</v>
      </c>
      <c r="F1765" s="124">
        <v>2.4417000000000001E-2</v>
      </c>
      <c r="G1765" s="124">
        <v>4.8799000000000002E-2</v>
      </c>
    </row>
    <row r="1766" spans="2:7" hidden="1" x14ac:dyDescent="0.5">
      <c r="B1766" s="122">
        <v>2004</v>
      </c>
      <c r="C1766" s="126" t="s">
        <v>77</v>
      </c>
      <c r="D1766" s="126" t="s">
        <v>246</v>
      </c>
      <c r="E1766" s="124">
        <v>0.19913600000000001</v>
      </c>
      <c r="F1766" s="124">
        <v>0.452324</v>
      </c>
      <c r="G1766" s="124">
        <v>0.65146000000000004</v>
      </c>
    </row>
    <row r="1767" spans="2:7" hidden="1" x14ac:dyDescent="0.5">
      <c r="B1767" s="122">
        <v>2004</v>
      </c>
      <c r="C1767" s="126" t="s">
        <v>77</v>
      </c>
      <c r="D1767" s="126" t="s">
        <v>247</v>
      </c>
      <c r="E1767" s="124">
        <v>2.7895E-2</v>
      </c>
      <c r="F1767" s="124">
        <v>1.6313999999999999E-2</v>
      </c>
      <c r="G1767" s="124">
        <v>4.4208999999999998E-2</v>
      </c>
    </row>
    <row r="1768" spans="2:7" hidden="1" x14ac:dyDescent="0.5">
      <c r="B1768" s="122">
        <v>2004</v>
      </c>
      <c r="C1768" s="126" t="s">
        <v>77</v>
      </c>
      <c r="D1768" s="126" t="s">
        <v>248</v>
      </c>
      <c r="E1768" s="124">
        <v>3.5289000000000001E-2</v>
      </c>
      <c r="F1768" s="124">
        <v>1.8685179999999999</v>
      </c>
      <c r="G1768" s="124">
        <v>1.903807</v>
      </c>
    </row>
    <row r="1769" spans="2:7" hidden="1" x14ac:dyDescent="0.5">
      <c r="B1769" s="122">
        <v>2004</v>
      </c>
      <c r="C1769" s="126" t="s">
        <v>77</v>
      </c>
      <c r="D1769" s="126" t="s">
        <v>249</v>
      </c>
      <c r="E1769" s="124">
        <v>6.3630999999999993E-2</v>
      </c>
      <c r="F1769" s="124">
        <v>1.18283</v>
      </c>
      <c r="G1769" s="124">
        <v>1.246461</v>
      </c>
    </row>
    <row r="1770" spans="2:7" hidden="1" x14ac:dyDescent="0.5">
      <c r="B1770" s="122">
        <v>2004</v>
      </c>
      <c r="C1770" s="126" t="s">
        <v>77</v>
      </c>
      <c r="D1770" s="126" t="s">
        <v>250</v>
      </c>
      <c r="E1770" s="124">
        <v>8.3957000000000004E-2</v>
      </c>
      <c r="F1770" s="124">
        <v>7.4373999999999996E-2</v>
      </c>
      <c r="G1770" s="124">
        <v>0.158331</v>
      </c>
    </row>
    <row r="1771" spans="2:7" hidden="1" x14ac:dyDescent="0.5">
      <c r="B1771" s="122">
        <v>2004</v>
      </c>
      <c r="C1771" s="126" t="s">
        <v>77</v>
      </c>
      <c r="D1771" s="126" t="s">
        <v>251</v>
      </c>
      <c r="E1771" s="124">
        <v>0.391351</v>
      </c>
      <c r="F1771" s="124">
        <v>0.18025099999999999</v>
      </c>
      <c r="G1771" s="124">
        <v>0.57160199999999994</v>
      </c>
    </row>
    <row r="1772" spans="2:7" hidden="1" x14ac:dyDescent="0.5">
      <c r="B1772" s="122">
        <v>2004</v>
      </c>
      <c r="C1772" s="126" t="s">
        <v>77</v>
      </c>
      <c r="D1772" s="126" t="s">
        <v>252</v>
      </c>
      <c r="E1772" s="124">
        <v>6.7114999999999994E-2</v>
      </c>
      <c r="F1772" s="124">
        <v>9.3865000000000004E-2</v>
      </c>
      <c r="G1772" s="124">
        <v>0.16098000000000001</v>
      </c>
    </row>
    <row r="1773" spans="2:7" hidden="1" x14ac:dyDescent="0.5">
      <c r="B1773" s="122">
        <v>2004</v>
      </c>
      <c r="C1773" s="126" t="s">
        <v>77</v>
      </c>
      <c r="D1773" s="126" t="s">
        <v>253</v>
      </c>
      <c r="E1773" s="124">
        <v>1.7197E-2</v>
      </c>
      <c r="F1773" s="124">
        <v>1.1148E-2</v>
      </c>
      <c r="G1773" s="124">
        <v>2.8344999999999999E-2</v>
      </c>
    </row>
    <row r="1774" spans="2:7" hidden="1" x14ac:dyDescent="0.5">
      <c r="B1774" s="122">
        <v>2004</v>
      </c>
      <c r="C1774" s="126" t="s">
        <v>77</v>
      </c>
      <c r="D1774" s="126" t="s">
        <v>254</v>
      </c>
      <c r="E1774" s="124">
        <v>0.187162</v>
      </c>
      <c r="F1774" s="124">
        <v>0.13331699999999999</v>
      </c>
      <c r="G1774" s="124">
        <v>0.32047900000000001</v>
      </c>
    </row>
    <row r="1775" spans="2:7" hidden="1" x14ac:dyDescent="0.5">
      <c r="B1775" s="122">
        <v>2004</v>
      </c>
      <c r="C1775" s="126" t="s">
        <v>77</v>
      </c>
      <c r="D1775" s="126" t="s">
        <v>255</v>
      </c>
      <c r="E1775" s="124">
        <v>0.406997</v>
      </c>
      <c r="F1775" s="124">
        <v>0.76128799999999996</v>
      </c>
      <c r="G1775" s="124">
        <v>1.168285</v>
      </c>
    </row>
    <row r="1776" spans="2:7" hidden="1" x14ac:dyDescent="0.5">
      <c r="B1776" s="122">
        <v>2004</v>
      </c>
      <c r="C1776" s="126" t="s">
        <v>77</v>
      </c>
      <c r="D1776" s="126" t="s">
        <v>256</v>
      </c>
      <c r="E1776" s="124">
        <v>0.27669199999999999</v>
      </c>
      <c r="F1776" s="124">
        <v>0.22000600000000001</v>
      </c>
      <c r="G1776" s="124">
        <v>0.49669799999999997</v>
      </c>
    </row>
    <row r="1777" spans="2:7" x14ac:dyDescent="0.5">
      <c r="B1777" s="122">
        <v>2005</v>
      </c>
      <c r="C1777" s="124" t="s">
        <v>136</v>
      </c>
      <c r="D1777" s="124" t="s">
        <v>52</v>
      </c>
      <c r="E1777" s="124">
        <v>0.81790200000000002</v>
      </c>
      <c r="F1777" s="124">
        <v>1.3204739999999999</v>
      </c>
      <c r="G1777" s="124">
        <v>2.1383760000000001</v>
      </c>
    </row>
    <row r="1778" spans="2:7" x14ac:dyDescent="0.5">
      <c r="B1778" s="122">
        <v>2005</v>
      </c>
      <c r="C1778" s="124" t="s">
        <v>136</v>
      </c>
      <c r="D1778" s="124" t="s">
        <v>137</v>
      </c>
      <c r="E1778" s="124">
        <v>0.340864</v>
      </c>
      <c r="F1778" s="124">
        <v>0.52190000000000003</v>
      </c>
      <c r="G1778" s="124">
        <v>0.86276400000000009</v>
      </c>
    </row>
    <row r="1779" spans="2:7" x14ac:dyDescent="0.5">
      <c r="B1779" s="122">
        <v>2005</v>
      </c>
      <c r="C1779" s="124" t="s">
        <v>136</v>
      </c>
      <c r="D1779" s="124" t="s">
        <v>51</v>
      </c>
      <c r="E1779" s="124">
        <v>2.0181789999999999</v>
      </c>
      <c r="F1779" s="124">
        <v>1.968934</v>
      </c>
      <c r="G1779" s="124">
        <v>3.9871129999999999</v>
      </c>
    </row>
    <row r="1780" spans="2:7" x14ac:dyDescent="0.5">
      <c r="B1780" s="122">
        <v>2005</v>
      </c>
      <c r="C1780" s="126" t="s">
        <v>136</v>
      </c>
      <c r="D1780" s="126" t="s">
        <v>138</v>
      </c>
      <c r="E1780" s="124">
        <v>1.0655049999999999</v>
      </c>
      <c r="F1780" s="124">
        <v>1.0641940000000001</v>
      </c>
      <c r="G1780" s="124">
        <v>2.129699</v>
      </c>
    </row>
    <row r="1781" spans="2:7" hidden="1" x14ac:dyDescent="0.5">
      <c r="B1781" s="122">
        <v>2005</v>
      </c>
      <c r="C1781" s="126" t="s">
        <v>139</v>
      </c>
      <c r="D1781" s="126" t="s">
        <v>139</v>
      </c>
      <c r="E1781" s="124">
        <v>10.295196000000001</v>
      </c>
      <c r="F1781" s="124">
        <v>0</v>
      </c>
      <c r="G1781" s="124">
        <v>10.295196000000001</v>
      </c>
    </row>
    <row r="1782" spans="2:7" hidden="1" x14ac:dyDescent="0.5">
      <c r="B1782" s="122">
        <v>2005</v>
      </c>
      <c r="C1782" s="126" t="s">
        <v>72</v>
      </c>
      <c r="D1782" s="126" t="s">
        <v>140</v>
      </c>
      <c r="E1782" s="124">
        <v>9.1122060000000005</v>
      </c>
      <c r="F1782" s="124">
        <v>0.88148199999999999</v>
      </c>
      <c r="G1782" s="124">
        <v>9.9936880000000006</v>
      </c>
    </row>
    <row r="1783" spans="2:7" hidden="1" x14ac:dyDescent="0.5">
      <c r="B1783" s="122">
        <v>2005</v>
      </c>
      <c r="C1783" s="126" t="s">
        <v>72</v>
      </c>
      <c r="D1783" s="126" t="s">
        <v>141</v>
      </c>
      <c r="E1783" s="124">
        <v>8.1129999999999994E-2</v>
      </c>
      <c r="F1783" s="124">
        <v>1.6306000000000001E-2</v>
      </c>
      <c r="G1783" s="124">
        <v>9.7435999999999995E-2</v>
      </c>
    </row>
    <row r="1784" spans="2:7" hidden="1" x14ac:dyDescent="0.5">
      <c r="B1784" s="122">
        <v>2005</v>
      </c>
      <c r="C1784" s="126" t="s">
        <v>72</v>
      </c>
      <c r="D1784" s="126" t="s">
        <v>142</v>
      </c>
      <c r="E1784" s="124">
        <v>0.36252200000000001</v>
      </c>
      <c r="F1784" s="124">
        <v>0.200625</v>
      </c>
      <c r="G1784" s="124">
        <v>0.56314700000000006</v>
      </c>
    </row>
    <row r="1785" spans="2:7" hidden="1" x14ac:dyDescent="0.5">
      <c r="B1785" s="122">
        <v>2005</v>
      </c>
      <c r="C1785" s="126" t="s">
        <v>72</v>
      </c>
      <c r="D1785" s="126" t="s">
        <v>143</v>
      </c>
      <c r="E1785" s="124">
        <v>0.59784000000000004</v>
      </c>
      <c r="F1785" s="124">
        <v>0.19772200000000001</v>
      </c>
      <c r="G1785" s="124">
        <v>0.7955620000000001</v>
      </c>
    </row>
    <row r="1786" spans="2:7" hidden="1" x14ac:dyDescent="0.5">
      <c r="B1786" s="122">
        <v>2005</v>
      </c>
      <c r="C1786" s="126" t="s">
        <v>72</v>
      </c>
      <c r="D1786" s="126" t="s">
        <v>144</v>
      </c>
      <c r="E1786" s="124">
        <v>6.5106999999999998E-2</v>
      </c>
      <c r="F1786" s="124">
        <v>4.5260000000000002E-2</v>
      </c>
      <c r="G1786" s="124">
        <v>0.11036700000000001</v>
      </c>
    </row>
    <row r="1787" spans="2:7" hidden="1" x14ac:dyDescent="0.5">
      <c r="B1787" s="122">
        <v>2005</v>
      </c>
      <c r="C1787" s="126" t="s">
        <v>72</v>
      </c>
      <c r="D1787" s="126" t="s">
        <v>145</v>
      </c>
      <c r="E1787" s="124">
        <v>0.39491700000000002</v>
      </c>
      <c r="F1787" s="124">
        <v>0.18764400000000001</v>
      </c>
      <c r="G1787" s="124">
        <v>0.582561</v>
      </c>
    </row>
    <row r="1788" spans="2:7" hidden="1" x14ac:dyDescent="0.5">
      <c r="B1788" s="122">
        <v>2005</v>
      </c>
      <c r="C1788" s="126" t="s">
        <v>146</v>
      </c>
      <c r="D1788" s="126" t="s">
        <v>147</v>
      </c>
      <c r="E1788" s="124">
        <v>5.424E-3</v>
      </c>
      <c r="F1788" s="124">
        <v>0.97056100000000001</v>
      </c>
      <c r="G1788" s="124">
        <v>0.97598499999999999</v>
      </c>
    </row>
    <row r="1789" spans="2:7" hidden="1" x14ac:dyDescent="0.5">
      <c r="B1789" s="122">
        <v>2005</v>
      </c>
      <c r="C1789" s="126" t="s">
        <v>146</v>
      </c>
      <c r="D1789" s="126" t="s">
        <v>148</v>
      </c>
      <c r="E1789" s="124">
        <v>7.2611999999999996E-2</v>
      </c>
      <c r="F1789" s="124">
        <v>4.6469000000000003E-2</v>
      </c>
      <c r="G1789" s="124">
        <v>0.11908100000000001</v>
      </c>
    </row>
    <row r="1790" spans="2:7" hidden="1" x14ac:dyDescent="0.5">
      <c r="B1790" s="122">
        <v>2005</v>
      </c>
      <c r="C1790" s="126" t="s">
        <v>146</v>
      </c>
      <c r="D1790" s="126" t="s">
        <v>149</v>
      </c>
      <c r="E1790" s="124">
        <v>2.7484000000000001E-2</v>
      </c>
      <c r="F1790" s="124">
        <v>0.89303299999999997</v>
      </c>
      <c r="G1790" s="124">
        <v>0.92051699999999992</v>
      </c>
    </row>
    <row r="1791" spans="2:7" hidden="1" x14ac:dyDescent="0.5">
      <c r="B1791" s="122">
        <v>2005</v>
      </c>
      <c r="C1791" s="126" t="s">
        <v>146</v>
      </c>
      <c r="D1791" s="126" t="s">
        <v>150</v>
      </c>
      <c r="E1791" s="124">
        <v>0.163963</v>
      </c>
      <c r="F1791" s="124">
        <v>1.778356</v>
      </c>
      <c r="G1791" s="124">
        <v>1.9423189999999999</v>
      </c>
    </row>
    <row r="1792" spans="2:7" hidden="1" x14ac:dyDescent="0.5">
      <c r="B1792" s="122">
        <v>2005</v>
      </c>
      <c r="C1792" s="126" t="s">
        <v>146</v>
      </c>
      <c r="D1792" s="126" t="s">
        <v>151</v>
      </c>
      <c r="E1792" s="124">
        <v>4.0562000000000001E-2</v>
      </c>
      <c r="F1792" s="124">
        <v>8.3208000000000004E-2</v>
      </c>
      <c r="G1792" s="124">
        <v>0.12377000000000001</v>
      </c>
    </row>
    <row r="1793" spans="2:7" hidden="1" x14ac:dyDescent="0.5">
      <c r="B1793" s="122">
        <v>2005</v>
      </c>
      <c r="C1793" s="126" t="s">
        <v>146</v>
      </c>
      <c r="D1793" s="126" t="s">
        <v>152</v>
      </c>
      <c r="E1793" s="124">
        <v>1.9620000000000002E-3</v>
      </c>
      <c r="F1793" s="124">
        <v>1.9251000000000001E-2</v>
      </c>
      <c r="G1793" s="124">
        <v>2.1212999999999999E-2</v>
      </c>
    </row>
    <row r="1794" spans="2:7" hidden="1" x14ac:dyDescent="0.5">
      <c r="B1794" s="122">
        <v>2005</v>
      </c>
      <c r="C1794" s="126" t="s">
        <v>146</v>
      </c>
      <c r="D1794" s="126" t="s">
        <v>153</v>
      </c>
      <c r="E1794" s="124">
        <v>2.1634E-2</v>
      </c>
      <c r="F1794" s="124">
        <v>0.58582999999999996</v>
      </c>
      <c r="G1794" s="124">
        <v>0.607464</v>
      </c>
    </row>
    <row r="1795" spans="2:7" hidden="1" x14ac:dyDescent="0.5">
      <c r="B1795" s="122">
        <v>2005</v>
      </c>
      <c r="C1795" s="126" t="s">
        <v>146</v>
      </c>
      <c r="D1795" s="126" t="s">
        <v>154</v>
      </c>
      <c r="E1795" s="124">
        <v>1.5938999999999998E-2</v>
      </c>
      <c r="F1795" s="124">
        <v>1.0373460000000001</v>
      </c>
      <c r="G1795" s="124">
        <v>1.053285</v>
      </c>
    </row>
    <row r="1796" spans="2:7" hidden="1" x14ac:dyDescent="0.5">
      <c r="B1796" s="122">
        <v>2005</v>
      </c>
      <c r="C1796" s="126" t="s">
        <v>146</v>
      </c>
      <c r="D1796" s="126" t="s">
        <v>155</v>
      </c>
      <c r="E1796" s="124">
        <v>4.6000000000000001E-4</v>
      </c>
      <c r="F1796" s="124">
        <v>3.2998E-2</v>
      </c>
      <c r="G1796" s="124">
        <v>3.3458000000000002E-2</v>
      </c>
    </row>
    <row r="1797" spans="2:7" hidden="1" x14ac:dyDescent="0.5">
      <c r="B1797" s="122">
        <v>2005</v>
      </c>
      <c r="C1797" s="126" t="s">
        <v>146</v>
      </c>
      <c r="D1797" s="126" t="s">
        <v>156</v>
      </c>
      <c r="E1797" s="124">
        <v>2.9763000000000001E-2</v>
      </c>
      <c r="F1797" s="124">
        <v>1.086368</v>
      </c>
      <c r="G1797" s="124">
        <v>1.116131</v>
      </c>
    </row>
    <row r="1798" spans="2:7" hidden="1" x14ac:dyDescent="0.5">
      <c r="B1798" s="122">
        <v>2005</v>
      </c>
      <c r="C1798" s="126" t="s">
        <v>146</v>
      </c>
      <c r="D1798" s="126" t="s">
        <v>157</v>
      </c>
      <c r="E1798" s="124">
        <v>3.2518999999999999E-2</v>
      </c>
      <c r="F1798" s="124">
        <v>0.47788900000000001</v>
      </c>
      <c r="G1798" s="124">
        <v>0.51040799999999997</v>
      </c>
    </row>
    <row r="1799" spans="2:7" hidden="1" x14ac:dyDescent="0.5">
      <c r="B1799" s="122">
        <v>2005</v>
      </c>
      <c r="C1799" s="126" t="s">
        <v>146</v>
      </c>
      <c r="D1799" s="126" t="s">
        <v>158</v>
      </c>
      <c r="E1799" s="124">
        <v>1.5022000000000001E-2</v>
      </c>
      <c r="F1799" s="124">
        <v>0.42450900000000003</v>
      </c>
      <c r="G1799" s="124">
        <v>0.43953100000000001</v>
      </c>
    </row>
    <row r="1800" spans="2:7" hidden="1" x14ac:dyDescent="0.5">
      <c r="B1800" s="122">
        <v>2005</v>
      </c>
      <c r="C1800" s="126" t="s">
        <v>146</v>
      </c>
      <c r="D1800" s="126" t="s">
        <v>159</v>
      </c>
      <c r="E1800" s="124">
        <v>9.9690000000000004E-3</v>
      </c>
      <c r="F1800" s="124">
        <v>4.8688000000000002E-2</v>
      </c>
      <c r="G1800" s="124">
        <v>5.8657000000000001E-2</v>
      </c>
    </row>
    <row r="1801" spans="2:7" hidden="1" x14ac:dyDescent="0.5">
      <c r="B1801" s="122">
        <v>2005</v>
      </c>
      <c r="C1801" s="126" t="s">
        <v>146</v>
      </c>
      <c r="D1801" s="126" t="s">
        <v>160</v>
      </c>
      <c r="E1801" s="124">
        <v>1.8735000000000002E-2</v>
      </c>
      <c r="F1801" s="124">
        <v>0.21066599999999999</v>
      </c>
      <c r="G1801" s="124">
        <v>0.22940099999999999</v>
      </c>
    </row>
    <row r="1802" spans="2:7" hidden="1" x14ac:dyDescent="0.5">
      <c r="B1802" s="122">
        <v>2005</v>
      </c>
      <c r="C1802" s="126" t="s">
        <v>146</v>
      </c>
      <c r="D1802" s="126" t="s">
        <v>161</v>
      </c>
      <c r="E1802" s="124">
        <v>1.0671E-2</v>
      </c>
      <c r="F1802" s="124">
        <v>0.183666</v>
      </c>
      <c r="G1802" s="124">
        <v>0.19433700000000001</v>
      </c>
    </row>
    <row r="1803" spans="2:7" hidden="1" x14ac:dyDescent="0.5">
      <c r="B1803" s="122">
        <v>2005</v>
      </c>
      <c r="C1803" s="126" t="s">
        <v>146</v>
      </c>
      <c r="D1803" s="126" t="s">
        <v>162</v>
      </c>
      <c r="E1803" s="124">
        <v>3.1704999999999997E-2</v>
      </c>
      <c r="F1803" s="124">
        <v>2.6897999999999998E-2</v>
      </c>
      <c r="G1803" s="124">
        <v>5.8603000000000002E-2</v>
      </c>
    </row>
    <row r="1804" spans="2:7" hidden="1" x14ac:dyDescent="0.5">
      <c r="B1804" s="122">
        <v>2005</v>
      </c>
      <c r="C1804" s="126" t="s">
        <v>146</v>
      </c>
      <c r="D1804" s="126" t="s">
        <v>163</v>
      </c>
      <c r="E1804" s="124">
        <v>1.3305000000000001E-2</v>
      </c>
      <c r="F1804" s="124">
        <v>-6.4781000000000005E-2</v>
      </c>
      <c r="G1804" s="124">
        <v>-5.1476000000000008E-2</v>
      </c>
    </row>
    <row r="1805" spans="2:7" hidden="1" x14ac:dyDescent="0.5">
      <c r="B1805" s="122">
        <v>2005</v>
      </c>
      <c r="C1805" s="126" t="s">
        <v>146</v>
      </c>
      <c r="D1805" s="126" t="s">
        <v>164</v>
      </c>
      <c r="E1805" s="124">
        <v>5.0000000000000001E-4</v>
      </c>
      <c r="F1805" s="124">
        <v>0.34342600000000001</v>
      </c>
      <c r="G1805" s="124">
        <v>0.34392600000000001</v>
      </c>
    </row>
    <row r="1806" spans="2:7" hidden="1" x14ac:dyDescent="0.5">
      <c r="B1806" s="122">
        <v>2005</v>
      </c>
      <c r="C1806" s="126" t="s">
        <v>146</v>
      </c>
      <c r="D1806" s="126" t="s">
        <v>165</v>
      </c>
      <c r="E1806" s="124">
        <v>9.5949000000000007E-2</v>
      </c>
      <c r="F1806" s="124">
        <v>1.2237359999999999</v>
      </c>
      <c r="G1806" s="124">
        <v>1.319685</v>
      </c>
    </row>
    <row r="1807" spans="2:7" hidden="1" x14ac:dyDescent="0.5">
      <c r="B1807" s="122">
        <v>2005</v>
      </c>
      <c r="C1807" s="126" t="s">
        <v>146</v>
      </c>
      <c r="D1807" s="126" t="s">
        <v>166</v>
      </c>
      <c r="E1807" s="124">
        <v>4.0774999999999999E-2</v>
      </c>
      <c r="F1807" s="124">
        <v>0.35469499999999998</v>
      </c>
      <c r="G1807" s="124">
        <v>0.39546999999999999</v>
      </c>
    </row>
    <row r="1808" spans="2:7" hidden="1" x14ac:dyDescent="0.5">
      <c r="B1808" s="122">
        <v>2005</v>
      </c>
      <c r="C1808" s="126" t="s">
        <v>146</v>
      </c>
      <c r="D1808" s="126" t="s">
        <v>167</v>
      </c>
      <c r="E1808" s="124">
        <v>9.5239000000000004E-2</v>
      </c>
      <c r="F1808" s="124">
        <v>1.6040350000000001</v>
      </c>
      <c r="G1808" s="124">
        <v>1.699274</v>
      </c>
    </row>
    <row r="1809" spans="2:7" hidden="1" x14ac:dyDescent="0.5">
      <c r="B1809" s="122">
        <v>2005</v>
      </c>
      <c r="C1809" s="126" t="s">
        <v>146</v>
      </c>
      <c r="D1809" s="126" t="s">
        <v>168</v>
      </c>
      <c r="E1809" s="124">
        <v>0.57056899999999999</v>
      </c>
      <c r="F1809" s="124">
        <v>2.0238209999999999</v>
      </c>
      <c r="G1809" s="124">
        <v>2.5943900000000002</v>
      </c>
    </row>
    <row r="1810" spans="2:7" hidden="1" x14ac:dyDescent="0.5">
      <c r="B1810" s="122">
        <v>2005</v>
      </c>
      <c r="C1810" s="126" t="s">
        <v>146</v>
      </c>
      <c r="D1810" s="126" t="s">
        <v>169</v>
      </c>
      <c r="E1810" s="124">
        <v>8.1259999999999995E-3</v>
      </c>
      <c r="F1810" s="124">
        <v>0.14977499999999999</v>
      </c>
      <c r="G1810" s="124">
        <v>0.15790100000000001</v>
      </c>
    </row>
    <row r="1811" spans="2:7" hidden="1" x14ac:dyDescent="0.5">
      <c r="B1811" s="122">
        <v>2005</v>
      </c>
      <c r="C1811" s="126" t="s">
        <v>146</v>
      </c>
      <c r="D1811" s="126" t="s">
        <v>170</v>
      </c>
      <c r="E1811" s="124">
        <v>2.7057999999999999E-2</v>
      </c>
      <c r="F1811" s="124">
        <v>0.16581699999999999</v>
      </c>
      <c r="G1811" s="124">
        <v>0.19287499999999999</v>
      </c>
    </row>
    <row r="1812" spans="2:7" hidden="1" x14ac:dyDescent="0.5">
      <c r="B1812" s="122">
        <v>2005</v>
      </c>
      <c r="C1812" s="126" t="s">
        <v>146</v>
      </c>
      <c r="D1812" s="126" t="s">
        <v>171</v>
      </c>
      <c r="E1812" s="124">
        <v>1.2999999999999999E-5</v>
      </c>
      <c r="F1812" s="124">
        <v>3.1247E-2</v>
      </c>
      <c r="G1812" s="124">
        <v>3.1260000000000003E-2</v>
      </c>
    </row>
    <row r="1813" spans="2:7" hidden="1" x14ac:dyDescent="0.5">
      <c r="B1813" s="122">
        <v>2005</v>
      </c>
      <c r="C1813" s="126" t="s">
        <v>146</v>
      </c>
      <c r="D1813" s="126" t="s">
        <v>172</v>
      </c>
      <c r="E1813" s="124">
        <v>3.5804999999999997E-2</v>
      </c>
      <c r="F1813" s="124">
        <v>2.3504000000000001E-2</v>
      </c>
      <c r="G1813" s="124">
        <v>5.9309000000000001E-2</v>
      </c>
    </row>
    <row r="1814" spans="2:7" hidden="1" x14ac:dyDescent="0.5">
      <c r="B1814" s="122">
        <v>2005</v>
      </c>
      <c r="C1814" s="126" t="s">
        <v>146</v>
      </c>
      <c r="D1814" s="126" t="s">
        <v>173</v>
      </c>
      <c r="E1814" s="124">
        <v>2.7916E-2</v>
      </c>
      <c r="F1814" s="124">
        <v>0.29855900000000002</v>
      </c>
      <c r="G1814" s="124">
        <v>0.32647500000000002</v>
      </c>
    </row>
    <row r="1815" spans="2:7" hidden="1" x14ac:dyDescent="0.5">
      <c r="B1815" s="122">
        <v>2005</v>
      </c>
      <c r="C1815" s="126" t="s">
        <v>146</v>
      </c>
      <c r="D1815" s="126" t="s">
        <v>174</v>
      </c>
      <c r="E1815" s="124">
        <v>2.3713999999999999E-2</v>
      </c>
      <c r="F1815" s="124">
        <v>0.15216499999999999</v>
      </c>
      <c r="G1815" s="124">
        <v>0.17587900000000001</v>
      </c>
    </row>
    <row r="1816" spans="2:7" hidden="1" x14ac:dyDescent="0.5">
      <c r="B1816" s="122">
        <v>2005</v>
      </c>
      <c r="C1816" s="126" t="s">
        <v>146</v>
      </c>
      <c r="D1816" s="126" t="s">
        <v>175</v>
      </c>
      <c r="E1816" s="124">
        <v>8.7899999999999992E-3</v>
      </c>
      <c r="F1816" s="124">
        <v>4.8882000000000002E-2</v>
      </c>
      <c r="G1816" s="124">
        <v>5.7672000000000001E-2</v>
      </c>
    </row>
    <row r="1817" spans="2:7" hidden="1" x14ac:dyDescent="0.5">
      <c r="B1817" s="122">
        <v>2005</v>
      </c>
      <c r="C1817" s="126" t="s">
        <v>146</v>
      </c>
      <c r="D1817" s="126" t="s">
        <v>176</v>
      </c>
      <c r="E1817" s="124">
        <v>1.7467E-2</v>
      </c>
      <c r="F1817" s="124">
        <v>0.23340900000000001</v>
      </c>
      <c r="G1817" s="124">
        <v>0.25087599999999999</v>
      </c>
    </row>
    <row r="1818" spans="2:7" hidden="1" x14ac:dyDescent="0.5">
      <c r="B1818" s="122">
        <v>2005</v>
      </c>
      <c r="C1818" s="126" t="s">
        <v>73</v>
      </c>
      <c r="D1818" s="126" t="s">
        <v>177</v>
      </c>
      <c r="E1818" s="124">
        <v>0.67845500000000003</v>
      </c>
      <c r="F1818" s="124">
        <v>1.2128060000000001</v>
      </c>
      <c r="G1818" s="124">
        <v>1.8912610000000001</v>
      </c>
    </row>
    <row r="1819" spans="2:7" hidden="1" x14ac:dyDescent="0.5">
      <c r="B1819" s="122">
        <v>2005</v>
      </c>
      <c r="C1819" s="126" t="s">
        <v>73</v>
      </c>
      <c r="D1819" s="126" t="s">
        <v>178</v>
      </c>
      <c r="E1819" s="124">
        <v>0.28415099999999999</v>
      </c>
      <c r="F1819" s="124">
        <v>0.36602699999999999</v>
      </c>
      <c r="G1819" s="124">
        <v>0.65017799999999992</v>
      </c>
    </row>
    <row r="1820" spans="2:7" hidden="1" x14ac:dyDescent="0.5">
      <c r="B1820" s="122">
        <v>2005</v>
      </c>
      <c r="C1820" s="126" t="s">
        <v>73</v>
      </c>
      <c r="D1820" s="126" t="s">
        <v>179</v>
      </c>
      <c r="E1820" s="124">
        <v>0.17281299999999999</v>
      </c>
      <c r="F1820" s="124">
        <v>0.406891</v>
      </c>
      <c r="G1820" s="124">
        <v>0.579704</v>
      </c>
    </row>
    <row r="1821" spans="2:7" hidden="1" x14ac:dyDescent="0.5">
      <c r="B1821" s="122">
        <v>2005</v>
      </c>
      <c r="C1821" s="126" t="s">
        <v>73</v>
      </c>
      <c r="D1821" s="126" t="s">
        <v>180</v>
      </c>
      <c r="E1821" s="124">
        <v>3.8445E-2</v>
      </c>
      <c r="F1821" s="124">
        <v>0.14439199999999999</v>
      </c>
      <c r="G1821" s="124">
        <v>0.182837</v>
      </c>
    </row>
    <row r="1822" spans="2:7" hidden="1" x14ac:dyDescent="0.5">
      <c r="B1822" s="122">
        <v>2005</v>
      </c>
      <c r="C1822" s="126" t="s">
        <v>73</v>
      </c>
      <c r="D1822" s="126" t="s">
        <v>181</v>
      </c>
      <c r="E1822" s="124">
        <v>8.9870000000000002E-3</v>
      </c>
      <c r="F1822" s="124">
        <v>8.0420000000000005E-3</v>
      </c>
      <c r="G1822" s="124">
        <v>1.7028999999999999E-2</v>
      </c>
    </row>
    <row r="1823" spans="2:7" hidden="1" x14ac:dyDescent="0.5">
      <c r="B1823" s="122">
        <v>2005</v>
      </c>
      <c r="C1823" s="126" t="s">
        <v>73</v>
      </c>
      <c r="D1823" s="126" t="s">
        <v>182</v>
      </c>
      <c r="E1823" s="124">
        <v>1.2066110000000001</v>
      </c>
      <c r="F1823" s="124">
        <v>0.88184200000000001</v>
      </c>
      <c r="G1823" s="124">
        <v>2.0884529999999999</v>
      </c>
    </row>
    <row r="1824" spans="2:7" hidden="1" x14ac:dyDescent="0.5">
      <c r="B1824" s="122">
        <v>2005</v>
      </c>
      <c r="C1824" s="126" t="s">
        <v>73</v>
      </c>
      <c r="D1824" s="126" t="s">
        <v>183</v>
      </c>
      <c r="E1824" s="124">
        <v>1.2390380000000001</v>
      </c>
      <c r="F1824" s="124">
        <v>0.64334199999999997</v>
      </c>
      <c r="G1824" s="124">
        <v>1.8823799999999999</v>
      </c>
    </row>
    <row r="1825" spans="2:7" hidden="1" x14ac:dyDescent="0.5">
      <c r="B1825" s="122">
        <v>2005</v>
      </c>
      <c r="C1825" s="126" t="s">
        <v>73</v>
      </c>
      <c r="D1825" s="126" t="s">
        <v>184</v>
      </c>
      <c r="E1825" s="124">
        <v>0.81810300000000002</v>
      </c>
      <c r="F1825" s="124">
        <v>0.86017600000000005</v>
      </c>
      <c r="G1825" s="124">
        <v>1.6782790000000001</v>
      </c>
    </row>
    <row r="1826" spans="2:7" hidden="1" x14ac:dyDescent="0.5">
      <c r="B1826" s="122">
        <v>2005</v>
      </c>
      <c r="C1826" s="126" t="s">
        <v>73</v>
      </c>
      <c r="D1826" s="126" t="s">
        <v>185</v>
      </c>
      <c r="E1826" s="124">
        <v>1.4117459999999999</v>
      </c>
      <c r="F1826" s="124">
        <v>0.70781300000000003</v>
      </c>
      <c r="G1826" s="124">
        <v>2.1195590000000002</v>
      </c>
    </row>
    <row r="1827" spans="2:7" hidden="1" x14ac:dyDescent="0.5">
      <c r="B1827" s="122">
        <v>2005</v>
      </c>
      <c r="C1827" s="126" t="s">
        <v>186</v>
      </c>
      <c r="D1827" s="126" t="s">
        <v>187</v>
      </c>
      <c r="E1827" s="124">
        <v>0.28975000000000001</v>
      </c>
      <c r="F1827" s="124">
        <v>0.204538</v>
      </c>
      <c r="G1827" s="124">
        <v>0.49428800000000001</v>
      </c>
    </row>
    <row r="1828" spans="2:7" hidden="1" x14ac:dyDescent="0.5">
      <c r="B1828" s="122">
        <v>2005</v>
      </c>
      <c r="C1828" s="126" t="s">
        <v>186</v>
      </c>
      <c r="D1828" s="126" t="s">
        <v>188</v>
      </c>
      <c r="E1828" s="124">
        <v>1.2219070000000001</v>
      </c>
      <c r="F1828" s="124">
        <v>0.80570399999999998</v>
      </c>
      <c r="G1828" s="124">
        <v>2.0276109999999998</v>
      </c>
    </row>
    <row r="1829" spans="2:7" hidden="1" x14ac:dyDescent="0.5">
      <c r="B1829" s="122">
        <v>2005</v>
      </c>
      <c r="C1829" s="126" t="s">
        <v>186</v>
      </c>
      <c r="D1829" s="126" t="s">
        <v>189</v>
      </c>
      <c r="E1829" s="124">
        <v>0.92754899999999996</v>
      </c>
      <c r="F1829" s="124">
        <v>0.96689000000000003</v>
      </c>
      <c r="G1829" s="124">
        <v>1.894439</v>
      </c>
    </row>
    <row r="1830" spans="2:7" hidden="1" x14ac:dyDescent="0.5">
      <c r="B1830" s="122">
        <v>2005</v>
      </c>
      <c r="C1830" s="126" t="s">
        <v>190</v>
      </c>
      <c r="D1830" s="126" t="s">
        <v>191</v>
      </c>
      <c r="E1830" s="124">
        <v>8.9779999999999999E-3</v>
      </c>
      <c r="F1830" s="124">
        <v>5.7060000000000001E-3</v>
      </c>
      <c r="G1830" s="124">
        <v>1.4683999999999999E-2</v>
      </c>
    </row>
    <row r="1831" spans="2:7" hidden="1" x14ac:dyDescent="0.5">
      <c r="B1831" s="122">
        <v>2005</v>
      </c>
      <c r="C1831" s="126" t="s">
        <v>190</v>
      </c>
      <c r="D1831" s="126" t="s">
        <v>192</v>
      </c>
      <c r="E1831" s="124">
        <v>0.13286800000000001</v>
      </c>
      <c r="F1831" s="124">
        <v>8.9723999999999998E-2</v>
      </c>
      <c r="G1831" s="124">
        <v>0.22259200000000001</v>
      </c>
    </row>
    <row r="1832" spans="2:7" hidden="1" x14ac:dyDescent="0.5">
      <c r="B1832" s="122">
        <v>2005</v>
      </c>
      <c r="C1832" s="126" t="s">
        <v>190</v>
      </c>
      <c r="D1832" s="126" t="s">
        <v>193</v>
      </c>
      <c r="E1832" s="124">
        <v>1.093852</v>
      </c>
      <c r="F1832" s="124">
        <v>0.46779999999999999</v>
      </c>
      <c r="G1832" s="124">
        <v>1.561652</v>
      </c>
    </row>
    <row r="1833" spans="2:7" hidden="1" x14ac:dyDescent="0.5">
      <c r="B1833" s="122">
        <v>2005</v>
      </c>
      <c r="C1833" s="126" t="s">
        <v>190</v>
      </c>
      <c r="D1833" s="126" t="s">
        <v>194</v>
      </c>
      <c r="E1833" s="124">
        <v>4.6255999999999999E-2</v>
      </c>
      <c r="F1833" s="124">
        <v>2.9881999999999999E-2</v>
      </c>
      <c r="G1833" s="124">
        <v>7.6137999999999997E-2</v>
      </c>
    </row>
    <row r="1834" spans="2:7" hidden="1" x14ac:dyDescent="0.5">
      <c r="B1834" s="122">
        <v>2005</v>
      </c>
      <c r="C1834" s="126" t="s">
        <v>190</v>
      </c>
      <c r="D1834" s="126" t="s">
        <v>195</v>
      </c>
      <c r="E1834" s="124">
        <v>0.64079200000000003</v>
      </c>
      <c r="F1834" s="124">
        <v>0.53654999999999997</v>
      </c>
      <c r="G1834" s="124">
        <v>1.1773420000000001</v>
      </c>
    </row>
    <row r="1835" spans="2:7" hidden="1" x14ac:dyDescent="0.5">
      <c r="B1835" s="122">
        <v>2005</v>
      </c>
      <c r="C1835" s="126" t="s">
        <v>190</v>
      </c>
      <c r="D1835" s="126" t="s">
        <v>196</v>
      </c>
      <c r="E1835" s="124">
        <v>0.56581700000000001</v>
      </c>
      <c r="F1835" s="124">
        <v>0.21774299999999999</v>
      </c>
      <c r="G1835" s="124">
        <v>0.78356000000000003</v>
      </c>
    </row>
    <row r="1836" spans="2:7" hidden="1" x14ac:dyDescent="0.5">
      <c r="B1836" s="122">
        <v>2005</v>
      </c>
      <c r="C1836" s="126" t="s">
        <v>190</v>
      </c>
      <c r="D1836" s="126" t="s">
        <v>197</v>
      </c>
      <c r="E1836" s="124">
        <v>0.21704999999999999</v>
      </c>
      <c r="F1836" s="124">
        <v>0.17862</v>
      </c>
      <c r="G1836" s="124">
        <v>0.39567000000000002</v>
      </c>
    </row>
    <row r="1837" spans="2:7" hidden="1" x14ac:dyDescent="0.5">
      <c r="B1837" s="122">
        <v>2005</v>
      </c>
      <c r="C1837" s="126" t="s">
        <v>190</v>
      </c>
      <c r="D1837" s="126" t="s">
        <v>198</v>
      </c>
      <c r="E1837" s="124">
        <v>0.70398899999999998</v>
      </c>
      <c r="F1837" s="124">
        <v>0.78576699999999999</v>
      </c>
      <c r="G1837" s="124">
        <v>1.4897560000000001</v>
      </c>
    </row>
    <row r="1838" spans="2:7" hidden="1" x14ac:dyDescent="0.5">
      <c r="B1838" s="122">
        <v>2005</v>
      </c>
      <c r="C1838" s="126" t="s">
        <v>190</v>
      </c>
      <c r="D1838" s="126" t="s">
        <v>199</v>
      </c>
      <c r="E1838" s="124">
        <v>3.3079999999999998E-2</v>
      </c>
      <c r="F1838" s="124">
        <v>9.4584000000000001E-2</v>
      </c>
      <c r="G1838" s="124">
        <v>0.127664</v>
      </c>
    </row>
    <row r="1839" spans="2:7" hidden="1" x14ac:dyDescent="0.5">
      <c r="B1839" s="122">
        <v>2005</v>
      </c>
      <c r="C1839" s="126" t="s">
        <v>190</v>
      </c>
      <c r="D1839" s="126" t="s">
        <v>200</v>
      </c>
      <c r="E1839" s="124">
        <v>0.19783600000000001</v>
      </c>
      <c r="F1839" s="124">
        <v>0.26160600000000001</v>
      </c>
      <c r="G1839" s="124">
        <v>0.45944200000000002</v>
      </c>
    </row>
    <row r="1840" spans="2:7" hidden="1" x14ac:dyDescent="0.5">
      <c r="B1840" s="122">
        <v>2005</v>
      </c>
      <c r="C1840" s="126" t="s">
        <v>190</v>
      </c>
      <c r="D1840" s="126" t="s">
        <v>201</v>
      </c>
      <c r="E1840" s="124">
        <v>0.659659</v>
      </c>
      <c r="F1840" s="124">
        <v>0.66249499999999995</v>
      </c>
      <c r="G1840" s="124">
        <v>1.3221540000000001</v>
      </c>
    </row>
    <row r="1841" spans="2:7" hidden="1" x14ac:dyDescent="0.5">
      <c r="B1841" s="122">
        <v>2005</v>
      </c>
      <c r="C1841" s="126" t="s">
        <v>190</v>
      </c>
      <c r="D1841" s="126" t="s">
        <v>202</v>
      </c>
      <c r="E1841" s="124">
        <v>0.399866</v>
      </c>
      <c r="F1841" s="124">
        <v>0.345829</v>
      </c>
      <c r="G1841" s="124">
        <v>0.745695</v>
      </c>
    </row>
    <row r="1842" spans="2:7" hidden="1" x14ac:dyDescent="0.5">
      <c r="B1842" s="122">
        <v>2005</v>
      </c>
      <c r="C1842" s="126" t="s">
        <v>190</v>
      </c>
      <c r="D1842" s="126" t="s">
        <v>203</v>
      </c>
      <c r="E1842" s="124">
        <v>5.8312000000000003E-2</v>
      </c>
      <c r="F1842" s="124">
        <v>4.8339E-2</v>
      </c>
      <c r="G1842" s="124">
        <v>0.106651</v>
      </c>
    </row>
    <row r="1843" spans="2:7" hidden="1" x14ac:dyDescent="0.5">
      <c r="B1843" s="122">
        <v>2005</v>
      </c>
      <c r="C1843" s="126" t="s">
        <v>190</v>
      </c>
      <c r="D1843" s="126" t="s">
        <v>204</v>
      </c>
      <c r="E1843" s="124">
        <v>0.199596</v>
      </c>
      <c r="F1843" s="124">
        <v>0.131744</v>
      </c>
      <c r="G1843" s="124">
        <v>0.33134000000000002</v>
      </c>
    </row>
    <row r="1844" spans="2:7" hidden="1" x14ac:dyDescent="0.5">
      <c r="B1844" s="122">
        <v>2005</v>
      </c>
      <c r="C1844" s="126" t="s">
        <v>190</v>
      </c>
      <c r="D1844" s="126" t="s">
        <v>205</v>
      </c>
      <c r="E1844" s="124">
        <v>4.9986000000000003E-2</v>
      </c>
      <c r="F1844" s="124">
        <v>4.6473E-2</v>
      </c>
      <c r="G1844" s="124">
        <v>9.6459000000000003E-2</v>
      </c>
    </row>
    <row r="1845" spans="2:7" hidden="1" x14ac:dyDescent="0.5">
      <c r="B1845" s="122">
        <v>2005</v>
      </c>
      <c r="C1845" s="126" t="s">
        <v>206</v>
      </c>
      <c r="D1845" s="126" t="s">
        <v>207</v>
      </c>
      <c r="E1845" s="124">
        <v>1.5828999999999999E-2</v>
      </c>
      <c r="F1845" s="124">
        <v>1.9678999999999999E-2</v>
      </c>
      <c r="G1845" s="124">
        <v>3.5507999999999998E-2</v>
      </c>
    </row>
    <row r="1846" spans="2:7" hidden="1" x14ac:dyDescent="0.5">
      <c r="B1846" s="122">
        <v>2005</v>
      </c>
      <c r="C1846" s="126" t="s">
        <v>206</v>
      </c>
      <c r="D1846" s="126" t="s">
        <v>208</v>
      </c>
      <c r="E1846" s="124">
        <v>4.4250000000000001E-3</v>
      </c>
      <c r="F1846" s="124">
        <v>4.7549999999999997E-3</v>
      </c>
      <c r="G1846" s="124">
        <v>9.1800000000000007E-3</v>
      </c>
    </row>
    <row r="1847" spans="2:7" hidden="1" x14ac:dyDescent="0.5">
      <c r="B1847" s="122">
        <v>2005</v>
      </c>
      <c r="C1847" s="126" t="s">
        <v>206</v>
      </c>
      <c r="D1847" s="126" t="s">
        <v>209</v>
      </c>
      <c r="E1847" s="124">
        <v>5.0629999999999998E-3</v>
      </c>
      <c r="F1847" s="124">
        <v>6.1320000000000003E-3</v>
      </c>
      <c r="G1847" s="124">
        <v>1.1195E-2</v>
      </c>
    </row>
    <row r="1848" spans="2:7" hidden="1" x14ac:dyDescent="0.5">
      <c r="B1848" s="122">
        <v>2005</v>
      </c>
      <c r="C1848" s="126" t="s">
        <v>206</v>
      </c>
      <c r="D1848" s="126" t="s">
        <v>210</v>
      </c>
      <c r="E1848" s="124">
        <v>1.0481000000000001E-2</v>
      </c>
      <c r="F1848" s="124">
        <v>6.0819999999999997E-3</v>
      </c>
      <c r="G1848" s="124">
        <v>1.6563000000000001E-2</v>
      </c>
    </row>
    <row r="1849" spans="2:7" hidden="1" x14ac:dyDescent="0.5">
      <c r="B1849" s="122">
        <v>2005</v>
      </c>
      <c r="C1849" s="126" t="s">
        <v>206</v>
      </c>
      <c r="D1849" s="126" t="s">
        <v>211</v>
      </c>
      <c r="E1849" s="124">
        <v>5.2073000000000001E-2</v>
      </c>
      <c r="F1849" s="124">
        <v>6.0024000000000001E-2</v>
      </c>
      <c r="G1849" s="124">
        <v>0.112097</v>
      </c>
    </row>
    <row r="1850" spans="2:7" hidden="1" x14ac:dyDescent="0.5">
      <c r="B1850" s="122">
        <v>2005</v>
      </c>
      <c r="C1850" s="126" t="s">
        <v>206</v>
      </c>
      <c r="D1850" s="126" t="s">
        <v>212</v>
      </c>
      <c r="E1850" s="124">
        <v>0.33027699999999999</v>
      </c>
      <c r="F1850" s="124">
        <v>0.41844399999999998</v>
      </c>
      <c r="G1850" s="124">
        <v>0.74872099999999997</v>
      </c>
    </row>
    <row r="1851" spans="2:7" hidden="1" x14ac:dyDescent="0.5">
      <c r="B1851" s="122">
        <v>2005</v>
      </c>
      <c r="C1851" s="126" t="s">
        <v>206</v>
      </c>
      <c r="D1851" s="126" t="s">
        <v>213</v>
      </c>
      <c r="E1851" s="124">
        <v>0.26670500000000003</v>
      </c>
      <c r="F1851" s="124">
        <v>0.28308499999999998</v>
      </c>
      <c r="G1851" s="124">
        <v>0.54979</v>
      </c>
    </row>
    <row r="1852" spans="2:7" hidden="1" x14ac:dyDescent="0.5">
      <c r="B1852" s="122">
        <v>2005</v>
      </c>
      <c r="C1852" s="126" t="s">
        <v>206</v>
      </c>
      <c r="D1852" s="126" t="s">
        <v>214</v>
      </c>
      <c r="E1852" s="124">
        <v>1.5395000000000001E-2</v>
      </c>
      <c r="F1852" s="124">
        <v>2.4320999999999999E-2</v>
      </c>
      <c r="G1852" s="124">
        <v>3.9716000000000001E-2</v>
      </c>
    </row>
    <row r="1853" spans="2:7" hidden="1" x14ac:dyDescent="0.5">
      <c r="B1853" s="122">
        <v>2005</v>
      </c>
      <c r="C1853" s="126" t="s">
        <v>206</v>
      </c>
      <c r="D1853" s="126" t="s">
        <v>215</v>
      </c>
      <c r="E1853" s="124">
        <v>0.108931</v>
      </c>
      <c r="F1853" s="124">
        <v>8.8751999999999998E-2</v>
      </c>
      <c r="G1853" s="124">
        <v>0.197683</v>
      </c>
    </row>
    <row r="1854" spans="2:7" hidden="1" x14ac:dyDescent="0.5">
      <c r="B1854" s="122">
        <v>2005</v>
      </c>
      <c r="C1854" s="126" t="s">
        <v>206</v>
      </c>
      <c r="D1854" s="126" t="s">
        <v>216</v>
      </c>
      <c r="E1854" s="124">
        <v>3.3461999999999999E-2</v>
      </c>
      <c r="F1854" s="124">
        <v>2.8988E-2</v>
      </c>
      <c r="G1854" s="124">
        <v>6.2449999999999999E-2</v>
      </c>
    </row>
    <row r="1855" spans="2:7" hidden="1" x14ac:dyDescent="0.5">
      <c r="B1855" s="122">
        <v>2005</v>
      </c>
      <c r="C1855" s="126" t="s">
        <v>206</v>
      </c>
      <c r="D1855" s="126" t="s">
        <v>217</v>
      </c>
      <c r="E1855" s="124">
        <v>5.0080000000000003E-3</v>
      </c>
      <c r="F1855" s="124">
        <v>7.5180000000000004E-3</v>
      </c>
      <c r="G1855" s="124">
        <v>1.2526000000000001E-2</v>
      </c>
    </row>
    <row r="1856" spans="2:7" hidden="1" x14ac:dyDescent="0.5">
      <c r="B1856" s="122">
        <v>2005</v>
      </c>
      <c r="C1856" s="126" t="s">
        <v>206</v>
      </c>
      <c r="D1856" s="126" t="s">
        <v>218</v>
      </c>
      <c r="E1856" s="124">
        <v>9.0728000000000003E-2</v>
      </c>
      <c r="F1856" s="124">
        <v>0.217394</v>
      </c>
      <c r="G1856" s="124">
        <v>0.30812200000000001</v>
      </c>
    </row>
    <row r="1857" spans="2:7" hidden="1" x14ac:dyDescent="0.5">
      <c r="B1857" s="122">
        <v>2005</v>
      </c>
      <c r="C1857" s="126" t="s">
        <v>206</v>
      </c>
      <c r="D1857" s="126" t="s">
        <v>219</v>
      </c>
      <c r="E1857" s="124">
        <v>4.9038999999999999E-2</v>
      </c>
      <c r="F1857" s="124">
        <v>5.8637000000000002E-2</v>
      </c>
      <c r="G1857" s="124">
        <v>0.10767599999999999</v>
      </c>
    </row>
    <row r="1858" spans="2:7" hidden="1" x14ac:dyDescent="0.5">
      <c r="B1858" s="122">
        <v>2005</v>
      </c>
      <c r="C1858" s="126" t="s">
        <v>206</v>
      </c>
      <c r="D1858" s="126" t="s">
        <v>220</v>
      </c>
      <c r="E1858" s="124">
        <v>0.102648</v>
      </c>
      <c r="F1858" s="124">
        <v>0.13481799999999999</v>
      </c>
      <c r="G1858" s="124">
        <v>0.23746600000000001</v>
      </c>
    </row>
    <row r="1859" spans="2:7" hidden="1" x14ac:dyDescent="0.5">
      <c r="B1859" s="122">
        <v>2005</v>
      </c>
      <c r="C1859" s="126" t="s">
        <v>206</v>
      </c>
      <c r="D1859" s="126" t="s">
        <v>221</v>
      </c>
      <c r="E1859" s="124">
        <v>4.1982999999999999E-2</v>
      </c>
      <c r="F1859" s="124">
        <v>0.20803199999999999</v>
      </c>
      <c r="G1859" s="124">
        <v>0.25001499999999999</v>
      </c>
    </row>
    <row r="1860" spans="2:7" hidden="1" x14ac:dyDescent="0.5">
      <c r="B1860" s="122">
        <v>2005</v>
      </c>
      <c r="C1860" s="126" t="s">
        <v>206</v>
      </c>
      <c r="D1860" s="126" t="s">
        <v>222</v>
      </c>
      <c r="E1860" s="124">
        <v>9.3049000000000007E-2</v>
      </c>
      <c r="F1860" s="124">
        <v>0.14039199999999999</v>
      </c>
      <c r="G1860" s="124">
        <v>0.23344100000000001</v>
      </c>
    </row>
    <row r="1861" spans="2:7" hidden="1" x14ac:dyDescent="0.5">
      <c r="B1861" s="122">
        <v>2005</v>
      </c>
      <c r="C1861" s="126" t="s">
        <v>206</v>
      </c>
      <c r="D1861" s="126" t="s">
        <v>223</v>
      </c>
      <c r="E1861" s="124">
        <v>0.11379499999999999</v>
      </c>
      <c r="F1861" s="124">
        <v>0.242728</v>
      </c>
      <c r="G1861" s="124">
        <v>0.35652299999999998</v>
      </c>
    </row>
    <row r="1862" spans="2:7" hidden="1" x14ac:dyDescent="0.5">
      <c r="B1862" s="122">
        <v>2005</v>
      </c>
      <c r="C1862" s="126" t="s">
        <v>206</v>
      </c>
      <c r="D1862" s="126" t="s">
        <v>224</v>
      </c>
      <c r="E1862" s="124">
        <v>5.7140000000000003E-3</v>
      </c>
      <c r="F1862" s="124">
        <v>7.8040000000000002E-3</v>
      </c>
      <c r="G1862" s="124">
        <v>1.3518000000000001E-2</v>
      </c>
    </row>
    <row r="1863" spans="2:7" hidden="1" x14ac:dyDescent="0.5">
      <c r="B1863" s="122">
        <v>2005</v>
      </c>
      <c r="C1863" s="126" t="s">
        <v>206</v>
      </c>
      <c r="D1863" s="126" t="s">
        <v>225</v>
      </c>
      <c r="E1863" s="124">
        <v>5.8222999999999997E-2</v>
      </c>
      <c r="F1863" s="124">
        <v>0.116272</v>
      </c>
      <c r="G1863" s="124">
        <v>0.17449500000000001</v>
      </c>
    </row>
    <row r="1864" spans="2:7" hidden="1" x14ac:dyDescent="0.5">
      <c r="B1864" s="122">
        <v>2005</v>
      </c>
      <c r="C1864" s="126" t="s">
        <v>206</v>
      </c>
      <c r="D1864" s="126" t="s">
        <v>226</v>
      </c>
      <c r="E1864" s="124">
        <v>6.0693999999999998E-2</v>
      </c>
      <c r="F1864" s="124">
        <v>5.9899000000000001E-2</v>
      </c>
      <c r="G1864" s="124">
        <v>0.12059300000000001</v>
      </c>
    </row>
    <row r="1865" spans="2:7" hidden="1" x14ac:dyDescent="0.5">
      <c r="B1865" s="122">
        <v>2005</v>
      </c>
      <c r="C1865" s="126" t="s">
        <v>206</v>
      </c>
      <c r="D1865" s="126" t="s">
        <v>227</v>
      </c>
      <c r="E1865" s="124">
        <v>0.159133</v>
      </c>
      <c r="F1865" s="124">
        <v>0.17214199999999999</v>
      </c>
      <c r="G1865" s="124">
        <v>0.33127499999999999</v>
      </c>
    </row>
    <row r="1866" spans="2:7" hidden="1" x14ac:dyDescent="0.5">
      <c r="B1866" s="122">
        <v>2005</v>
      </c>
      <c r="C1866" s="126" t="s">
        <v>206</v>
      </c>
      <c r="D1866" s="126" t="s">
        <v>228</v>
      </c>
      <c r="E1866" s="124">
        <v>0.10832700000000001</v>
      </c>
      <c r="F1866" s="124">
        <v>0.111858</v>
      </c>
      <c r="G1866" s="124">
        <v>0.22018499999999999</v>
      </c>
    </row>
    <row r="1867" spans="2:7" hidden="1" x14ac:dyDescent="0.5">
      <c r="B1867" s="122">
        <v>2005</v>
      </c>
      <c r="C1867" s="126" t="s">
        <v>206</v>
      </c>
      <c r="D1867" s="126" t="s">
        <v>229</v>
      </c>
      <c r="E1867" s="124">
        <v>9.9999999999999995E-7</v>
      </c>
      <c r="F1867" s="124">
        <v>3.1599999999999998E-4</v>
      </c>
      <c r="G1867" s="124">
        <v>3.1700000000000001E-4</v>
      </c>
    </row>
    <row r="1868" spans="2:7" hidden="1" x14ac:dyDescent="0.5">
      <c r="B1868" s="122">
        <v>2005</v>
      </c>
      <c r="C1868" s="126" t="s">
        <v>206</v>
      </c>
      <c r="D1868" s="126" t="s">
        <v>230</v>
      </c>
      <c r="E1868" s="124">
        <v>4.2924999999999998E-2</v>
      </c>
      <c r="F1868" s="124">
        <v>6.5123E-2</v>
      </c>
      <c r="G1868" s="124">
        <v>0.10804800000000001</v>
      </c>
    </row>
    <row r="1869" spans="2:7" hidden="1" x14ac:dyDescent="0.5">
      <c r="B1869" s="122">
        <v>2005</v>
      </c>
      <c r="C1869" s="126" t="s">
        <v>206</v>
      </c>
      <c r="D1869" s="126" t="s">
        <v>231</v>
      </c>
      <c r="E1869" s="124">
        <v>3.7775000000000003E-2</v>
      </c>
      <c r="F1869" s="124">
        <v>9.3201999999999993E-2</v>
      </c>
      <c r="G1869" s="124">
        <v>0.13097700000000001</v>
      </c>
    </row>
    <row r="1870" spans="2:7" hidden="1" x14ac:dyDescent="0.5">
      <c r="B1870" s="122">
        <v>2005</v>
      </c>
      <c r="C1870" s="126" t="s">
        <v>206</v>
      </c>
      <c r="D1870" s="126" t="s">
        <v>232</v>
      </c>
      <c r="E1870" s="124">
        <v>1.1923E-2</v>
      </c>
      <c r="F1870" s="124">
        <v>1.6447E-2</v>
      </c>
      <c r="G1870" s="124">
        <v>2.8369999999999999E-2</v>
      </c>
    </row>
    <row r="1871" spans="2:7" hidden="1" x14ac:dyDescent="0.5">
      <c r="B1871" s="122">
        <v>2005</v>
      </c>
      <c r="C1871" s="126" t="s">
        <v>206</v>
      </c>
      <c r="D1871" s="126" t="s">
        <v>233</v>
      </c>
      <c r="E1871" s="124">
        <v>2.0920000000000001E-3</v>
      </c>
      <c r="F1871" s="124">
        <v>2.8909999999999999E-3</v>
      </c>
      <c r="G1871" s="124">
        <v>4.9829999999999996E-3</v>
      </c>
    </row>
    <row r="1872" spans="2:7" hidden="1" x14ac:dyDescent="0.5">
      <c r="B1872" s="122">
        <v>2005</v>
      </c>
      <c r="C1872" s="126" t="s">
        <v>206</v>
      </c>
      <c r="D1872" s="126" t="s">
        <v>234</v>
      </c>
      <c r="E1872" s="124">
        <v>6.8601999999999996E-2</v>
      </c>
      <c r="F1872" s="124">
        <v>9.0307999999999999E-2</v>
      </c>
      <c r="G1872" s="124">
        <v>0.15891</v>
      </c>
    </row>
    <row r="1873" spans="2:7" hidden="1" x14ac:dyDescent="0.5">
      <c r="B1873" s="122">
        <v>2005</v>
      </c>
      <c r="C1873" s="126" t="s">
        <v>206</v>
      </c>
      <c r="D1873" s="126" t="s">
        <v>235</v>
      </c>
      <c r="E1873" s="124">
        <v>2.2688E-2</v>
      </c>
      <c r="F1873" s="124">
        <v>0.114652</v>
      </c>
      <c r="G1873" s="124">
        <v>0.13733999999999999</v>
      </c>
    </row>
    <row r="1874" spans="2:7" hidden="1" x14ac:dyDescent="0.5">
      <c r="B1874" s="122">
        <v>2005</v>
      </c>
      <c r="C1874" s="126" t="s">
        <v>206</v>
      </c>
      <c r="D1874" s="126" t="s">
        <v>236</v>
      </c>
      <c r="E1874" s="124">
        <v>2.2569999999999999E-3</v>
      </c>
      <c r="F1874" s="124">
        <v>1.902E-3</v>
      </c>
      <c r="G1874" s="124">
        <v>4.1590000000000004E-3</v>
      </c>
    </row>
    <row r="1875" spans="2:7" hidden="1" x14ac:dyDescent="0.5">
      <c r="B1875" s="122">
        <v>2005</v>
      </c>
      <c r="C1875" s="126" t="s">
        <v>206</v>
      </c>
      <c r="D1875" s="126" t="s">
        <v>237</v>
      </c>
      <c r="E1875" s="124">
        <v>0.102793</v>
      </c>
      <c r="F1875" s="124">
        <v>0.116133</v>
      </c>
      <c r="G1875" s="124">
        <v>0.21892600000000001</v>
      </c>
    </row>
    <row r="1876" spans="2:7" hidden="1" x14ac:dyDescent="0.5">
      <c r="B1876" s="122">
        <v>2005</v>
      </c>
      <c r="C1876" s="126" t="s">
        <v>206</v>
      </c>
      <c r="D1876" s="126" t="s">
        <v>238</v>
      </c>
      <c r="E1876" s="124">
        <v>5.8321999999999999E-2</v>
      </c>
      <c r="F1876" s="124">
        <v>6.2253000000000003E-2</v>
      </c>
      <c r="G1876" s="124">
        <v>0.120575</v>
      </c>
    </row>
    <row r="1877" spans="2:7" hidden="1" x14ac:dyDescent="0.5">
      <c r="B1877" s="122">
        <v>2005</v>
      </c>
      <c r="C1877" s="126" t="s">
        <v>206</v>
      </c>
      <c r="D1877" s="126" t="s">
        <v>239</v>
      </c>
      <c r="E1877" s="124">
        <v>0.17360500000000001</v>
      </c>
      <c r="F1877" s="124">
        <v>0.33573799999999998</v>
      </c>
      <c r="G1877" s="124">
        <v>0.50934299999999999</v>
      </c>
    </row>
    <row r="1878" spans="2:7" hidden="1" x14ac:dyDescent="0.5">
      <c r="B1878" s="122">
        <v>2005</v>
      </c>
      <c r="C1878" s="126" t="s">
        <v>206</v>
      </c>
      <c r="D1878" s="126" t="s">
        <v>240</v>
      </c>
      <c r="E1878" s="124">
        <v>1.8312999999999999E-2</v>
      </c>
      <c r="F1878" s="124">
        <v>7.5840000000000005E-2</v>
      </c>
      <c r="G1878" s="124">
        <v>9.4153000000000001E-2</v>
      </c>
    </row>
    <row r="1879" spans="2:7" hidden="1" x14ac:dyDescent="0.5">
      <c r="B1879" s="122">
        <v>2005</v>
      </c>
      <c r="C1879" s="126" t="s">
        <v>206</v>
      </c>
      <c r="D1879" s="126" t="s">
        <v>241</v>
      </c>
      <c r="E1879" s="124">
        <v>3.2571999999999997E-2</v>
      </c>
      <c r="F1879" s="124">
        <v>4.7841000000000002E-2</v>
      </c>
      <c r="G1879" s="124">
        <v>8.0412999999999998E-2</v>
      </c>
    </row>
    <row r="1880" spans="2:7" hidden="1" x14ac:dyDescent="0.5">
      <c r="B1880" s="122">
        <v>2005</v>
      </c>
      <c r="C1880" s="126" t="s">
        <v>206</v>
      </c>
      <c r="D1880" s="126" t="s">
        <v>242</v>
      </c>
      <c r="E1880" s="124">
        <v>1.059E-3</v>
      </c>
      <c r="F1880" s="124">
        <v>8.34E-4</v>
      </c>
      <c r="G1880" s="124">
        <v>1.8929999999999999E-3</v>
      </c>
    </row>
    <row r="1881" spans="2:7" hidden="1" x14ac:dyDescent="0.5">
      <c r="B1881" s="122">
        <v>2005</v>
      </c>
      <c r="C1881" s="126" t="s">
        <v>206</v>
      </c>
      <c r="D1881" s="126" t="s">
        <v>243</v>
      </c>
      <c r="E1881" s="124">
        <v>1.4679999999999999E-3</v>
      </c>
      <c r="F1881" s="124">
        <v>7.2000000000000005E-4</v>
      </c>
      <c r="G1881" s="124">
        <v>2.1879999999999998E-3</v>
      </c>
    </row>
    <row r="1882" spans="2:7" hidden="1" x14ac:dyDescent="0.5">
      <c r="B1882" s="122">
        <v>2005</v>
      </c>
      <c r="C1882" s="126" t="s">
        <v>206</v>
      </c>
      <c r="D1882" s="126" t="s">
        <v>244</v>
      </c>
      <c r="E1882" s="124">
        <v>5.5900000000000004E-3</v>
      </c>
      <c r="F1882" s="124">
        <v>5.8799999999999998E-3</v>
      </c>
      <c r="G1882" s="124">
        <v>1.1469999999999999E-2</v>
      </c>
    </row>
    <row r="1883" spans="2:7" hidden="1" x14ac:dyDescent="0.5">
      <c r="B1883" s="122">
        <v>2005</v>
      </c>
      <c r="C1883" s="126" t="s">
        <v>206</v>
      </c>
      <c r="D1883" s="126" t="s">
        <v>245</v>
      </c>
      <c r="E1883" s="124">
        <v>1.9550999999999999E-2</v>
      </c>
      <c r="F1883" s="124">
        <v>2.3810999999999999E-2</v>
      </c>
      <c r="G1883" s="124">
        <v>4.3361999999999998E-2</v>
      </c>
    </row>
    <row r="1884" spans="2:7" hidden="1" x14ac:dyDescent="0.5">
      <c r="B1884" s="122">
        <v>2005</v>
      </c>
      <c r="C1884" s="126" t="s">
        <v>77</v>
      </c>
      <c r="D1884" s="126" t="s">
        <v>246</v>
      </c>
      <c r="E1884" s="124">
        <v>0.18046699999999999</v>
      </c>
      <c r="F1884" s="124">
        <v>0.45693699999999998</v>
      </c>
      <c r="G1884" s="124">
        <v>0.63740399999999997</v>
      </c>
    </row>
    <row r="1885" spans="2:7" hidden="1" x14ac:dyDescent="0.5">
      <c r="B1885" s="122">
        <v>2005</v>
      </c>
      <c r="C1885" s="126" t="s">
        <v>77</v>
      </c>
      <c r="D1885" s="126" t="s">
        <v>247</v>
      </c>
      <c r="E1885" s="124">
        <v>5.1757999999999998E-2</v>
      </c>
      <c r="F1885" s="124">
        <v>3.2648999999999997E-2</v>
      </c>
      <c r="G1885" s="124">
        <v>8.4406999999999996E-2</v>
      </c>
    </row>
    <row r="1886" spans="2:7" hidden="1" x14ac:dyDescent="0.5">
      <c r="B1886" s="122">
        <v>2005</v>
      </c>
      <c r="C1886" s="126" t="s">
        <v>77</v>
      </c>
      <c r="D1886" s="126" t="s">
        <v>248</v>
      </c>
      <c r="E1886" s="124">
        <v>2.8347000000000001E-2</v>
      </c>
      <c r="F1886" s="124">
        <v>2.3555709999999999</v>
      </c>
      <c r="G1886" s="124">
        <v>2.383918</v>
      </c>
    </row>
    <row r="1887" spans="2:7" hidden="1" x14ac:dyDescent="0.5">
      <c r="B1887" s="122">
        <v>2005</v>
      </c>
      <c r="C1887" s="126" t="s">
        <v>77</v>
      </c>
      <c r="D1887" s="126" t="s">
        <v>249</v>
      </c>
      <c r="E1887" s="124">
        <v>6.123E-2</v>
      </c>
      <c r="F1887" s="124">
        <v>0.84065100000000004</v>
      </c>
      <c r="G1887" s="124">
        <v>0.90188100000000004</v>
      </c>
    </row>
    <row r="1888" spans="2:7" hidden="1" x14ac:dyDescent="0.5">
      <c r="B1888" s="122">
        <v>2005</v>
      </c>
      <c r="C1888" s="126" t="s">
        <v>77</v>
      </c>
      <c r="D1888" s="126" t="s">
        <v>250</v>
      </c>
      <c r="E1888" s="124">
        <v>8.4487999999999994E-2</v>
      </c>
      <c r="F1888" s="124">
        <v>0.11719</v>
      </c>
      <c r="G1888" s="124">
        <v>0.201678</v>
      </c>
    </row>
    <row r="1889" spans="2:7" hidden="1" x14ac:dyDescent="0.5">
      <c r="B1889" s="122">
        <v>2005</v>
      </c>
      <c r="C1889" s="126" t="s">
        <v>77</v>
      </c>
      <c r="D1889" s="126" t="s">
        <v>251</v>
      </c>
      <c r="E1889" s="124">
        <v>0.40414699999999998</v>
      </c>
      <c r="F1889" s="124">
        <v>0.17865700000000001</v>
      </c>
      <c r="G1889" s="124">
        <v>0.58280399999999999</v>
      </c>
    </row>
    <row r="1890" spans="2:7" hidden="1" x14ac:dyDescent="0.5">
      <c r="B1890" s="122">
        <v>2005</v>
      </c>
      <c r="C1890" s="126" t="s">
        <v>77</v>
      </c>
      <c r="D1890" s="126" t="s">
        <v>252</v>
      </c>
      <c r="E1890" s="124">
        <v>2.5134E-2</v>
      </c>
      <c r="F1890" s="124">
        <v>4.8580999999999999E-2</v>
      </c>
      <c r="G1890" s="124">
        <v>7.3715000000000003E-2</v>
      </c>
    </row>
    <row r="1891" spans="2:7" hidden="1" x14ac:dyDescent="0.5">
      <c r="B1891" s="122">
        <v>2005</v>
      </c>
      <c r="C1891" s="126" t="s">
        <v>77</v>
      </c>
      <c r="D1891" s="126" t="s">
        <v>253</v>
      </c>
      <c r="E1891" s="124">
        <v>1.0815E-2</v>
      </c>
      <c r="F1891" s="124">
        <v>9.2790000000000008E-3</v>
      </c>
      <c r="G1891" s="124">
        <v>2.0094000000000001E-2</v>
      </c>
    </row>
    <row r="1892" spans="2:7" hidden="1" x14ac:dyDescent="0.5">
      <c r="B1892" s="122">
        <v>2005</v>
      </c>
      <c r="C1892" s="126" t="s">
        <v>77</v>
      </c>
      <c r="D1892" s="126" t="s">
        <v>254</v>
      </c>
      <c r="E1892" s="124">
        <v>0.14080599999999999</v>
      </c>
      <c r="F1892" s="124">
        <v>0.110155</v>
      </c>
      <c r="G1892" s="124">
        <v>0.25096099999999999</v>
      </c>
    </row>
    <row r="1893" spans="2:7" hidden="1" x14ac:dyDescent="0.5">
      <c r="B1893" s="122">
        <v>2005</v>
      </c>
      <c r="C1893" s="126" t="s">
        <v>77</v>
      </c>
      <c r="D1893" s="126" t="s">
        <v>255</v>
      </c>
      <c r="E1893" s="124">
        <v>0.40176800000000001</v>
      </c>
      <c r="F1893" s="124">
        <v>1.1124719999999999</v>
      </c>
      <c r="G1893" s="124">
        <v>1.51424</v>
      </c>
    </row>
    <row r="1894" spans="2:7" hidden="1" x14ac:dyDescent="0.5">
      <c r="B1894" s="122">
        <v>2005</v>
      </c>
      <c r="C1894" s="126" t="s">
        <v>77</v>
      </c>
      <c r="D1894" s="126" t="s">
        <v>256</v>
      </c>
      <c r="E1894" s="124">
        <v>0.26571099999999997</v>
      </c>
      <c r="F1894" s="124">
        <v>0.18712899999999999</v>
      </c>
      <c r="G1894" s="124">
        <v>0.45284000000000002</v>
      </c>
    </row>
    <row r="1895" spans="2:7" x14ac:dyDescent="0.5">
      <c r="B1895" s="122">
        <v>2006</v>
      </c>
      <c r="C1895" s="124" t="s">
        <v>136</v>
      </c>
      <c r="D1895" s="124" t="s">
        <v>52</v>
      </c>
      <c r="E1895" s="124">
        <v>0.91674999999999995</v>
      </c>
      <c r="F1895" s="124">
        <v>1.3506</v>
      </c>
      <c r="G1895" s="124">
        <v>2.26735</v>
      </c>
    </row>
    <row r="1896" spans="2:7" x14ac:dyDescent="0.5">
      <c r="B1896" s="122">
        <v>2006</v>
      </c>
      <c r="C1896" s="124" t="s">
        <v>136</v>
      </c>
      <c r="D1896" s="124" t="s">
        <v>137</v>
      </c>
      <c r="E1896" s="124">
        <v>0.506776</v>
      </c>
      <c r="F1896" s="124">
        <v>0.72767400000000004</v>
      </c>
      <c r="G1896" s="124">
        <v>1.23445</v>
      </c>
    </row>
    <row r="1897" spans="2:7" x14ac:dyDescent="0.5">
      <c r="B1897" s="122">
        <v>2006</v>
      </c>
      <c r="C1897" s="124" t="s">
        <v>136</v>
      </c>
      <c r="D1897" s="124" t="s">
        <v>51</v>
      </c>
      <c r="E1897" s="124">
        <v>2.3237030000000001</v>
      </c>
      <c r="F1897" s="124">
        <v>2.1693319999999998</v>
      </c>
      <c r="G1897" s="124">
        <v>4.4930349999999999</v>
      </c>
    </row>
    <row r="1898" spans="2:7" x14ac:dyDescent="0.5">
      <c r="B1898" s="122">
        <v>2006</v>
      </c>
      <c r="C1898" s="126" t="s">
        <v>136</v>
      </c>
      <c r="D1898" s="126" t="s">
        <v>138</v>
      </c>
      <c r="E1898" s="124">
        <v>1.22227</v>
      </c>
      <c r="F1898" s="124">
        <v>1.195999</v>
      </c>
      <c r="G1898" s="124">
        <v>2.418269</v>
      </c>
    </row>
    <row r="1899" spans="2:7" hidden="1" x14ac:dyDescent="0.5">
      <c r="B1899" s="122">
        <v>2006</v>
      </c>
      <c r="C1899" s="126" t="s">
        <v>139</v>
      </c>
      <c r="D1899" s="126" t="s">
        <v>139</v>
      </c>
      <c r="E1899" s="124">
        <v>10.084436</v>
      </c>
      <c r="F1899" s="124">
        <v>0</v>
      </c>
      <c r="G1899" s="124">
        <v>10.084436</v>
      </c>
    </row>
    <row r="1900" spans="2:7" hidden="1" x14ac:dyDescent="0.5">
      <c r="B1900" s="122">
        <v>2006</v>
      </c>
      <c r="C1900" s="126" t="s">
        <v>72</v>
      </c>
      <c r="D1900" s="126" t="s">
        <v>140</v>
      </c>
      <c r="E1900" s="124">
        <v>11.59929</v>
      </c>
      <c r="F1900" s="124">
        <v>0.58962700000000001</v>
      </c>
      <c r="G1900" s="124">
        <v>12.188917</v>
      </c>
    </row>
    <row r="1901" spans="2:7" hidden="1" x14ac:dyDescent="0.5">
      <c r="B1901" s="122">
        <v>2006</v>
      </c>
      <c r="C1901" s="126" t="s">
        <v>72</v>
      </c>
      <c r="D1901" s="126" t="s">
        <v>141</v>
      </c>
      <c r="E1901" s="124">
        <v>0.10675999999999999</v>
      </c>
      <c r="F1901" s="124">
        <v>2.0594000000000001E-2</v>
      </c>
      <c r="G1901" s="124">
        <v>0.12735399999999999</v>
      </c>
    </row>
    <row r="1902" spans="2:7" hidden="1" x14ac:dyDescent="0.5">
      <c r="B1902" s="122">
        <v>2006</v>
      </c>
      <c r="C1902" s="126" t="s">
        <v>72</v>
      </c>
      <c r="D1902" s="126" t="s">
        <v>142</v>
      </c>
      <c r="E1902" s="124">
        <v>0.39345799999999997</v>
      </c>
      <c r="F1902" s="124">
        <v>0.18785299999999999</v>
      </c>
      <c r="G1902" s="124">
        <v>0.58131099999999991</v>
      </c>
    </row>
    <row r="1903" spans="2:7" hidden="1" x14ac:dyDescent="0.5">
      <c r="B1903" s="122">
        <v>2006</v>
      </c>
      <c r="C1903" s="126" t="s">
        <v>72</v>
      </c>
      <c r="D1903" s="126" t="s">
        <v>143</v>
      </c>
      <c r="E1903" s="124">
        <v>0.59758</v>
      </c>
      <c r="F1903" s="124">
        <v>0.15589800000000001</v>
      </c>
      <c r="G1903" s="124">
        <v>0.75347799999999998</v>
      </c>
    </row>
    <row r="1904" spans="2:7" hidden="1" x14ac:dyDescent="0.5">
      <c r="B1904" s="122">
        <v>2006</v>
      </c>
      <c r="C1904" s="126" t="s">
        <v>72</v>
      </c>
      <c r="D1904" s="126" t="s">
        <v>144</v>
      </c>
      <c r="E1904" s="124">
        <v>8.4893999999999997E-2</v>
      </c>
      <c r="F1904" s="124">
        <v>4.0382000000000001E-2</v>
      </c>
      <c r="G1904" s="124">
        <v>0.125276</v>
      </c>
    </row>
    <row r="1905" spans="2:7" hidden="1" x14ac:dyDescent="0.5">
      <c r="B1905" s="122">
        <v>2006</v>
      </c>
      <c r="C1905" s="126" t="s">
        <v>72</v>
      </c>
      <c r="D1905" s="126" t="s">
        <v>145</v>
      </c>
      <c r="E1905" s="124">
        <v>0.407694</v>
      </c>
      <c r="F1905" s="124">
        <v>0.139129</v>
      </c>
      <c r="G1905" s="124">
        <v>0.54682300000000006</v>
      </c>
    </row>
    <row r="1906" spans="2:7" hidden="1" x14ac:dyDescent="0.5">
      <c r="B1906" s="122">
        <v>2006</v>
      </c>
      <c r="C1906" s="126" t="s">
        <v>146</v>
      </c>
      <c r="D1906" s="126" t="s">
        <v>147</v>
      </c>
      <c r="E1906" s="124">
        <v>1.0373E-2</v>
      </c>
      <c r="F1906" s="124">
        <v>1.2362169999999999</v>
      </c>
      <c r="G1906" s="124">
        <v>1.2465900000000001</v>
      </c>
    </row>
    <row r="1907" spans="2:7" hidden="1" x14ac:dyDescent="0.5">
      <c r="B1907" s="122">
        <v>2006</v>
      </c>
      <c r="C1907" s="126" t="s">
        <v>146</v>
      </c>
      <c r="D1907" s="126" t="s">
        <v>148</v>
      </c>
      <c r="E1907" s="124">
        <v>2.1222999999999999E-2</v>
      </c>
      <c r="F1907" s="124">
        <v>3.8725999999999997E-2</v>
      </c>
      <c r="G1907" s="124">
        <v>5.9949000000000002E-2</v>
      </c>
    </row>
    <row r="1908" spans="2:7" hidden="1" x14ac:dyDescent="0.5">
      <c r="B1908" s="122">
        <v>2006</v>
      </c>
      <c r="C1908" s="126" t="s">
        <v>146</v>
      </c>
      <c r="D1908" s="126" t="s">
        <v>149</v>
      </c>
      <c r="E1908" s="124">
        <v>3.4785999999999997E-2</v>
      </c>
      <c r="F1908" s="124">
        <v>0.87593399999999999</v>
      </c>
      <c r="G1908" s="124">
        <v>0.91071999999999997</v>
      </c>
    </row>
    <row r="1909" spans="2:7" hidden="1" x14ac:dyDescent="0.5">
      <c r="B1909" s="122">
        <v>2006</v>
      </c>
      <c r="C1909" s="126" t="s">
        <v>146</v>
      </c>
      <c r="D1909" s="126" t="s">
        <v>150</v>
      </c>
      <c r="E1909" s="124">
        <v>0.210096</v>
      </c>
      <c r="F1909" s="124">
        <v>2.0853329999999999</v>
      </c>
      <c r="G1909" s="124">
        <v>2.2954289999999999</v>
      </c>
    </row>
    <row r="1910" spans="2:7" hidden="1" x14ac:dyDescent="0.5">
      <c r="B1910" s="122">
        <v>2006</v>
      </c>
      <c r="C1910" s="126" t="s">
        <v>146</v>
      </c>
      <c r="D1910" s="126" t="s">
        <v>151</v>
      </c>
      <c r="E1910" s="124">
        <v>5.0130000000000001E-2</v>
      </c>
      <c r="F1910" s="124">
        <v>0.13367100000000001</v>
      </c>
      <c r="G1910" s="124">
        <v>0.18380099999999999</v>
      </c>
    </row>
    <row r="1911" spans="2:7" hidden="1" x14ac:dyDescent="0.5">
      <c r="B1911" s="122">
        <v>2006</v>
      </c>
      <c r="C1911" s="126" t="s">
        <v>146</v>
      </c>
      <c r="D1911" s="126" t="s">
        <v>152</v>
      </c>
      <c r="E1911" s="124">
        <v>5.9360000000000003E-3</v>
      </c>
      <c r="F1911" s="124">
        <v>5.2637999999999997E-2</v>
      </c>
      <c r="G1911" s="124">
        <v>5.8574000000000001E-2</v>
      </c>
    </row>
    <row r="1912" spans="2:7" hidden="1" x14ac:dyDescent="0.5">
      <c r="B1912" s="122">
        <v>2006</v>
      </c>
      <c r="C1912" s="126" t="s">
        <v>146</v>
      </c>
      <c r="D1912" s="126" t="s">
        <v>153</v>
      </c>
      <c r="E1912" s="124">
        <v>2.1728000000000001E-2</v>
      </c>
      <c r="F1912" s="124">
        <v>0.62776900000000002</v>
      </c>
      <c r="G1912" s="124">
        <v>0.64949699999999999</v>
      </c>
    </row>
    <row r="1913" spans="2:7" hidden="1" x14ac:dyDescent="0.5">
      <c r="B1913" s="122">
        <v>2006</v>
      </c>
      <c r="C1913" s="126" t="s">
        <v>146</v>
      </c>
      <c r="D1913" s="126" t="s">
        <v>154</v>
      </c>
      <c r="E1913" s="124">
        <v>2.9724E-2</v>
      </c>
      <c r="F1913" s="124">
        <v>1.0847789999999999</v>
      </c>
      <c r="G1913" s="124">
        <v>1.114503</v>
      </c>
    </row>
    <row r="1914" spans="2:7" hidden="1" x14ac:dyDescent="0.5">
      <c r="B1914" s="122">
        <v>2006</v>
      </c>
      <c r="C1914" s="126" t="s">
        <v>146</v>
      </c>
      <c r="D1914" s="126" t="s">
        <v>155</v>
      </c>
      <c r="E1914" s="124">
        <v>3.2079999999999999E-3</v>
      </c>
      <c r="F1914" s="124">
        <v>4.9675999999999998E-2</v>
      </c>
      <c r="G1914" s="124">
        <v>5.2884E-2</v>
      </c>
    </row>
    <row r="1915" spans="2:7" hidden="1" x14ac:dyDescent="0.5">
      <c r="B1915" s="122">
        <v>2006</v>
      </c>
      <c r="C1915" s="126" t="s">
        <v>146</v>
      </c>
      <c r="D1915" s="126" t="s">
        <v>156</v>
      </c>
      <c r="E1915" s="124">
        <v>3.3980000000000003E-2</v>
      </c>
      <c r="F1915" s="124">
        <v>1.080382</v>
      </c>
      <c r="G1915" s="124">
        <v>1.1143620000000001</v>
      </c>
    </row>
    <row r="1916" spans="2:7" hidden="1" x14ac:dyDescent="0.5">
      <c r="B1916" s="122">
        <v>2006</v>
      </c>
      <c r="C1916" s="126" t="s">
        <v>146</v>
      </c>
      <c r="D1916" s="126" t="s">
        <v>157</v>
      </c>
      <c r="E1916" s="124">
        <v>2.111E-2</v>
      </c>
      <c r="F1916" s="124">
        <v>0.43248700000000001</v>
      </c>
      <c r="G1916" s="124">
        <v>0.45359699999999997</v>
      </c>
    </row>
    <row r="1917" spans="2:7" hidden="1" x14ac:dyDescent="0.5">
      <c r="B1917" s="122">
        <v>2006</v>
      </c>
      <c r="C1917" s="126" t="s">
        <v>146</v>
      </c>
      <c r="D1917" s="126" t="s">
        <v>158</v>
      </c>
      <c r="E1917" s="124">
        <v>1.6195999999999999E-2</v>
      </c>
      <c r="F1917" s="124">
        <v>0.42137000000000002</v>
      </c>
      <c r="G1917" s="124">
        <v>0.43756600000000001</v>
      </c>
    </row>
    <row r="1918" spans="2:7" hidden="1" x14ac:dyDescent="0.5">
      <c r="B1918" s="122">
        <v>2006</v>
      </c>
      <c r="C1918" s="126" t="s">
        <v>146</v>
      </c>
      <c r="D1918" s="126" t="s">
        <v>159</v>
      </c>
      <c r="E1918" s="124">
        <v>2.2386E-2</v>
      </c>
      <c r="F1918" s="124">
        <v>0.16095400000000001</v>
      </c>
      <c r="G1918" s="124">
        <v>0.18334</v>
      </c>
    </row>
    <row r="1919" spans="2:7" hidden="1" x14ac:dyDescent="0.5">
      <c r="B1919" s="122">
        <v>2006</v>
      </c>
      <c r="C1919" s="126" t="s">
        <v>146</v>
      </c>
      <c r="D1919" s="126" t="s">
        <v>160</v>
      </c>
      <c r="E1919" s="124">
        <v>6.6550999999999999E-2</v>
      </c>
      <c r="F1919" s="124">
        <v>0.40624500000000002</v>
      </c>
      <c r="G1919" s="124">
        <v>0.47279599999999999</v>
      </c>
    </row>
    <row r="1920" spans="2:7" hidden="1" x14ac:dyDescent="0.5">
      <c r="B1920" s="122">
        <v>2006</v>
      </c>
      <c r="C1920" s="126" t="s">
        <v>146</v>
      </c>
      <c r="D1920" s="126" t="s">
        <v>161</v>
      </c>
      <c r="E1920" s="124">
        <v>1.7756000000000001E-2</v>
      </c>
      <c r="F1920" s="124">
        <v>0.214752</v>
      </c>
      <c r="G1920" s="124">
        <v>0.23250799999999999</v>
      </c>
    </row>
    <row r="1921" spans="2:7" hidden="1" x14ac:dyDescent="0.5">
      <c r="B1921" s="122">
        <v>2006</v>
      </c>
      <c r="C1921" s="126" t="s">
        <v>146</v>
      </c>
      <c r="D1921" s="126" t="s">
        <v>162</v>
      </c>
      <c r="E1921" s="124">
        <v>2.8434999999999998E-2</v>
      </c>
      <c r="F1921" s="124">
        <v>2.6772000000000001E-2</v>
      </c>
      <c r="G1921" s="124">
        <v>5.5206999999999999E-2</v>
      </c>
    </row>
    <row r="1922" spans="2:7" hidden="1" x14ac:dyDescent="0.5">
      <c r="B1922" s="122">
        <v>2006</v>
      </c>
      <c r="C1922" s="126" t="s">
        <v>146</v>
      </c>
      <c r="D1922" s="126" t="s">
        <v>163</v>
      </c>
      <c r="E1922" s="124">
        <v>1.9761999999999998E-2</v>
      </c>
      <c r="F1922" s="124">
        <v>-4.1473999999999997E-2</v>
      </c>
      <c r="G1922" s="124">
        <v>-2.1711999999999999E-2</v>
      </c>
    </row>
    <row r="1923" spans="2:7" hidden="1" x14ac:dyDescent="0.5">
      <c r="B1923" s="122">
        <v>2006</v>
      </c>
      <c r="C1923" s="126" t="s">
        <v>146</v>
      </c>
      <c r="D1923" s="126" t="s">
        <v>164</v>
      </c>
      <c r="E1923" s="124">
        <v>3.5959999999999998E-3</v>
      </c>
      <c r="F1923" s="124">
        <v>0.37098399999999998</v>
      </c>
      <c r="G1923" s="124">
        <v>0.37458000000000002</v>
      </c>
    </row>
    <row r="1924" spans="2:7" hidden="1" x14ac:dyDescent="0.5">
      <c r="B1924" s="122">
        <v>2006</v>
      </c>
      <c r="C1924" s="126" t="s">
        <v>146</v>
      </c>
      <c r="D1924" s="126" t="s">
        <v>165</v>
      </c>
      <c r="E1924" s="124">
        <v>7.6729000000000006E-2</v>
      </c>
      <c r="F1924" s="124">
        <v>1.0683339999999999</v>
      </c>
      <c r="G1924" s="124">
        <v>1.1450629999999999</v>
      </c>
    </row>
    <row r="1925" spans="2:7" hidden="1" x14ac:dyDescent="0.5">
      <c r="B1925" s="122">
        <v>2006</v>
      </c>
      <c r="C1925" s="126" t="s">
        <v>146</v>
      </c>
      <c r="D1925" s="126" t="s">
        <v>166</v>
      </c>
      <c r="E1925" s="124">
        <v>5.2804999999999998E-2</v>
      </c>
      <c r="F1925" s="124">
        <v>0.47817799999999999</v>
      </c>
      <c r="G1925" s="124">
        <v>0.53098299999999998</v>
      </c>
    </row>
    <row r="1926" spans="2:7" hidden="1" x14ac:dyDescent="0.5">
      <c r="B1926" s="122">
        <v>2006</v>
      </c>
      <c r="C1926" s="126" t="s">
        <v>146</v>
      </c>
      <c r="D1926" s="126" t="s">
        <v>167</v>
      </c>
      <c r="E1926" s="124">
        <v>0.11398999999999999</v>
      </c>
      <c r="F1926" s="124">
        <v>1.6725490000000001</v>
      </c>
      <c r="G1926" s="124">
        <v>1.7865390000000001</v>
      </c>
    </row>
    <row r="1927" spans="2:7" hidden="1" x14ac:dyDescent="0.5">
      <c r="B1927" s="122">
        <v>2006</v>
      </c>
      <c r="C1927" s="126" t="s">
        <v>146</v>
      </c>
      <c r="D1927" s="126" t="s">
        <v>168</v>
      </c>
      <c r="E1927" s="124">
        <v>0.49276799999999998</v>
      </c>
      <c r="F1927" s="124">
        <v>1.4178459999999999</v>
      </c>
      <c r="G1927" s="124">
        <v>1.910614</v>
      </c>
    </row>
    <row r="1928" spans="2:7" hidden="1" x14ac:dyDescent="0.5">
      <c r="B1928" s="122">
        <v>2006</v>
      </c>
      <c r="C1928" s="126" t="s">
        <v>146</v>
      </c>
      <c r="D1928" s="126" t="s">
        <v>169</v>
      </c>
      <c r="E1928" s="124">
        <v>4.2929999999999999E-3</v>
      </c>
      <c r="F1928" s="124">
        <v>0.14921100000000001</v>
      </c>
      <c r="G1928" s="124">
        <v>0.153504</v>
      </c>
    </row>
    <row r="1929" spans="2:7" hidden="1" x14ac:dyDescent="0.5">
      <c r="B1929" s="122">
        <v>2006</v>
      </c>
      <c r="C1929" s="126" t="s">
        <v>146</v>
      </c>
      <c r="D1929" s="126" t="s">
        <v>170</v>
      </c>
      <c r="E1929" s="124">
        <v>3.6227000000000002E-2</v>
      </c>
      <c r="F1929" s="124">
        <v>0.17139299999999999</v>
      </c>
      <c r="G1929" s="124">
        <v>0.20762</v>
      </c>
    </row>
    <row r="1930" spans="2:7" hidden="1" x14ac:dyDescent="0.5">
      <c r="B1930" s="122">
        <v>2006</v>
      </c>
      <c r="C1930" s="126" t="s">
        <v>146</v>
      </c>
      <c r="D1930" s="126" t="s">
        <v>171</v>
      </c>
      <c r="E1930" s="124">
        <v>2.0999999999999999E-5</v>
      </c>
      <c r="F1930" s="124">
        <v>2.1876E-2</v>
      </c>
      <c r="G1930" s="124">
        <v>2.1897E-2</v>
      </c>
    </row>
    <row r="1931" spans="2:7" hidden="1" x14ac:dyDescent="0.5">
      <c r="B1931" s="122">
        <v>2006</v>
      </c>
      <c r="C1931" s="126" t="s">
        <v>146</v>
      </c>
      <c r="D1931" s="126" t="s">
        <v>172</v>
      </c>
      <c r="E1931" s="124">
        <v>4.1863999999999998E-2</v>
      </c>
      <c r="F1931" s="124">
        <v>2.4313999999999999E-2</v>
      </c>
      <c r="G1931" s="124">
        <v>6.6178000000000001E-2</v>
      </c>
    </row>
    <row r="1932" spans="2:7" hidden="1" x14ac:dyDescent="0.5">
      <c r="B1932" s="122">
        <v>2006</v>
      </c>
      <c r="C1932" s="126" t="s">
        <v>146</v>
      </c>
      <c r="D1932" s="126" t="s">
        <v>173</v>
      </c>
      <c r="E1932" s="124">
        <v>3.4214000000000001E-2</v>
      </c>
      <c r="F1932" s="124">
        <v>0.38363599999999998</v>
      </c>
      <c r="G1932" s="124">
        <v>0.41785</v>
      </c>
    </row>
    <row r="1933" spans="2:7" hidden="1" x14ac:dyDescent="0.5">
      <c r="B1933" s="122">
        <v>2006</v>
      </c>
      <c r="C1933" s="126" t="s">
        <v>146</v>
      </c>
      <c r="D1933" s="126" t="s">
        <v>174</v>
      </c>
      <c r="E1933" s="124">
        <v>2.0635000000000001E-2</v>
      </c>
      <c r="F1933" s="124">
        <v>0.102849</v>
      </c>
      <c r="G1933" s="124">
        <v>0.123484</v>
      </c>
    </row>
    <row r="1934" spans="2:7" hidden="1" x14ac:dyDescent="0.5">
      <c r="B1934" s="122">
        <v>2006</v>
      </c>
      <c r="C1934" s="126" t="s">
        <v>146</v>
      </c>
      <c r="D1934" s="126" t="s">
        <v>175</v>
      </c>
      <c r="E1934" s="124">
        <v>5.2589999999999998E-3</v>
      </c>
      <c r="F1934" s="124">
        <v>3.2976999999999999E-2</v>
      </c>
      <c r="G1934" s="124">
        <v>3.8235999999999999E-2</v>
      </c>
    </row>
    <row r="1935" spans="2:7" hidden="1" x14ac:dyDescent="0.5">
      <c r="B1935" s="122">
        <v>2006</v>
      </c>
      <c r="C1935" s="126" t="s">
        <v>146</v>
      </c>
      <c r="D1935" s="126" t="s">
        <v>176</v>
      </c>
      <c r="E1935" s="124">
        <v>2.6658000000000001E-2</v>
      </c>
      <c r="F1935" s="124">
        <v>0.28761300000000001</v>
      </c>
      <c r="G1935" s="124">
        <v>0.31427100000000002</v>
      </c>
    </row>
    <row r="1936" spans="2:7" hidden="1" x14ac:dyDescent="0.5">
      <c r="B1936" s="122">
        <v>2006</v>
      </c>
      <c r="C1936" s="126" t="s">
        <v>73</v>
      </c>
      <c r="D1936" s="126" t="s">
        <v>177</v>
      </c>
      <c r="E1936" s="124">
        <v>0.64543399999999995</v>
      </c>
      <c r="F1936" s="124">
        <v>1.0828439999999999</v>
      </c>
      <c r="G1936" s="124">
        <v>1.728278</v>
      </c>
    </row>
    <row r="1937" spans="2:7" hidden="1" x14ac:dyDescent="0.5">
      <c r="B1937" s="122">
        <v>2006</v>
      </c>
      <c r="C1937" s="126" t="s">
        <v>73</v>
      </c>
      <c r="D1937" s="126" t="s">
        <v>178</v>
      </c>
      <c r="E1937" s="124">
        <v>0.35077900000000001</v>
      </c>
      <c r="F1937" s="124">
        <v>0.35489700000000002</v>
      </c>
      <c r="G1937" s="124">
        <v>0.70567599999999997</v>
      </c>
    </row>
    <row r="1938" spans="2:7" hidden="1" x14ac:dyDescent="0.5">
      <c r="B1938" s="122">
        <v>2006</v>
      </c>
      <c r="C1938" s="126" t="s">
        <v>73</v>
      </c>
      <c r="D1938" s="126" t="s">
        <v>179</v>
      </c>
      <c r="E1938" s="124">
        <v>0.18832499999999999</v>
      </c>
      <c r="F1938" s="124">
        <v>0.39836700000000003</v>
      </c>
      <c r="G1938" s="124">
        <v>0.58669199999999999</v>
      </c>
    </row>
    <row r="1939" spans="2:7" hidden="1" x14ac:dyDescent="0.5">
      <c r="B1939" s="122">
        <v>2006</v>
      </c>
      <c r="C1939" s="126" t="s">
        <v>73</v>
      </c>
      <c r="D1939" s="126" t="s">
        <v>180</v>
      </c>
      <c r="E1939" s="124">
        <v>4.2396999999999997E-2</v>
      </c>
      <c r="F1939" s="124">
        <v>0.145866</v>
      </c>
      <c r="G1939" s="124">
        <v>0.18826300000000001</v>
      </c>
    </row>
    <row r="1940" spans="2:7" hidden="1" x14ac:dyDescent="0.5">
      <c r="B1940" s="122">
        <v>2006</v>
      </c>
      <c r="C1940" s="126" t="s">
        <v>73</v>
      </c>
      <c r="D1940" s="126" t="s">
        <v>181</v>
      </c>
      <c r="E1940" s="124">
        <v>9.2689999999999995E-3</v>
      </c>
      <c r="F1940" s="124">
        <v>1.0127000000000001E-2</v>
      </c>
      <c r="G1940" s="124">
        <v>1.9396E-2</v>
      </c>
    </row>
    <row r="1941" spans="2:7" hidden="1" x14ac:dyDescent="0.5">
      <c r="B1941" s="122">
        <v>2006</v>
      </c>
      <c r="C1941" s="126" t="s">
        <v>73</v>
      </c>
      <c r="D1941" s="126" t="s">
        <v>182</v>
      </c>
      <c r="E1941" s="124">
        <v>0.94714500000000001</v>
      </c>
      <c r="F1941" s="124">
        <v>0.63044800000000001</v>
      </c>
      <c r="G1941" s="124">
        <v>1.577593</v>
      </c>
    </row>
    <row r="1942" spans="2:7" hidden="1" x14ac:dyDescent="0.5">
      <c r="B1942" s="122">
        <v>2006</v>
      </c>
      <c r="C1942" s="126" t="s">
        <v>73</v>
      </c>
      <c r="D1942" s="126" t="s">
        <v>183</v>
      </c>
      <c r="E1942" s="124">
        <v>1.216877</v>
      </c>
      <c r="F1942" s="124">
        <v>0.63544299999999998</v>
      </c>
      <c r="G1942" s="124">
        <v>1.85232</v>
      </c>
    </row>
    <row r="1943" spans="2:7" hidden="1" x14ac:dyDescent="0.5">
      <c r="B1943" s="122">
        <v>2006</v>
      </c>
      <c r="C1943" s="126" t="s">
        <v>73</v>
      </c>
      <c r="D1943" s="126" t="s">
        <v>184</v>
      </c>
      <c r="E1943" s="124">
        <v>0.902868</v>
      </c>
      <c r="F1943" s="124">
        <v>0.83653200000000005</v>
      </c>
      <c r="G1943" s="124">
        <v>1.7394000000000001</v>
      </c>
    </row>
    <row r="1944" spans="2:7" hidden="1" x14ac:dyDescent="0.5">
      <c r="B1944" s="122">
        <v>2006</v>
      </c>
      <c r="C1944" s="126" t="s">
        <v>73</v>
      </c>
      <c r="D1944" s="126" t="s">
        <v>185</v>
      </c>
      <c r="E1944" s="124">
        <v>1.193335</v>
      </c>
      <c r="F1944" s="124">
        <v>0.696025</v>
      </c>
      <c r="G1944" s="124">
        <v>1.8893599999999999</v>
      </c>
    </row>
    <row r="1945" spans="2:7" hidden="1" x14ac:dyDescent="0.5">
      <c r="B1945" s="122">
        <v>2006</v>
      </c>
      <c r="C1945" s="126" t="s">
        <v>186</v>
      </c>
      <c r="D1945" s="126" t="s">
        <v>187</v>
      </c>
      <c r="E1945" s="124">
        <v>0.40168999999999999</v>
      </c>
      <c r="F1945" s="124">
        <v>0.24374899999999999</v>
      </c>
      <c r="G1945" s="124">
        <v>0.64543899999999998</v>
      </c>
    </row>
    <row r="1946" spans="2:7" hidden="1" x14ac:dyDescent="0.5">
      <c r="B1946" s="122">
        <v>2006</v>
      </c>
      <c r="C1946" s="126" t="s">
        <v>186</v>
      </c>
      <c r="D1946" s="126" t="s">
        <v>188</v>
      </c>
      <c r="E1946" s="124">
        <v>1.53338</v>
      </c>
      <c r="F1946" s="124">
        <v>0.77317499999999995</v>
      </c>
      <c r="G1946" s="124">
        <v>2.3065549999999999</v>
      </c>
    </row>
    <row r="1947" spans="2:7" hidden="1" x14ac:dyDescent="0.5">
      <c r="B1947" s="122">
        <v>2006</v>
      </c>
      <c r="C1947" s="126" t="s">
        <v>186</v>
      </c>
      <c r="D1947" s="126" t="s">
        <v>189</v>
      </c>
      <c r="E1947" s="124">
        <v>1.1315379999999999</v>
      </c>
      <c r="F1947" s="124">
        <v>0.95946799999999999</v>
      </c>
      <c r="G1947" s="124">
        <v>2.0910060000000001</v>
      </c>
    </row>
    <row r="1948" spans="2:7" hidden="1" x14ac:dyDescent="0.5">
      <c r="B1948" s="122">
        <v>2006</v>
      </c>
      <c r="C1948" s="126" t="s">
        <v>190</v>
      </c>
      <c r="D1948" s="126" t="s">
        <v>191</v>
      </c>
      <c r="E1948" s="124">
        <v>1.4095E-2</v>
      </c>
      <c r="F1948" s="124">
        <v>1.2192E-2</v>
      </c>
      <c r="G1948" s="124">
        <v>2.6287000000000001E-2</v>
      </c>
    </row>
    <row r="1949" spans="2:7" hidden="1" x14ac:dyDescent="0.5">
      <c r="B1949" s="122">
        <v>2006</v>
      </c>
      <c r="C1949" s="126" t="s">
        <v>190</v>
      </c>
      <c r="D1949" s="126" t="s">
        <v>192</v>
      </c>
      <c r="E1949" s="124">
        <v>0.16165299999999999</v>
      </c>
      <c r="F1949" s="124">
        <v>8.0118999999999996E-2</v>
      </c>
      <c r="G1949" s="124">
        <v>0.24177199999999999</v>
      </c>
    </row>
    <row r="1950" spans="2:7" hidden="1" x14ac:dyDescent="0.5">
      <c r="B1950" s="122">
        <v>2006</v>
      </c>
      <c r="C1950" s="126" t="s">
        <v>190</v>
      </c>
      <c r="D1950" s="126" t="s">
        <v>193</v>
      </c>
      <c r="E1950" s="124">
        <v>1.256653</v>
      </c>
      <c r="F1950" s="124">
        <v>0.40466000000000002</v>
      </c>
      <c r="G1950" s="124">
        <v>1.661313</v>
      </c>
    </row>
    <row r="1951" spans="2:7" hidden="1" x14ac:dyDescent="0.5">
      <c r="B1951" s="122">
        <v>2006</v>
      </c>
      <c r="C1951" s="126" t="s">
        <v>190</v>
      </c>
      <c r="D1951" s="126" t="s">
        <v>194</v>
      </c>
      <c r="E1951" s="124">
        <v>5.8427E-2</v>
      </c>
      <c r="F1951" s="124">
        <v>3.1745000000000002E-2</v>
      </c>
      <c r="G1951" s="124">
        <v>9.0172000000000002E-2</v>
      </c>
    </row>
    <row r="1952" spans="2:7" hidden="1" x14ac:dyDescent="0.5">
      <c r="B1952" s="122">
        <v>2006</v>
      </c>
      <c r="C1952" s="126" t="s">
        <v>190</v>
      </c>
      <c r="D1952" s="126" t="s">
        <v>195</v>
      </c>
      <c r="E1952" s="124">
        <v>0.54403999999999997</v>
      </c>
      <c r="F1952" s="124">
        <v>0.59999499999999995</v>
      </c>
      <c r="G1952" s="124">
        <v>1.1440349999999999</v>
      </c>
    </row>
    <row r="1953" spans="2:7" hidden="1" x14ac:dyDescent="0.5">
      <c r="B1953" s="122">
        <v>2006</v>
      </c>
      <c r="C1953" s="126" t="s">
        <v>190</v>
      </c>
      <c r="D1953" s="126" t="s">
        <v>196</v>
      </c>
      <c r="E1953" s="124">
        <v>0.67812799999999995</v>
      </c>
      <c r="F1953" s="124">
        <v>0.197963</v>
      </c>
      <c r="G1953" s="124">
        <v>0.87609099999999995</v>
      </c>
    </row>
    <row r="1954" spans="2:7" hidden="1" x14ac:dyDescent="0.5">
      <c r="B1954" s="122">
        <v>2006</v>
      </c>
      <c r="C1954" s="126" t="s">
        <v>190</v>
      </c>
      <c r="D1954" s="126" t="s">
        <v>197</v>
      </c>
      <c r="E1954" s="124">
        <v>0.239924</v>
      </c>
      <c r="F1954" s="124">
        <v>0.16223399999999999</v>
      </c>
      <c r="G1954" s="124">
        <v>0.40215800000000002</v>
      </c>
    </row>
    <row r="1955" spans="2:7" hidden="1" x14ac:dyDescent="0.5">
      <c r="B1955" s="122">
        <v>2006</v>
      </c>
      <c r="C1955" s="126" t="s">
        <v>190</v>
      </c>
      <c r="D1955" s="126" t="s">
        <v>198</v>
      </c>
      <c r="E1955" s="124">
        <v>0.82809100000000002</v>
      </c>
      <c r="F1955" s="124">
        <v>0.77129599999999998</v>
      </c>
      <c r="G1955" s="124">
        <v>1.5993869999999999</v>
      </c>
    </row>
    <row r="1956" spans="2:7" hidden="1" x14ac:dyDescent="0.5">
      <c r="B1956" s="122">
        <v>2006</v>
      </c>
      <c r="C1956" s="126" t="s">
        <v>190</v>
      </c>
      <c r="D1956" s="126" t="s">
        <v>199</v>
      </c>
      <c r="E1956" s="124">
        <v>4.0228E-2</v>
      </c>
      <c r="F1956" s="124">
        <v>9.2475000000000002E-2</v>
      </c>
      <c r="G1956" s="124">
        <v>0.13270299999999999</v>
      </c>
    </row>
    <row r="1957" spans="2:7" hidden="1" x14ac:dyDescent="0.5">
      <c r="B1957" s="122">
        <v>2006</v>
      </c>
      <c r="C1957" s="126" t="s">
        <v>190</v>
      </c>
      <c r="D1957" s="126" t="s">
        <v>200</v>
      </c>
      <c r="E1957" s="124">
        <v>0.22883100000000001</v>
      </c>
      <c r="F1957" s="124">
        <v>0.231993</v>
      </c>
      <c r="G1957" s="124">
        <v>0.46082400000000001</v>
      </c>
    </row>
    <row r="1958" spans="2:7" hidden="1" x14ac:dyDescent="0.5">
      <c r="B1958" s="122">
        <v>2006</v>
      </c>
      <c r="C1958" s="126" t="s">
        <v>190</v>
      </c>
      <c r="D1958" s="126" t="s">
        <v>201</v>
      </c>
      <c r="E1958" s="124">
        <v>0.74542799999999998</v>
      </c>
      <c r="F1958" s="124">
        <v>0.64467600000000003</v>
      </c>
      <c r="G1958" s="124">
        <v>1.390104</v>
      </c>
    </row>
    <row r="1959" spans="2:7" hidden="1" x14ac:dyDescent="0.5">
      <c r="B1959" s="122">
        <v>2006</v>
      </c>
      <c r="C1959" s="126" t="s">
        <v>190</v>
      </c>
      <c r="D1959" s="126" t="s">
        <v>202</v>
      </c>
      <c r="E1959" s="124">
        <v>0.43917699999999998</v>
      </c>
      <c r="F1959" s="124">
        <v>0.29941800000000002</v>
      </c>
      <c r="G1959" s="124">
        <v>0.738595</v>
      </c>
    </row>
    <row r="1960" spans="2:7" hidden="1" x14ac:dyDescent="0.5">
      <c r="B1960" s="122">
        <v>2006</v>
      </c>
      <c r="C1960" s="126" t="s">
        <v>190</v>
      </c>
      <c r="D1960" s="126" t="s">
        <v>203</v>
      </c>
      <c r="E1960" s="124">
        <v>8.2979999999999998E-2</v>
      </c>
      <c r="F1960" s="124">
        <v>5.6052999999999999E-2</v>
      </c>
      <c r="G1960" s="124">
        <v>0.13903299999999999</v>
      </c>
    </row>
    <row r="1961" spans="2:7" hidden="1" x14ac:dyDescent="0.5">
      <c r="B1961" s="122">
        <v>2006</v>
      </c>
      <c r="C1961" s="126" t="s">
        <v>190</v>
      </c>
      <c r="D1961" s="126" t="s">
        <v>204</v>
      </c>
      <c r="E1961" s="124">
        <v>0.23638000000000001</v>
      </c>
      <c r="F1961" s="124">
        <v>0.123764</v>
      </c>
      <c r="G1961" s="124">
        <v>0.36014400000000002</v>
      </c>
    </row>
    <row r="1962" spans="2:7" hidden="1" x14ac:dyDescent="0.5">
      <c r="B1962" s="122">
        <v>2006</v>
      </c>
      <c r="C1962" s="126" t="s">
        <v>190</v>
      </c>
      <c r="D1962" s="126" t="s">
        <v>205</v>
      </c>
      <c r="E1962" s="124">
        <v>5.7979999999999997E-2</v>
      </c>
      <c r="F1962" s="124">
        <v>4.7897000000000002E-2</v>
      </c>
      <c r="G1962" s="124">
        <v>0.105877</v>
      </c>
    </row>
    <row r="1963" spans="2:7" hidden="1" x14ac:dyDescent="0.5">
      <c r="B1963" s="122">
        <v>2006</v>
      </c>
      <c r="C1963" s="126" t="s">
        <v>206</v>
      </c>
      <c r="D1963" s="126" t="s">
        <v>207</v>
      </c>
      <c r="E1963" s="124">
        <v>1.9751000000000001E-2</v>
      </c>
      <c r="F1963" s="124">
        <v>1.9331999999999998E-2</v>
      </c>
      <c r="G1963" s="124">
        <v>3.9083E-2</v>
      </c>
    </row>
    <row r="1964" spans="2:7" hidden="1" x14ac:dyDescent="0.5">
      <c r="B1964" s="122">
        <v>2006</v>
      </c>
      <c r="C1964" s="126" t="s">
        <v>206</v>
      </c>
      <c r="D1964" s="126" t="s">
        <v>208</v>
      </c>
      <c r="E1964" s="124">
        <v>4.0559999999999997E-3</v>
      </c>
      <c r="F1964" s="124">
        <v>3.882E-3</v>
      </c>
      <c r="G1964" s="124">
        <v>7.9380000000000006E-3</v>
      </c>
    </row>
    <row r="1965" spans="2:7" hidden="1" x14ac:dyDescent="0.5">
      <c r="B1965" s="122">
        <v>2006</v>
      </c>
      <c r="C1965" s="126" t="s">
        <v>206</v>
      </c>
      <c r="D1965" s="126" t="s">
        <v>209</v>
      </c>
      <c r="E1965" s="124">
        <v>6.2240000000000004E-3</v>
      </c>
      <c r="F1965" s="124">
        <v>6.5770000000000004E-3</v>
      </c>
      <c r="G1965" s="124">
        <v>1.2801E-2</v>
      </c>
    </row>
    <row r="1966" spans="2:7" hidden="1" x14ac:dyDescent="0.5">
      <c r="B1966" s="122">
        <v>2006</v>
      </c>
      <c r="C1966" s="126" t="s">
        <v>206</v>
      </c>
      <c r="D1966" s="126" t="s">
        <v>210</v>
      </c>
      <c r="E1966" s="124">
        <v>1.1854999999999999E-2</v>
      </c>
      <c r="F1966" s="124">
        <v>6.1380000000000002E-3</v>
      </c>
      <c r="G1966" s="124">
        <v>1.7992999999999999E-2</v>
      </c>
    </row>
    <row r="1967" spans="2:7" hidden="1" x14ac:dyDescent="0.5">
      <c r="B1967" s="122">
        <v>2006</v>
      </c>
      <c r="C1967" s="126" t="s">
        <v>206</v>
      </c>
      <c r="D1967" s="126" t="s">
        <v>211</v>
      </c>
      <c r="E1967" s="124">
        <v>4.8779999999999997E-2</v>
      </c>
      <c r="F1967" s="124">
        <v>4.8044000000000003E-2</v>
      </c>
      <c r="G1967" s="124">
        <v>9.6823999999999993E-2</v>
      </c>
    </row>
    <row r="1968" spans="2:7" hidden="1" x14ac:dyDescent="0.5">
      <c r="B1968" s="122">
        <v>2006</v>
      </c>
      <c r="C1968" s="126" t="s">
        <v>206</v>
      </c>
      <c r="D1968" s="126" t="s">
        <v>212</v>
      </c>
      <c r="E1968" s="124">
        <v>0.39644299999999999</v>
      </c>
      <c r="F1968" s="124">
        <v>0.46221499999999999</v>
      </c>
      <c r="G1968" s="124">
        <v>0.85865799999999992</v>
      </c>
    </row>
    <row r="1969" spans="2:7" hidden="1" x14ac:dyDescent="0.5">
      <c r="B1969" s="122">
        <v>2006</v>
      </c>
      <c r="C1969" s="126" t="s">
        <v>206</v>
      </c>
      <c r="D1969" s="126" t="s">
        <v>213</v>
      </c>
      <c r="E1969" s="124">
        <v>0.33100499999999999</v>
      </c>
      <c r="F1969" s="124">
        <v>0.32404500000000003</v>
      </c>
      <c r="G1969" s="124">
        <v>0.65505000000000002</v>
      </c>
    </row>
    <row r="1970" spans="2:7" hidden="1" x14ac:dyDescent="0.5">
      <c r="B1970" s="122">
        <v>2006</v>
      </c>
      <c r="C1970" s="126" t="s">
        <v>206</v>
      </c>
      <c r="D1970" s="126" t="s">
        <v>214</v>
      </c>
      <c r="E1970" s="124">
        <v>1.6368000000000001E-2</v>
      </c>
      <c r="F1970" s="124">
        <v>2.3549E-2</v>
      </c>
      <c r="G1970" s="124">
        <v>3.9917000000000001E-2</v>
      </c>
    </row>
    <row r="1971" spans="2:7" hidden="1" x14ac:dyDescent="0.5">
      <c r="B1971" s="122">
        <v>2006</v>
      </c>
      <c r="C1971" s="126" t="s">
        <v>206</v>
      </c>
      <c r="D1971" s="126" t="s">
        <v>215</v>
      </c>
      <c r="E1971" s="124">
        <v>0.16139899999999999</v>
      </c>
      <c r="F1971" s="124">
        <v>0.11487600000000001</v>
      </c>
      <c r="G1971" s="124">
        <v>0.27627499999999999</v>
      </c>
    </row>
    <row r="1972" spans="2:7" hidden="1" x14ac:dyDescent="0.5">
      <c r="B1972" s="122">
        <v>2006</v>
      </c>
      <c r="C1972" s="126" t="s">
        <v>206</v>
      </c>
      <c r="D1972" s="126" t="s">
        <v>216</v>
      </c>
      <c r="E1972" s="124">
        <v>3.0549E-2</v>
      </c>
      <c r="F1972" s="124">
        <v>2.8126999999999999E-2</v>
      </c>
      <c r="G1972" s="124">
        <v>5.8675999999999999E-2</v>
      </c>
    </row>
    <row r="1973" spans="2:7" hidden="1" x14ac:dyDescent="0.5">
      <c r="B1973" s="122">
        <v>2006</v>
      </c>
      <c r="C1973" s="126" t="s">
        <v>206</v>
      </c>
      <c r="D1973" s="126" t="s">
        <v>217</v>
      </c>
      <c r="E1973" s="124">
        <v>5.359E-3</v>
      </c>
      <c r="F1973" s="124">
        <v>6.9750000000000003E-3</v>
      </c>
      <c r="G1973" s="124">
        <v>1.2333999999999999E-2</v>
      </c>
    </row>
    <row r="1974" spans="2:7" hidden="1" x14ac:dyDescent="0.5">
      <c r="B1974" s="122">
        <v>2006</v>
      </c>
      <c r="C1974" s="126" t="s">
        <v>206</v>
      </c>
      <c r="D1974" s="126" t="s">
        <v>218</v>
      </c>
      <c r="E1974" s="124">
        <v>0.117356</v>
      </c>
      <c r="F1974" s="124">
        <v>0.22808200000000001</v>
      </c>
      <c r="G1974" s="124">
        <v>0.34543800000000002</v>
      </c>
    </row>
    <row r="1975" spans="2:7" hidden="1" x14ac:dyDescent="0.5">
      <c r="B1975" s="122">
        <v>2006</v>
      </c>
      <c r="C1975" s="126" t="s">
        <v>206</v>
      </c>
      <c r="D1975" s="126" t="s">
        <v>219</v>
      </c>
      <c r="E1975" s="124">
        <v>5.8101E-2</v>
      </c>
      <c r="F1975" s="124">
        <v>5.6160000000000002E-2</v>
      </c>
      <c r="G1975" s="124">
        <v>0.114261</v>
      </c>
    </row>
    <row r="1976" spans="2:7" hidden="1" x14ac:dyDescent="0.5">
      <c r="B1976" s="122">
        <v>2006</v>
      </c>
      <c r="C1976" s="126" t="s">
        <v>206</v>
      </c>
      <c r="D1976" s="126" t="s">
        <v>220</v>
      </c>
      <c r="E1976" s="124">
        <v>0.107573</v>
      </c>
      <c r="F1976" s="124">
        <v>0.121902</v>
      </c>
      <c r="G1976" s="124">
        <v>0.22947500000000001</v>
      </c>
    </row>
    <row r="1977" spans="2:7" hidden="1" x14ac:dyDescent="0.5">
      <c r="B1977" s="122">
        <v>2006</v>
      </c>
      <c r="C1977" s="126" t="s">
        <v>206</v>
      </c>
      <c r="D1977" s="126" t="s">
        <v>221</v>
      </c>
      <c r="E1977" s="124">
        <v>5.7049000000000002E-2</v>
      </c>
      <c r="F1977" s="124">
        <v>0.23838200000000001</v>
      </c>
      <c r="G1977" s="124">
        <v>0.295431</v>
      </c>
    </row>
    <row r="1978" spans="2:7" hidden="1" x14ac:dyDescent="0.5">
      <c r="B1978" s="122">
        <v>2006</v>
      </c>
      <c r="C1978" s="126" t="s">
        <v>206</v>
      </c>
      <c r="D1978" s="126" t="s">
        <v>222</v>
      </c>
      <c r="E1978" s="124">
        <v>0.102059</v>
      </c>
      <c r="F1978" s="124">
        <v>0.143486</v>
      </c>
      <c r="G1978" s="124">
        <v>0.24554500000000001</v>
      </c>
    </row>
    <row r="1979" spans="2:7" hidden="1" x14ac:dyDescent="0.5">
      <c r="B1979" s="122">
        <v>2006</v>
      </c>
      <c r="C1979" s="126" t="s">
        <v>206</v>
      </c>
      <c r="D1979" s="126" t="s">
        <v>223</v>
      </c>
      <c r="E1979" s="124">
        <v>0.14194699999999999</v>
      </c>
      <c r="F1979" s="124">
        <v>0.23757500000000001</v>
      </c>
      <c r="G1979" s="124">
        <v>0.37952200000000003</v>
      </c>
    </row>
    <row r="1980" spans="2:7" hidden="1" x14ac:dyDescent="0.5">
      <c r="B1980" s="122">
        <v>2006</v>
      </c>
      <c r="C1980" s="126" t="s">
        <v>206</v>
      </c>
      <c r="D1980" s="126" t="s">
        <v>224</v>
      </c>
      <c r="E1980" s="124">
        <v>8.5019999999999991E-3</v>
      </c>
      <c r="F1980" s="124">
        <v>8.8620000000000001E-3</v>
      </c>
      <c r="G1980" s="124">
        <v>1.7364000000000001E-2</v>
      </c>
    </row>
    <row r="1981" spans="2:7" hidden="1" x14ac:dyDescent="0.5">
      <c r="B1981" s="122">
        <v>2006</v>
      </c>
      <c r="C1981" s="126" t="s">
        <v>206</v>
      </c>
      <c r="D1981" s="126" t="s">
        <v>225</v>
      </c>
      <c r="E1981" s="124">
        <v>6.6739999999999994E-2</v>
      </c>
      <c r="F1981" s="124">
        <v>0.108969</v>
      </c>
      <c r="G1981" s="124">
        <v>0.175709</v>
      </c>
    </row>
    <row r="1982" spans="2:7" hidden="1" x14ac:dyDescent="0.5">
      <c r="B1982" s="122">
        <v>2006</v>
      </c>
      <c r="C1982" s="126" t="s">
        <v>206</v>
      </c>
      <c r="D1982" s="126" t="s">
        <v>226</v>
      </c>
      <c r="E1982" s="124">
        <v>7.1882000000000001E-2</v>
      </c>
      <c r="F1982" s="124">
        <v>6.2602000000000005E-2</v>
      </c>
      <c r="G1982" s="124">
        <v>0.13448399999999999</v>
      </c>
    </row>
    <row r="1983" spans="2:7" hidden="1" x14ac:dyDescent="0.5">
      <c r="B1983" s="122">
        <v>2006</v>
      </c>
      <c r="C1983" s="126" t="s">
        <v>206</v>
      </c>
      <c r="D1983" s="126" t="s">
        <v>227</v>
      </c>
      <c r="E1983" s="124">
        <v>0.18420400000000001</v>
      </c>
      <c r="F1983" s="124">
        <v>0.17376900000000001</v>
      </c>
      <c r="G1983" s="124">
        <v>0.35797299999999999</v>
      </c>
    </row>
    <row r="1984" spans="2:7" hidden="1" x14ac:dyDescent="0.5">
      <c r="B1984" s="122">
        <v>2006</v>
      </c>
      <c r="C1984" s="126" t="s">
        <v>206</v>
      </c>
      <c r="D1984" s="126" t="s">
        <v>228</v>
      </c>
      <c r="E1984" s="124">
        <v>0.125468</v>
      </c>
      <c r="F1984" s="124">
        <v>0.110649</v>
      </c>
      <c r="G1984" s="124">
        <v>0.23611699999999999</v>
      </c>
    </row>
    <row r="1985" spans="2:7" hidden="1" x14ac:dyDescent="0.5">
      <c r="B1985" s="122">
        <v>2006</v>
      </c>
      <c r="C1985" s="126" t="s">
        <v>206</v>
      </c>
      <c r="D1985" s="126" t="s">
        <v>229</v>
      </c>
      <c r="E1985" s="124">
        <v>9.9999999999999995E-7</v>
      </c>
      <c r="F1985" s="124">
        <v>4.2099999999999999E-4</v>
      </c>
      <c r="G1985" s="124">
        <v>4.2200000000000001E-4</v>
      </c>
    </row>
    <row r="1986" spans="2:7" hidden="1" x14ac:dyDescent="0.5">
      <c r="B1986" s="122">
        <v>2006</v>
      </c>
      <c r="C1986" s="126" t="s">
        <v>206</v>
      </c>
      <c r="D1986" s="126" t="s">
        <v>230</v>
      </c>
      <c r="E1986" s="124">
        <v>5.6793000000000003E-2</v>
      </c>
      <c r="F1986" s="124">
        <v>7.3737999999999998E-2</v>
      </c>
      <c r="G1986" s="124">
        <v>0.13053100000000001</v>
      </c>
    </row>
    <row r="1987" spans="2:7" hidden="1" x14ac:dyDescent="0.5">
      <c r="B1987" s="122">
        <v>2006</v>
      </c>
      <c r="C1987" s="126" t="s">
        <v>206</v>
      </c>
      <c r="D1987" s="126" t="s">
        <v>231</v>
      </c>
      <c r="E1987" s="124">
        <v>4.5997000000000003E-2</v>
      </c>
      <c r="F1987" s="124">
        <v>9.3480999999999995E-2</v>
      </c>
      <c r="G1987" s="124">
        <v>0.13947799999999999</v>
      </c>
    </row>
    <row r="1988" spans="2:7" hidden="1" x14ac:dyDescent="0.5">
      <c r="B1988" s="122">
        <v>2006</v>
      </c>
      <c r="C1988" s="126" t="s">
        <v>206</v>
      </c>
      <c r="D1988" s="126" t="s">
        <v>232</v>
      </c>
      <c r="E1988" s="124">
        <v>1.2407E-2</v>
      </c>
      <c r="F1988" s="124">
        <v>1.6524E-2</v>
      </c>
      <c r="G1988" s="124">
        <v>2.8930999999999998E-2</v>
      </c>
    </row>
    <row r="1989" spans="2:7" hidden="1" x14ac:dyDescent="0.5">
      <c r="B1989" s="122">
        <v>2006</v>
      </c>
      <c r="C1989" s="126" t="s">
        <v>206</v>
      </c>
      <c r="D1989" s="126" t="s">
        <v>233</v>
      </c>
      <c r="E1989" s="124">
        <v>2.9589999999999998E-3</v>
      </c>
      <c r="F1989" s="124">
        <v>3.2539999999999999E-3</v>
      </c>
      <c r="G1989" s="124">
        <v>6.2129999999999998E-3</v>
      </c>
    </row>
    <row r="1990" spans="2:7" hidden="1" x14ac:dyDescent="0.5">
      <c r="B1990" s="122">
        <v>2006</v>
      </c>
      <c r="C1990" s="126" t="s">
        <v>206</v>
      </c>
      <c r="D1990" s="126" t="s">
        <v>234</v>
      </c>
      <c r="E1990" s="124">
        <v>7.1900000000000006E-2</v>
      </c>
      <c r="F1990" s="124">
        <v>8.9011999999999994E-2</v>
      </c>
      <c r="G1990" s="124">
        <v>0.160912</v>
      </c>
    </row>
    <row r="1991" spans="2:7" hidden="1" x14ac:dyDescent="0.5">
      <c r="B1991" s="122">
        <v>2006</v>
      </c>
      <c r="C1991" s="126" t="s">
        <v>206</v>
      </c>
      <c r="D1991" s="126" t="s">
        <v>235</v>
      </c>
      <c r="E1991" s="124">
        <v>1.9598000000000001E-2</v>
      </c>
      <c r="F1991" s="124">
        <v>9.0661000000000005E-2</v>
      </c>
      <c r="G1991" s="124">
        <v>0.110259</v>
      </c>
    </row>
    <row r="1992" spans="2:7" hidden="1" x14ac:dyDescent="0.5">
      <c r="B1992" s="122">
        <v>2006</v>
      </c>
      <c r="C1992" s="126" t="s">
        <v>206</v>
      </c>
      <c r="D1992" s="126" t="s">
        <v>236</v>
      </c>
      <c r="E1992" s="124">
        <v>2.3189999999999999E-3</v>
      </c>
      <c r="F1992" s="124">
        <v>1.3940000000000001E-3</v>
      </c>
      <c r="G1992" s="124">
        <v>3.7130000000000002E-3</v>
      </c>
    </row>
    <row r="1993" spans="2:7" hidden="1" x14ac:dyDescent="0.5">
      <c r="B1993" s="122">
        <v>2006</v>
      </c>
      <c r="C1993" s="126" t="s">
        <v>206</v>
      </c>
      <c r="D1993" s="126" t="s">
        <v>237</v>
      </c>
      <c r="E1993" s="124">
        <v>0.111022</v>
      </c>
      <c r="F1993" s="124">
        <v>7.6231999999999994E-2</v>
      </c>
      <c r="G1993" s="124">
        <v>0.187254</v>
      </c>
    </row>
    <row r="1994" spans="2:7" hidden="1" x14ac:dyDescent="0.5">
      <c r="B1994" s="122">
        <v>2006</v>
      </c>
      <c r="C1994" s="126" t="s">
        <v>206</v>
      </c>
      <c r="D1994" s="126" t="s">
        <v>238</v>
      </c>
      <c r="E1994" s="124">
        <v>6.7834000000000005E-2</v>
      </c>
      <c r="F1994" s="124">
        <v>3.8745000000000002E-2</v>
      </c>
      <c r="G1994" s="124">
        <v>0.10657899999999999</v>
      </c>
    </row>
    <row r="1995" spans="2:7" hidden="1" x14ac:dyDescent="0.5">
      <c r="B1995" s="122">
        <v>2006</v>
      </c>
      <c r="C1995" s="126" t="s">
        <v>206</v>
      </c>
      <c r="D1995" s="126" t="s">
        <v>239</v>
      </c>
      <c r="E1995" s="124">
        <v>0.21018400000000001</v>
      </c>
      <c r="F1995" s="124">
        <v>0.33168500000000001</v>
      </c>
      <c r="G1995" s="124">
        <v>0.54186900000000005</v>
      </c>
    </row>
    <row r="1996" spans="2:7" hidden="1" x14ac:dyDescent="0.5">
      <c r="B1996" s="122">
        <v>2006</v>
      </c>
      <c r="C1996" s="126" t="s">
        <v>206</v>
      </c>
      <c r="D1996" s="126" t="s">
        <v>240</v>
      </c>
      <c r="E1996" s="124">
        <v>2.3646E-2</v>
      </c>
      <c r="F1996" s="124">
        <v>8.2914000000000002E-2</v>
      </c>
      <c r="G1996" s="124">
        <v>0.10656</v>
      </c>
    </row>
    <row r="1997" spans="2:7" hidden="1" x14ac:dyDescent="0.5">
      <c r="B1997" s="122">
        <v>2006</v>
      </c>
      <c r="C1997" s="126" t="s">
        <v>206</v>
      </c>
      <c r="D1997" s="126" t="s">
        <v>241</v>
      </c>
      <c r="E1997" s="124">
        <v>3.5282000000000001E-2</v>
      </c>
      <c r="F1997" s="124">
        <v>4.3756999999999997E-2</v>
      </c>
      <c r="G1997" s="124">
        <v>7.9038999999999998E-2</v>
      </c>
    </row>
    <row r="1998" spans="2:7" hidden="1" x14ac:dyDescent="0.5">
      <c r="B1998" s="122">
        <v>2006</v>
      </c>
      <c r="C1998" s="126" t="s">
        <v>206</v>
      </c>
      <c r="D1998" s="126" t="s">
        <v>242</v>
      </c>
      <c r="E1998" s="124">
        <v>1.268E-3</v>
      </c>
      <c r="F1998" s="124">
        <v>8.8699999999999998E-4</v>
      </c>
      <c r="G1998" s="124">
        <v>2.1549999999999998E-3</v>
      </c>
    </row>
    <row r="1999" spans="2:7" hidden="1" x14ac:dyDescent="0.5">
      <c r="B1999" s="122">
        <v>2006</v>
      </c>
      <c r="C1999" s="126" t="s">
        <v>206</v>
      </c>
      <c r="D1999" s="126" t="s">
        <v>243</v>
      </c>
      <c r="E1999" s="124">
        <v>2.0960000000000002E-3</v>
      </c>
      <c r="F1999" s="124">
        <v>7.1100000000000004E-4</v>
      </c>
      <c r="G1999" s="124">
        <v>2.807E-3</v>
      </c>
    </row>
    <row r="2000" spans="2:7" hidden="1" x14ac:dyDescent="0.5">
      <c r="B2000" s="122">
        <v>2006</v>
      </c>
      <c r="C2000" s="126" t="s">
        <v>206</v>
      </c>
      <c r="D2000" s="126" t="s">
        <v>244</v>
      </c>
      <c r="E2000" s="124">
        <v>8.149E-3</v>
      </c>
      <c r="F2000" s="124">
        <v>8.2950000000000003E-3</v>
      </c>
      <c r="G2000" s="124">
        <v>1.6444E-2</v>
      </c>
    </row>
    <row r="2001" spans="2:7" hidden="1" x14ac:dyDescent="0.5">
      <c r="B2001" s="122">
        <v>2006</v>
      </c>
      <c r="C2001" s="126" t="s">
        <v>206</v>
      </c>
      <c r="D2001" s="126" t="s">
        <v>245</v>
      </c>
      <c r="E2001" s="124">
        <v>2.0486000000000001E-2</v>
      </c>
      <c r="F2001" s="124">
        <v>2.1538000000000002E-2</v>
      </c>
      <c r="G2001" s="124">
        <v>4.2024000000000013E-2</v>
      </c>
    </row>
    <row r="2002" spans="2:7" hidden="1" x14ac:dyDescent="0.5">
      <c r="B2002" s="122">
        <v>2006</v>
      </c>
      <c r="C2002" s="126" t="s">
        <v>77</v>
      </c>
      <c r="D2002" s="126" t="s">
        <v>246</v>
      </c>
      <c r="E2002" s="124">
        <v>0.20174300000000001</v>
      </c>
      <c r="F2002" s="124">
        <v>0.458179</v>
      </c>
      <c r="G2002" s="124">
        <v>0.65992200000000001</v>
      </c>
    </row>
    <row r="2003" spans="2:7" hidden="1" x14ac:dyDescent="0.5">
      <c r="B2003" s="122">
        <v>2006</v>
      </c>
      <c r="C2003" s="126" t="s">
        <v>77</v>
      </c>
      <c r="D2003" s="126" t="s">
        <v>247</v>
      </c>
      <c r="E2003" s="124">
        <v>5.5390000000000002E-2</v>
      </c>
      <c r="F2003" s="124">
        <v>2.802E-2</v>
      </c>
      <c r="G2003" s="124">
        <v>8.3409999999999998E-2</v>
      </c>
    </row>
    <row r="2004" spans="2:7" hidden="1" x14ac:dyDescent="0.5">
      <c r="B2004" s="122">
        <v>2006</v>
      </c>
      <c r="C2004" s="126" t="s">
        <v>77</v>
      </c>
      <c r="D2004" s="126" t="s">
        <v>248</v>
      </c>
      <c r="E2004" s="124">
        <v>3.0381999999999999E-2</v>
      </c>
      <c r="F2004" s="124">
        <v>2.4044219999999998</v>
      </c>
      <c r="G2004" s="124">
        <v>2.4348040000000002</v>
      </c>
    </row>
    <row r="2005" spans="2:7" hidden="1" x14ac:dyDescent="0.5">
      <c r="B2005" s="122">
        <v>2006</v>
      </c>
      <c r="C2005" s="126" t="s">
        <v>77</v>
      </c>
      <c r="D2005" s="126" t="s">
        <v>249</v>
      </c>
      <c r="E2005" s="124">
        <v>5.4744000000000001E-2</v>
      </c>
      <c r="F2005" s="124">
        <v>0.95568600000000004</v>
      </c>
      <c r="G2005" s="124">
        <v>1.0104299999999999</v>
      </c>
    </row>
    <row r="2006" spans="2:7" hidden="1" x14ac:dyDescent="0.5">
      <c r="B2006" s="122">
        <v>2006</v>
      </c>
      <c r="C2006" s="126" t="s">
        <v>77</v>
      </c>
      <c r="D2006" s="126" t="s">
        <v>250</v>
      </c>
      <c r="E2006" s="124">
        <v>0.105443</v>
      </c>
      <c r="F2006" s="124">
        <v>0.10743</v>
      </c>
      <c r="G2006" s="124">
        <v>0.21287300000000001</v>
      </c>
    </row>
    <row r="2007" spans="2:7" hidden="1" x14ac:dyDescent="0.5">
      <c r="B2007" s="122">
        <v>2006</v>
      </c>
      <c r="C2007" s="126" t="s">
        <v>77</v>
      </c>
      <c r="D2007" s="126" t="s">
        <v>251</v>
      </c>
      <c r="E2007" s="124">
        <v>0.44722400000000001</v>
      </c>
      <c r="F2007" s="124">
        <v>0.15473799999999999</v>
      </c>
      <c r="G2007" s="124">
        <v>0.601962</v>
      </c>
    </row>
    <row r="2008" spans="2:7" hidden="1" x14ac:dyDescent="0.5">
      <c r="B2008" s="122">
        <v>2006</v>
      </c>
      <c r="C2008" s="126" t="s">
        <v>77</v>
      </c>
      <c r="D2008" s="126" t="s">
        <v>252</v>
      </c>
      <c r="E2008" s="124">
        <v>3.5340000000000003E-2</v>
      </c>
      <c r="F2008" s="124">
        <v>6.2803999999999999E-2</v>
      </c>
      <c r="G2008" s="124">
        <v>9.8144000000000009E-2</v>
      </c>
    </row>
    <row r="2009" spans="2:7" hidden="1" x14ac:dyDescent="0.5">
      <c r="B2009" s="122">
        <v>2006</v>
      </c>
      <c r="C2009" s="126" t="s">
        <v>77</v>
      </c>
      <c r="D2009" s="126" t="s">
        <v>253</v>
      </c>
      <c r="E2009" s="124">
        <v>1.3916E-2</v>
      </c>
      <c r="F2009" s="124">
        <v>1.1232000000000001E-2</v>
      </c>
      <c r="G2009" s="124">
        <v>2.5148E-2</v>
      </c>
    </row>
    <row r="2010" spans="2:7" hidden="1" x14ac:dyDescent="0.5">
      <c r="B2010" s="122">
        <v>2006</v>
      </c>
      <c r="C2010" s="126" t="s">
        <v>77</v>
      </c>
      <c r="D2010" s="126" t="s">
        <v>254</v>
      </c>
      <c r="E2010" s="124">
        <v>0.191634</v>
      </c>
      <c r="F2010" s="124">
        <v>0.11111500000000001</v>
      </c>
      <c r="G2010" s="124">
        <v>0.30274899999999999</v>
      </c>
    </row>
    <row r="2011" spans="2:7" hidden="1" x14ac:dyDescent="0.5">
      <c r="B2011" s="122">
        <v>2006</v>
      </c>
      <c r="C2011" s="126" t="s">
        <v>77</v>
      </c>
      <c r="D2011" s="126" t="s">
        <v>255</v>
      </c>
      <c r="E2011" s="124">
        <v>0.45397900000000002</v>
      </c>
      <c r="F2011" s="124">
        <v>1.1695990000000001</v>
      </c>
      <c r="G2011" s="124">
        <v>1.623578</v>
      </c>
    </row>
    <row r="2012" spans="2:7" hidden="1" x14ac:dyDescent="0.5">
      <c r="B2012" s="122">
        <v>2006</v>
      </c>
      <c r="C2012" s="126" t="s">
        <v>77</v>
      </c>
      <c r="D2012" s="126" t="s">
        <v>256</v>
      </c>
      <c r="E2012" s="124">
        <v>0.27917900000000001</v>
      </c>
      <c r="F2012" s="124">
        <v>0.18154999999999999</v>
      </c>
      <c r="G2012" s="124">
        <v>0.460729</v>
      </c>
    </row>
    <row r="2013" spans="2:7" x14ac:dyDescent="0.5">
      <c r="B2013" s="122">
        <v>2007</v>
      </c>
      <c r="C2013" s="124" t="s">
        <v>136</v>
      </c>
      <c r="D2013" s="124" t="s">
        <v>52</v>
      </c>
      <c r="E2013" s="124">
        <v>0.83037399999999995</v>
      </c>
      <c r="F2013" s="124">
        <v>1.3156650000000001</v>
      </c>
      <c r="G2013" s="124">
        <v>2.146039</v>
      </c>
    </row>
    <row r="2014" spans="2:7" x14ac:dyDescent="0.5">
      <c r="B2014" s="122">
        <v>2007</v>
      </c>
      <c r="C2014" s="124" t="s">
        <v>136</v>
      </c>
      <c r="D2014" s="124" t="s">
        <v>137</v>
      </c>
      <c r="E2014" s="124">
        <v>0.39873399999999998</v>
      </c>
      <c r="F2014" s="124">
        <v>0.60562899999999997</v>
      </c>
      <c r="G2014" s="124">
        <v>1.0043629999999999</v>
      </c>
    </row>
    <row r="2015" spans="2:7" x14ac:dyDescent="0.5">
      <c r="B2015" s="122">
        <v>2007</v>
      </c>
      <c r="C2015" s="124" t="s">
        <v>136</v>
      </c>
      <c r="D2015" s="124" t="s">
        <v>51</v>
      </c>
      <c r="E2015" s="124">
        <v>2.4070900000000002</v>
      </c>
      <c r="F2015" s="124">
        <v>2.3787370000000001</v>
      </c>
      <c r="G2015" s="124">
        <v>4.7858270000000003</v>
      </c>
    </row>
    <row r="2016" spans="2:7" x14ac:dyDescent="0.5">
      <c r="B2016" s="122">
        <v>2007</v>
      </c>
      <c r="C2016" s="126" t="s">
        <v>136</v>
      </c>
      <c r="D2016" s="126" t="s">
        <v>138</v>
      </c>
      <c r="E2016" s="124">
        <v>1.210793</v>
      </c>
      <c r="F2016" s="124">
        <v>1.16005</v>
      </c>
      <c r="G2016" s="124">
        <v>2.3708429999999998</v>
      </c>
    </row>
    <row r="2017" spans="2:7" hidden="1" x14ac:dyDescent="0.5">
      <c r="B2017" s="122">
        <v>2007</v>
      </c>
      <c r="C2017" s="126" t="s">
        <v>139</v>
      </c>
      <c r="D2017" s="126" t="s">
        <v>139</v>
      </c>
      <c r="E2017" s="124">
        <v>9.8500879999999995</v>
      </c>
      <c r="F2017" s="124">
        <v>0</v>
      </c>
      <c r="G2017" s="124">
        <v>9.8500879999999995</v>
      </c>
    </row>
    <row r="2018" spans="2:7" hidden="1" x14ac:dyDescent="0.5">
      <c r="B2018" s="122">
        <v>2007</v>
      </c>
      <c r="C2018" s="126" t="s">
        <v>72</v>
      </c>
      <c r="D2018" s="126" t="s">
        <v>140</v>
      </c>
      <c r="E2018" s="124">
        <v>9.931381</v>
      </c>
      <c r="F2018" s="124">
        <v>0.65076199999999995</v>
      </c>
      <c r="G2018" s="124">
        <v>10.582143</v>
      </c>
    </row>
    <row r="2019" spans="2:7" hidden="1" x14ac:dyDescent="0.5">
      <c r="B2019" s="122">
        <v>2007</v>
      </c>
      <c r="C2019" s="126" t="s">
        <v>72</v>
      </c>
      <c r="D2019" s="126" t="s">
        <v>141</v>
      </c>
      <c r="E2019" s="124">
        <v>0.107027</v>
      </c>
      <c r="F2019" s="124">
        <v>2.2228999999999999E-2</v>
      </c>
      <c r="G2019" s="124">
        <v>0.12925600000000001</v>
      </c>
    </row>
    <row r="2020" spans="2:7" hidden="1" x14ac:dyDescent="0.5">
      <c r="B2020" s="122">
        <v>2007</v>
      </c>
      <c r="C2020" s="126" t="s">
        <v>72</v>
      </c>
      <c r="D2020" s="126" t="s">
        <v>142</v>
      </c>
      <c r="E2020" s="124">
        <v>0.37101299999999998</v>
      </c>
      <c r="F2020" s="124">
        <v>0.18615100000000001</v>
      </c>
      <c r="G2020" s="124">
        <v>0.55716399999999999</v>
      </c>
    </row>
    <row r="2021" spans="2:7" hidden="1" x14ac:dyDescent="0.5">
      <c r="B2021" s="122">
        <v>2007</v>
      </c>
      <c r="C2021" s="126" t="s">
        <v>72</v>
      </c>
      <c r="D2021" s="126" t="s">
        <v>143</v>
      </c>
      <c r="E2021" s="124">
        <v>0.59823000000000004</v>
      </c>
      <c r="F2021" s="124">
        <v>0.16201299999999999</v>
      </c>
      <c r="G2021" s="124">
        <v>0.760243</v>
      </c>
    </row>
    <row r="2022" spans="2:7" hidden="1" x14ac:dyDescent="0.5">
      <c r="B2022" s="122">
        <v>2007</v>
      </c>
      <c r="C2022" s="126" t="s">
        <v>72</v>
      </c>
      <c r="D2022" s="126" t="s">
        <v>144</v>
      </c>
      <c r="E2022" s="124">
        <v>7.1512999999999993E-2</v>
      </c>
      <c r="F2022" s="124">
        <v>4.4275000000000002E-2</v>
      </c>
      <c r="G2022" s="124">
        <v>0.115788</v>
      </c>
    </row>
    <row r="2023" spans="2:7" hidden="1" x14ac:dyDescent="0.5">
      <c r="B2023" s="122">
        <v>2007</v>
      </c>
      <c r="C2023" s="126" t="s">
        <v>72</v>
      </c>
      <c r="D2023" s="126" t="s">
        <v>145</v>
      </c>
      <c r="E2023" s="124">
        <v>0.49008699999999999</v>
      </c>
      <c r="F2023" s="124">
        <v>0.12831500000000001</v>
      </c>
      <c r="G2023" s="124">
        <v>0.61840200000000001</v>
      </c>
    </row>
    <row r="2024" spans="2:7" hidden="1" x14ac:dyDescent="0.5">
      <c r="B2024" s="122">
        <v>2007</v>
      </c>
      <c r="C2024" s="126" t="s">
        <v>146</v>
      </c>
      <c r="D2024" s="126" t="s">
        <v>147</v>
      </c>
      <c r="E2024" s="124">
        <v>6.4669999999999997E-3</v>
      </c>
      <c r="F2024" s="124">
        <v>0.955627</v>
      </c>
      <c r="G2024" s="124">
        <v>0.962094</v>
      </c>
    </row>
    <row r="2025" spans="2:7" hidden="1" x14ac:dyDescent="0.5">
      <c r="B2025" s="122">
        <v>2007</v>
      </c>
      <c r="C2025" s="126" t="s">
        <v>146</v>
      </c>
      <c r="D2025" s="126" t="s">
        <v>148</v>
      </c>
      <c r="E2025" s="124">
        <v>0.14704300000000001</v>
      </c>
      <c r="F2025" s="124">
        <v>8.2193000000000002E-2</v>
      </c>
      <c r="G2025" s="124">
        <v>0.229236</v>
      </c>
    </row>
    <row r="2026" spans="2:7" hidden="1" x14ac:dyDescent="0.5">
      <c r="B2026" s="122">
        <v>2007</v>
      </c>
      <c r="C2026" s="126" t="s">
        <v>146</v>
      </c>
      <c r="D2026" s="126" t="s">
        <v>149</v>
      </c>
      <c r="E2026" s="124">
        <v>3.1883000000000002E-2</v>
      </c>
      <c r="F2026" s="124">
        <v>1.137383</v>
      </c>
      <c r="G2026" s="124">
        <v>1.1692659999999999</v>
      </c>
    </row>
    <row r="2027" spans="2:7" hidden="1" x14ac:dyDescent="0.5">
      <c r="B2027" s="122">
        <v>2007</v>
      </c>
      <c r="C2027" s="126" t="s">
        <v>146</v>
      </c>
      <c r="D2027" s="126" t="s">
        <v>150</v>
      </c>
      <c r="E2027" s="124">
        <v>0.208204</v>
      </c>
      <c r="F2027" s="124">
        <v>2.0764339999999999</v>
      </c>
      <c r="G2027" s="124">
        <v>2.2846380000000002</v>
      </c>
    </row>
    <row r="2028" spans="2:7" hidden="1" x14ac:dyDescent="0.5">
      <c r="B2028" s="122">
        <v>2007</v>
      </c>
      <c r="C2028" s="126" t="s">
        <v>146</v>
      </c>
      <c r="D2028" s="126" t="s">
        <v>151</v>
      </c>
      <c r="E2028" s="124">
        <v>4.7670999999999998E-2</v>
      </c>
      <c r="F2028" s="124">
        <v>0.115055</v>
      </c>
      <c r="G2028" s="124">
        <v>0.16272600000000001</v>
      </c>
    </row>
    <row r="2029" spans="2:7" hidden="1" x14ac:dyDescent="0.5">
      <c r="B2029" s="122">
        <v>2007</v>
      </c>
      <c r="C2029" s="126" t="s">
        <v>146</v>
      </c>
      <c r="D2029" s="126" t="s">
        <v>152</v>
      </c>
      <c r="E2029" s="124">
        <v>3.7919999999999998E-3</v>
      </c>
      <c r="F2029" s="124">
        <v>5.1783000000000003E-2</v>
      </c>
      <c r="G2029" s="124">
        <v>5.5574999999999999E-2</v>
      </c>
    </row>
    <row r="2030" spans="2:7" hidden="1" x14ac:dyDescent="0.5">
      <c r="B2030" s="122">
        <v>2007</v>
      </c>
      <c r="C2030" s="126" t="s">
        <v>146</v>
      </c>
      <c r="D2030" s="126" t="s">
        <v>153</v>
      </c>
      <c r="E2030" s="124">
        <v>2.1044E-2</v>
      </c>
      <c r="F2030" s="124">
        <v>0.64010699999999998</v>
      </c>
      <c r="G2030" s="124">
        <v>0.66115099999999993</v>
      </c>
    </row>
    <row r="2031" spans="2:7" hidden="1" x14ac:dyDescent="0.5">
      <c r="B2031" s="122">
        <v>2007</v>
      </c>
      <c r="C2031" s="126" t="s">
        <v>146</v>
      </c>
      <c r="D2031" s="126" t="s">
        <v>154</v>
      </c>
      <c r="E2031" s="124">
        <v>2.0792000000000001E-2</v>
      </c>
      <c r="F2031" s="124">
        <v>0.96993799999999997</v>
      </c>
      <c r="G2031" s="124">
        <v>0.99073</v>
      </c>
    </row>
    <row r="2032" spans="2:7" hidden="1" x14ac:dyDescent="0.5">
      <c r="B2032" s="122">
        <v>2007</v>
      </c>
      <c r="C2032" s="126" t="s">
        <v>146</v>
      </c>
      <c r="D2032" s="126" t="s">
        <v>155</v>
      </c>
      <c r="E2032" s="124">
        <v>3.3089999999999999E-3</v>
      </c>
      <c r="F2032" s="124">
        <v>6.4441999999999999E-2</v>
      </c>
      <c r="G2032" s="124">
        <v>6.7751000000000006E-2</v>
      </c>
    </row>
    <row r="2033" spans="2:7" hidden="1" x14ac:dyDescent="0.5">
      <c r="B2033" s="122">
        <v>2007</v>
      </c>
      <c r="C2033" s="126" t="s">
        <v>146</v>
      </c>
      <c r="D2033" s="126" t="s">
        <v>156</v>
      </c>
      <c r="E2033" s="124">
        <v>2.8149E-2</v>
      </c>
      <c r="F2033" s="124">
        <v>1.1079570000000001</v>
      </c>
      <c r="G2033" s="124">
        <v>1.1361060000000001</v>
      </c>
    </row>
    <row r="2034" spans="2:7" hidden="1" x14ac:dyDescent="0.5">
      <c r="B2034" s="122">
        <v>2007</v>
      </c>
      <c r="C2034" s="126" t="s">
        <v>146</v>
      </c>
      <c r="D2034" s="126" t="s">
        <v>157</v>
      </c>
      <c r="E2034" s="124">
        <v>2.8896999999999999E-2</v>
      </c>
      <c r="F2034" s="124">
        <v>0.42896200000000001</v>
      </c>
      <c r="G2034" s="124">
        <v>0.45785900000000002</v>
      </c>
    </row>
    <row r="2035" spans="2:7" hidden="1" x14ac:dyDescent="0.5">
      <c r="B2035" s="122">
        <v>2007</v>
      </c>
      <c r="C2035" s="126" t="s">
        <v>146</v>
      </c>
      <c r="D2035" s="126" t="s">
        <v>158</v>
      </c>
      <c r="E2035" s="124">
        <v>1.0551E-2</v>
      </c>
      <c r="F2035" s="124">
        <v>0.20780100000000001</v>
      </c>
      <c r="G2035" s="124">
        <v>0.21835199999999999</v>
      </c>
    </row>
    <row r="2036" spans="2:7" hidden="1" x14ac:dyDescent="0.5">
      <c r="B2036" s="122">
        <v>2007</v>
      </c>
      <c r="C2036" s="126" t="s">
        <v>146</v>
      </c>
      <c r="D2036" s="126" t="s">
        <v>159</v>
      </c>
      <c r="E2036" s="124">
        <v>1.3448999999999999E-2</v>
      </c>
      <c r="F2036" s="124">
        <v>0.121966</v>
      </c>
      <c r="G2036" s="124">
        <v>0.13541500000000001</v>
      </c>
    </row>
    <row r="2037" spans="2:7" hidden="1" x14ac:dyDescent="0.5">
      <c r="B2037" s="122">
        <v>2007</v>
      </c>
      <c r="C2037" s="126" t="s">
        <v>146</v>
      </c>
      <c r="D2037" s="126" t="s">
        <v>160</v>
      </c>
      <c r="E2037" s="124">
        <v>7.0447999999999997E-2</v>
      </c>
      <c r="F2037" s="124">
        <v>0.44992700000000002</v>
      </c>
      <c r="G2037" s="124">
        <v>0.52037500000000003</v>
      </c>
    </row>
    <row r="2038" spans="2:7" hidden="1" x14ac:dyDescent="0.5">
      <c r="B2038" s="122">
        <v>2007</v>
      </c>
      <c r="C2038" s="126" t="s">
        <v>146</v>
      </c>
      <c r="D2038" s="126" t="s">
        <v>161</v>
      </c>
      <c r="E2038" s="124">
        <v>4.2237999999999998E-2</v>
      </c>
      <c r="F2038" s="124">
        <v>0.19972300000000001</v>
      </c>
      <c r="G2038" s="124">
        <v>0.24196100000000001</v>
      </c>
    </row>
    <row r="2039" spans="2:7" hidden="1" x14ac:dyDescent="0.5">
      <c r="B2039" s="122">
        <v>2007</v>
      </c>
      <c r="C2039" s="126" t="s">
        <v>146</v>
      </c>
      <c r="D2039" s="126" t="s">
        <v>162</v>
      </c>
      <c r="E2039" s="124">
        <v>1.8661000000000001E-2</v>
      </c>
      <c r="F2039" s="124">
        <v>1.7361999999999999E-2</v>
      </c>
      <c r="G2039" s="124">
        <v>3.6022999999999999E-2</v>
      </c>
    </row>
    <row r="2040" spans="2:7" hidden="1" x14ac:dyDescent="0.5">
      <c r="B2040" s="122">
        <v>2007</v>
      </c>
      <c r="C2040" s="126" t="s">
        <v>146</v>
      </c>
      <c r="D2040" s="126" t="s">
        <v>163</v>
      </c>
      <c r="E2040" s="124">
        <v>0.114513</v>
      </c>
      <c r="F2040" s="124">
        <v>0.11411499999999999</v>
      </c>
      <c r="G2040" s="124">
        <v>0.228628</v>
      </c>
    </row>
    <row r="2041" spans="2:7" hidden="1" x14ac:dyDescent="0.5">
      <c r="B2041" s="122">
        <v>2007</v>
      </c>
      <c r="C2041" s="126" t="s">
        <v>146</v>
      </c>
      <c r="D2041" s="126" t="s">
        <v>164</v>
      </c>
      <c r="E2041" s="124">
        <v>2.281E-3</v>
      </c>
      <c r="F2041" s="124">
        <v>0.36926999999999999</v>
      </c>
      <c r="G2041" s="124">
        <v>0.37155100000000002</v>
      </c>
    </row>
    <row r="2042" spans="2:7" hidden="1" x14ac:dyDescent="0.5">
      <c r="B2042" s="122">
        <v>2007</v>
      </c>
      <c r="C2042" s="126" t="s">
        <v>146</v>
      </c>
      <c r="D2042" s="126" t="s">
        <v>165</v>
      </c>
      <c r="E2042" s="124">
        <v>7.1301000000000003E-2</v>
      </c>
      <c r="F2042" s="124">
        <v>1.2011959999999999</v>
      </c>
      <c r="G2042" s="124">
        <v>1.272497</v>
      </c>
    </row>
    <row r="2043" spans="2:7" hidden="1" x14ac:dyDescent="0.5">
      <c r="B2043" s="122">
        <v>2007</v>
      </c>
      <c r="C2043" s="126" t="s">
        <v>146</v>
      </c>
      <c r="D2043" s="126" t="s">
        <v>166</v>
      </c>
      <c r="E2043" s="124">
        <v>7.0333999999999994E-2</v>
      </c>
      <c r="F2043" s="124">
        <v>0.484653</v>
      </c>
      <c r="G2043" s="124">
        <v>0.55498700000000001</v>
      </c>
    </row>
    <row r="2044" spans="2:7" hidden="1" x14ac:dyDescent="0.5">
      <c r="B2044" s="122">
        <v>2007</v>
      </c>
      <c r="C2044" s="126" t="s">
        <v>146</v>
      </c>
      <c r="D2044" s="126" t="s">
        <v>167</v>
      </c>
      <c r="E2044" s="124">
        <v>0.10308100000000001</v>
      </c>
      <c r="F2044" s="124">
        <v>1.689003</v>
      </c>
      <c r="G2044" s="124">
        <v>1.792084</v>
      </c>
    </row>
    <row r="2045" spans="2:7" hidden="1" x14ac:dyDescent="0.5">
      <c r="B2045" s="122">
        <v>2007</v>
      </c>
      <c r="C2045" s="126" t="s">
        <v>146</v>
      </c>
      <c r="D2045" s="126" t="s">
        <v>168</v>
      </c>
      <c r="E2045" s="124">
        <v>0.44583499999999998</v>
      </c>
      <c r="F2045" s="124">
        <v>1.414458</v>
      </c>
      <c r="G2045" s="124">
        <v>1.860293</v>
      </c>
    </row>
    <row r="2046" spans="2:7" hidden="1" x14ac:dyDescent="0.5">
      <c r="B2046" s="122">
        <v>2007</v>
      </c>
      <c r="C2046" s="126" t="s">
        <v>146</v>
      </c>
      <c r="D2046" s="126" t="s">
        <v>169</v>
      </c>
      <c r="E2046" s="124">
        <v>7.8139999999999998E-3</v>
      </c>
      <c r="F2046" s="124">
        <v>0.12765299999999999</v>
      </c>
      <c r="G2046" s="124">
        <v>0.135467</v>
      </c>
    </row>
    <row r="2047" spans="2:7" hidden="1" x14ac:dyDescent="0.5">
      <c r="B2047" s="122">
        <v>2007</v>
      </c>
      <c r="C2047" s="126" t="s">
        <v>146</v>
      </c>
      <c r="D2047" s="126" t="s">
        <v>170</v>
      </c>
      <c r="E2047" s="124">
        <v>2.9732000000000001E-2</v>
      </c>
      <c r="F2047" s="124">
        <v>0.17793999999999999</v>
      </c>
      <c r="G2047" s="124">
        <v>0.207672</v>
      </c>
    </row>
    <row r="2048" spans="2:7" hidden="1" x14ac:dyDescent="0.5">
      <c r="B2048" s="122">
        <v>2007</v>
      </c>
      <c r="C2048" s="126" t="s">
        <v>146</v>
      </c>
      <c r="D2048" s="126" t="s">
        <v>171</v>
      </c>
      <c r="E2048" s="124">
        <v>3.8999999999999999E-5</v>
      </c>
      <c r="F2048" s="124">
        <v>4.8631000000000001E-2</v>
      </c>
      <c r="G2048" s="124">
        <v>4.8669999999999998E-2</v>
      </c>
    </row>
    <row r="2049" spans="2:7" hidden="1" x14ac:dyDescent="0.5">
      <c r="B2049" s="122">
        <v>2007</v>
      </c>
      <c r="C2049" s="126" t="s">
        <v>146</v>
      </c>
      <c r="D2049" s="126" t="s">
        <v>172</v>
      </c>
      <c r="E2049" s="124">
        <v>3.9204999999999997E-2</v>
      </c>
      <c r="F2049" s="124">
        <v>2.0693E-2</v>
      </c>
      <c r="G2049" s="124">
        <v>5.9897999999999993E-2</v>
      </c>
    </row>
    <row r="2050" spans="2:7" hidden="1" x14ac:dyDescent="0.5">
      <c r="B2050" s="122">
        <v>2007</v>
      </c>
      <c r="C2050" s="126" t="s">
        <v>146</v>
      </c>
      <c r="D2050" s="126" t="s">
        <v>173</v>
      </c>
      <c r="E2050" s="124">
        <v>2.3872999999999998E-2</v>
      </c>
      <c r="F2050" s="124">
        <v>0.25914900000000002</v>
      </c>
      <c r="G2050" s="124">
        <v>0.283022</v>
      </c>
    </row>
    <row r="2051" spans="2:7" hidden="1" x14ac:dyDescent="0.5">
      <c r="B2051" s="122">
        <v>2007</v>
      </c>
      <c r="C2051" s="126" t="s">
        <v>146</v>
      </c>
      <c r="D2051" s="126" t="s">
        <v>174</v>
      </c>
      <c r="E2051" s="124">
        <v>1.6959999999999999E-2</v>
      </c>
      <c r="F2051" s="124">
        <v>0.10087</v>
      </c>
      <c r="G2051" s="124">
        <v>0.11783</v>
      </c>
    </row>
    <row r="2052" spans="2:7" hidden="1" x14ac:dyDescent="0.5">
      <c r="B2052" s="122">
        <v>2007</v>
      </c>
      <c r="C2052" s="126" t="s">
        <v>146</v>
      </c>
      <c r="D2052" s="126" t="s">
        <v>175</v>
      </c>
      <c r="E2052" s="124">
        <v>3.0010000000000002E-3</v>
      </c>
      <c r="F2052" s="124">
        <v>1.3109000000000001E-2</v>
      </c>
      <c r="G2052" s="124">
        <v>1.6109999999999999E-2</v>
      </c>
    </row>
    <row r="2053" spans="2:7" hidden="1" x14ac:dyDescent="0.5">
      <c r="B2053" s="122">
        <v>2007</v>
      </c>
      <c r="C2053" s="126" t="s">
        <v>146</v>
      </c>
      <c r="D2053" s="126" t="s">
        <v>176</v>
      </c>
      <c r="E2053" s="124">
        <v>2.4212000000000001E-2</v>
      </c>
      <c r="F2053" s="124">
        <v>0.29874499999999998</v>
      </c>
      <c r="G2053" s="124">
        <v>0.32295699999999999</v>
      </c>
    </row>
    <row r="2054" spans="2:7" hidden="1" x14ac:dyDescent="0.5">
      <c r="B2054" s="122">
        <v>2007</v>
      </c>
      <c r="C2054" s="126" t="s">
        <v>73</v>
      </c>
      <c r="D2054" s="126" t="s">
        <v>177</v>
      </c>
      <c r="E2054" s="124">
        <v>0.711619</v>
      </c>
      <c r="F2054" s="124">
        <v>1.200976</v>
      </c>
      <c r="G2054" s="124">
        <v>1.912595</v>
      </c>
    </row>
    <row r="2055" spans="2:7" hidden="1" x14ac:dyDescent="0.5">
      <c r="B2055" s="122">
        <v>2007</v>
      </c>
      <c r="C2055" s="126" t="s">
        <v>73</v>
      </c>
      <c r="D2055" s="126" t="s">
        <v>178</v>
      </c>
      <c r="E2055" s="124">
        <v>0.34242699999999998</v>
      </c>
      <c r="F2055" s="124">
        <v>0.36054000000000003</v>
      </c>
      <c r="G2055" s="124">
        <v>0.70296700000000001</v>
      </c>
    </row>
    <row r="2056" spans="2:7" hidden="1" x14ac:dyDescent="0.5">
      <c r="B2056" s="122">
        <v>2007</v>
      </c>
      <c r="C2056" s="126" t="s">
        <v>73</v>
      </c>
      <c r="D2056" s="126" t="s">
        <v>179</v>
      </c>
      <c r="E2056" s="124">
        <v>0.16492000000000001</v>
      </c>
      <c r="F2056" s="124">
        <v>0.374614</v>
      </c>
      <c r="G2056" s="124">
        <v>0.53953399999999996</v>
      </c>
    </row>
    <row r="2057" spans="2:7" hidden="1" x14ac:dyDescent="0.5">
      <c r="B2057" s="122">
        <v>2007</v>
      </c>
      <c r="C2057" s="126" t="s">
        <v>73</v>
      </c>
      <c r="D2057" s="126" t="s">
        <v>180</v>
      </c>
      <c r="E2057" s="124">
        <v>2.6041000000000002E-2</v>
      </c>
      <c r="F2057" s="124">
        <v>0.119103</v>
      </c>
      <c r="G2057" s="124">
        <v>0.145144</v>
      </c>
    </row>
    <row r="2058" spans="2:7" hidden="1" x14ac:dyDescent="0.5">
      <c r="B2058" s="122">
        <v>2007</v>
      </c>
      <c r="C2058" s="126" t="s">
        <v>73</v>
      </c>
      <c r="D2058" s="126" t="s">
        <v>181</v>
      </c>
      <c r="E2058" s="124">
        <v>7.3670000000000003E-3</v>
      </c>
      <c r="F2058" s="124">
        <v>7.5030000000000001E-3</v>
      </c>
      <c r="G2058" s="124">
        <v>1.487E-2</v>
      </c>
    </row>
    <row r="2059" spans="2:7" hidden="1" x14ac:dyDescent="0.5">
      <c r="B2059" s="122">
        <v>2007</v>
      </c>
      <c r="C2059" s="126" t="s">
        <v>73</v>
      </c>
      <c r="D2059" s="126" t="s">
        <v>182</v>
      </c>
      <c r="E2059" s="124">
        <v>2.0028769999999998</v>
      </c>
      <c r="F2059" s="124">
        <v>0.94078700000000004</v>
      </c>
      <c r="G2059" s="124">
        <v>2.9436640000000001</v>
      </c>
    </row>
    <row r="2060" spans="2:7" hidden="1" x14ac:dyDescent="0.5">
      <c r="B2060" s="122">
        <v>2007</v>
      </c>
      <c r="C2060" s="126" t="s">
        <v>73</v>
      </c>
      <c r="D2060" s="126" t="s">
        <v>183</v>
      </c>
      <c r="E2060" s="124">
        <v>1.162825</v>
      </c>
      <c r="F2060" s="124">
        <v>0.60023599999999999</v>
      </c>
      <c r="G2060" s="124">
        <v>1.763061</v>
      </c>
    </row>
    <row r="2061" spans="2:7" hidden="1" x14ac:dyDescent="0.5">
      <c r="B2061" s="122">
        <v>2007</v>
      </c>
      <c r="C2061" s="126" t="s">
        <v>73</v>
      </c>
      <c r="D2061" s="126" t="s">
        <v>184</v>
      </c>
      <c r="E2061" s="124">
        <v>0.92108299999999999</v>
      </c>
      <c r="F2061" s="124">
        <v>0.92057100000000003</v>
      </c>
      <c r="G2061" s="124">
        <v>1.8416539999999999</v>
      </c>
    </row>
    <row r="2062" spans="2:7" hidden="1" x14ac:dyDescent="0.5">
      <c r="B2062" s="122">
        <v>2007</v>
      </c>
      <c r="C2062" s="126" t="s">
        <v>73</v>
      </c>
      <c r="D2062" s="126" t="s">
        <v>185</v>
      </c>
      <c r="E2062" s="124">
        <v>1.17062</v>
      </c>
      <c r="F2062" s="124">
        <v>0.71783799999999998</v>
      </c>
      <c r="G2062" s="124">
        <v>1.888458</v>
      </c>
    </row>
    <row r="2063" spans="2:7" hidden="1" x14ac:dyDescent="0.5">
      <c r="B2063" s="122">
        <v>2007</v>
      </c>
      <c r="C2063" s="126" t="s">
        <v>186</v>
      </c>
      <c r="D2063" s="126" t="s">
        <v>187</v>
      </c>
      <c r="E2063" s="124">
        <v>0.35963200000000001</v>
      </c>
      <c r="F2063" s="124">
        <v>0.24040300000000001</v>
      </c>
      <c r="G2063" s="124">
        <v>0.60003499999999999</v>
      </c>
    </row>
    <row r="2064" spans="2:7" hidden="1" x14ac:dyDescent="0.5">
      <c r="B2064" s="122">
        <v>2007</v>
      </c>
      <c r="C2064" s="126" t="s">
        <v>186</v>
      </c>
      <c r="D2064" s="126" t="s">
        <v>188</v>
      </c>
      <c r="E2064" s="124">
        <v>1.423746</v>
      </c>
      <c r="F2064" s="124">
        <v>0.79855799999999999</v>
      </c>
      <c r="G2064" s="124">
        <v>2.2223039999999998</v>
      </c>
    </row>
    <row r="2065" spans="2:7" hidden="1" x14ac:dyDescent="0.5">
      <c r="B2065" s="122">
        <v>2007</v>
      </c>
      <c r="C2065" s="126" t="s">
        <v>186</v>
      </c>
      <c r="D2065" s="126" t="s">
        <v>189</v>
      </c>
      <c r="E2065" s="124">
        <v>0.97743500000000005</v>
      </c>
      <c r="F2065" s="124">
        <v>0.96249700000000005</v>
      </c>
      <c r="G2065" s="124">
        <v>1.939932</v>
      </c>
    </row>
    <row r="2066" spans="2:7" hidden="1" x14ac:dyDescent="0.5">
      <c r="B2066" s="122">
        <v>2007</v>
      </c>
      <c r="C2066" s="126" t="s">
        <v>190</v>
      </c>
      <c r="D2066" s="126" t="s">
        <v>191</v>
      </c>
      <c r="E2066" s="124">
        <v>1.3015000000000001E-2</v>
      </c>
      <c r="F2066" s="124">
        <v>1.2234999999999999E-2</v>
      </c>
      <c r="G2066" s="124">
        <v>2.5250000000000002E-2</v>
      </c>
    </row>
    <row r="2067" spans="2:7" hidden="1" x14ac:dyDescent="0.5">
      <c r="B2067" s="122">
        <v>2007</v>
      </c>
      <c r="C2067" s="126" t="s">
        <v>190</v>
      </c>
      <c r="D2067" s="126" t="s">
        <v>192</v>
      </c>
      <c r="E2067" s="124">
        <v>0.13833000000000001</v>
      </c>
      <c r="F2067" s="124">
        <v>7.4205999999999994E-2</v>
      </c>
      <c r="G2067" s="124">
        <v>0.212536</v>
      </c>
    </row>
    <row r="2068" spans="2:7" hidden="1" x14ac:dyDescent="0.5">
      <c r="B2068" s="122">
        <v>2007</v>
      </c>
      <c r="C2068" s="126" t="s">
        <v>190</v>
      </c>
      <c r="D2068" s="126" t="s">
        <v>193</v>
      </c>
      <c r="E2068" s="124">
        <v>0.96127399999999996</v>
      </c>
      <c r="F2068" s="124">
        <v>0.338223</v>
      </c>
      <c r="G2068" s="124">
        <v>1.2994969999999999</v>
      </c>
    </row>
    <row r="2069" spans="2:7" hidden="1" x14ac:dyDescent="0.5">
      <c r="B2069" s="122">
        <v>2007</v>
      </c>
      <c r="C2069" s="126" t="s">
        <v>190</v>
      </c>
      <c r="D2069" s="126" t="s">
        <v>194</v>
      </c>
      <c r="E2069" s="124">
        <v>5.0804000000000002E-2</v>
      </c>
      <c r="F2069" s="124">
        <v>3.0654000000000001E-2</v>
      </c>
      <c r="G2069" s="124">
        <v>8.1458000000000003E-2</v>
      </c>
    </row>
    <row r="2070" spans="2:7" hidden="1" x14ac:dyDescent="0.5">
      <c r="B2070" s="122">
        <v>2007</v>
      </c>
      <c r="C2070" s="126" t="s">
        <v>190</v>
      </c>
      <c r="D2070" s="126" t="s">
        <v>195</v>
      </c>
      <c r="E2070" s="124">
        <v>0.51292899999999997</v>
      </c>
      <c r="F2070" s="124">
        <v>0.42135400000000001</v>
      </c>
      <c r="G2070" s="124">
        <v>0.93428299999999997</v>
      </c>
    </row>
    <row r="2071" spans="2:7" hidden="1" x14ac:dyDescent="0.5">
      <c r="B2071" s="122">
        <v>2007</v>
      </c>
      <c r="C2071" s="126" t="s">
        <v>190</v>
      </c>
      <c r="D2071" s="126" t="s">
        <v>196</v>
      </c>
      <c r="E2071" s="124">
        <v>0.59398200000000001</v>
      </c>
      <c r="F2071" s="124">
        <v>0.18723500000000001</v>
      </c>
      <c r="G2071" s="124">
        <v>0.78121700000000005</v>
      </c>
    </row>
    <row r="2072" spans="2:7" hidden="1" x14ac:dyDescent="0.5">
      <c r="B2072" s="122">
        <v>2007</v>
      </c>
      <c r="C2072" s="126" t="s">
        <v>190</v>
      </c>
      <c r="D2072" s="126" t="s">
        <v>197</v>
      </c>
      <c r="E2072" s="124">
        <v>0.201183</v>
      </c>
      <c r="F2072" s="124">
        <v>0.14280200000000001</v>
      </c>
      <c r="G2072" s="124">
        <v>0.34398499999999999</v>
      </c>
    </row>
    <row r="2073" spans="2:7" hidden="1" x14ac:dyDescent="0.5">
      <c r="B2073" s="122">
        <v>2007</v>
      </c>
      <c r="C2073" s="126" t="s">
        <v>190</v>
      </c>
      <c r="D2073" s="126" t="s">
        <v>198</v>
      </c>
      <c r="E2073" s="124">
        <v>0.77959800000000001</v>
      </c>
      <c r="F2073" s="124">
        <v>0.81626600000000005</v>
      </c>
      <c r="G2073" s="124">
        <v>1.5958639999999999</v>
      </c>
    </row>
    <row r="2074" spans="2:7" hidden="1" x14ac:dyDescent="0.5">
      <c r="B2074" s="122">
        <v>2007</v>
      </c>
      <c r="C2074" s="126" t="s">
        <v>190</v>
      </c>
      <c r="D2074" s="126" t="s">
        <v>199</v>
      </c>
      <c r="E2074" s="124">
        <v>3.5490000000000001E-2</v>
      </c>
      <c r="F2074" s="124">
        <v>9.5631999999999995E-2</v>
      </c>
      <c r="G2074" s="124">
        <v>0.13112199999999999</v>
      </c>
    </row>
    <row r="2075" spans="2:7" hidden="1" x14ac:dyDescent="0.5">
      <c r="B2075" s="122">
        <v>2007</v>
      </c>
      <c r="C2075" s="126" t="s">
        <v>190</v>
      </c>
      <c r="D2075" s="126" t="s">
        <v>200</v>
      </c>
      <c r="E2075" s="124">
        <v>0.22068499999999999</v>
      </c>
      <c r="F2075" s="124">
        <v>0.26671499999999998</v>
      </c>
      <c r="G2075" s="124">
        <v>0.48739999999999989</v>
      </c>
    </row>
    <row r="2076" spans="2:7" hidden="1" x14ac:dyDescent="0.5">
      <c r="B2076" s="122">
        <v>2007</v>
      </c>
      <c r="C2076" s="126" t="s">
        <v>190</v>
      </c>
      <c r="D2076" s="126" t="s">
        <v>201</v>
      </c>
      <c r="E2076" s="124">
        <v>0.74794899999999997</v>
      </c>
      <c r="F2076" s="124">
        <v>0.63986699999999996</v>
      </c>
      <c r="G2076" s="124">
        <v>1.3878159999999999</v>
      </c>
    </row>
    <row r="2077" spans="2:7" hidden="1" x14ac:dyDescent="0.5">
      <c r="B2077" s="122">
        <v>2007</v>
      </c>
      <c r="C2077" s="126" t="s">
        <v>190</v>
      </c>
      <c r="D2077" s="126" t="s">
        <v>202</v>
      </c>
      <c r="E2077" s="124">
        <v>0.56499999999999995</v>
      </c>
      <c r="F2077" s="124">
        <v>0.42258600000000002</v>
      </c>
      <c r="G2077" s="124">
        <v>0.98758599999999996</v>
      </c>
    </row>
    <row r="2078" spans="2:7" hidden="1" x14ac:dyDescent="0.5">
      <c r="B2078" s="122">
        <v>2007</v>
      </c>
      <c r="C2078" s="126" t="s">
        <v>190</v>
      </c>
      <c r="D2078" s="126" t="s">
        <v>203</v>
      </c>
      <c r="E2078" s="124">
        <v>6.7113000000000006E-2</v>
      </c>
      <c r="F2078" s="124">
        <v>7.0456000000000005E-2</v>
      </c>
      <c r="G2078" s="124">
        <v>0.137569</v>
      </c>
    </row>
    <row r="2079" spans="2:7" hidden="1" x14ac:dyDescent="0.5">
      <c r="B2079" s="122">
        <v>2007</v>
      </c>
      <c r="C2079" s="126" t="s">
        <v>190</v>
      </c>
      <c r="D2079" s="126" t="s">
        <v>204</v>
      </c>
      <c r="E2079" s="124">
        <v>0.22451699999999999</v>
      </c>
      <c r="F2079" s="124">
        <v>0.142265</v>
      </c>
      <c r="G2079" s="124">
        <v>0.366782</v>
      </c>
    </row>
    <row r="2080" spans="2:7" hidden="1" x14ac:dyDescent="0.5">
      <c r="B2080" s="122">
        <v>2007</v>
      </c>
      <c r="C2080" s="126" t="s">
        <v>190</v>
      </c>
      <c r="D2080" s="126" t="s">
        <v>205</v>
      </c>
      <c r="E2080" s="124">
        <v>4.7435999999999999E-2</v>
      </c>
      <c r="F2080" s="124">
        <v>3.9285E-2</v>
      </c>
      <c r="G2080" s="124">
        <v>8.6720999999999993E-2</v>
      </c>
    </row>
    <row r="2081" spans="2:7" hidden="1" x14ac:dyDescent="0.5">
      <c r="B2081" s="122">
        <v>2007</v>
      </c>
      <c r="C2081" s="126" t="s">
        <v>206</v>
      </c>
      <c r="D2081" s="126" t="s">
        <v>207</v>
      </c>
      <c r="E2081" s="124">
        <v>1.8879E-2</v>
      </c>
      <c r="F2081" s="124">
        <v>2.1919000000000001E-2</v>
      </c>
      <c r="G2081" s="124">
        <v>4.0798000000000001E-2</v>
      </c>
    </row>
    <row r="2082" spans="2:7" hidden="1" x14ac:dyDescent="0.5">
      <c r="B2082" s="122">
        <v>2007</v>
      </c>
      <c r="C2082" s="126" t="s">
        <v>206</v>
      </c>
      <c r="D2082" s="126" t="s">
        <v>208</v>
      </c>
      <c r="E2082" s="124">
        <v>1.952E-3</v>
      </c>
      <c r="F2082" s="124">
        <v>1.8370000000000001E-3</v>
      </c>
      <c r="G2082" s="124">
        <v>3.7889999999999998E-3</v>
      </c>
    </row>
    <row r="2083" spans="2:7" hidden="1" x14ac:dyDescent="0.5">
      <c r="B2083" s="122">
        <v>2007</v>
      </c>
      <c r="C2083" s="126" t="s">
        <v>206</v>
      </c>
      <c r="D2083" s="126" t="s">
        <v>209</v>
      </c>
      <c r="E2083" s="124">
        <v>5.1609999999999998E-3</v>
      </c>
      <c r="F2083" s="124">
        <v>5.4390000000000003E-3</v>
      </c>
      <c r="G2083" s="124">
        <v>1.06E-2</v>
      </c>
    </row>
    <row r="2084" spans="2:7" hidden="1" x14ac:dyDescent="0.5">
      <c r="B2084" s="122">
        <v>2007</v>
      </c>
      <c r="C2084" s="126" t="s">
        <v>206</v>
      </c>
      <c r="D2084" s="126" t="s">
        <v>210</v>
      </c>
      <c r="E2084" s="124">
        <v>2.3074999999999998E-2</v>
      </c>
      <c r="F2084" s="124">
        <v>1.5684E-2</v>
      </c>
      <c r="G2084" s="124">
        <v>3.8759000000000002E-2</v>
      </c>
    </row>
    <row r="2085" spans="2:7" hidden="1" x14ac:dyDescent="0.5">
      <c r="B2085" s="122">
        <v>2007</v>
      </c>
      <c r="C2085" s="126" t="s">
        <v>206</v>
      </c>
      <c r="D2085" s="126" t="s">
        <v>211</v>
      </c>
      <c r="E2085" s="124">
        <v>5.2775000000000002E-2</v>
      </c>
      <c r="F2085" s="124">
        <v>5.1907000000000002E-2</v>
      </c>
      <c r="G2085" s="124">
        <v>0.104682</v>
      </c>
    </row>
    <row r="2086" spans="2:7" hidden="1" x14ac:dyDescent="0.5">
      <c r="B2086" s="122">
        <v>2007</v>
      </c>
      <c r="C2086" s="126" t="s">
        <v>206</v>
      </c>
      <c r="D2086" s="126" t="s">
        <v>212</v>
      </c>
      <c r="E2086" s="124">
        <v>0.40909200000000001</v>
      </c>
      <c r="F2086" s="124">
        <v>0.49004799999999998</v>
      </c>
      <c r="G2086" s="124">
        <v>0.89914000000000005</v>
      </c>
    </row>
    <row r="2087" spans="2:7" hidden="1" x14ac:dyDescent="0.5">
      <c r="B2087" s="122">
        <v>2007</v>
      </c>
      <c r="C2087" s="126" t="s">
        <v>206</v>
      </c>
      <c r="D2087" s="126" t="s">
        <v>213</v>
      </c>
      <c r="E2087" s="124">
        <v>0.32234000000000002</v>
      </c>
      <c r="F2087" s="124">
        <v>0.340225</v>
      </c>
      <c r="G2087" s="124">
        <v>0.66256500000000007</v>
      </c>
    </row>
    <row r="2088" spans="2:7" hidden="1" x14ac:dyDescent="0.5">
      <c r="B2088" s="122">
        <v>2007</v>
      </c>
      <c r="C2088" s="126" t="s">
        <v>206</v>
      </c>
      <c r="D2088" s="126" t="s">
        <v>214</v>
      </c>
      <c r="E2088" s="124">
        <v>1.3128000000000001E-2</v>
      </c>
      <c r="F2088" s="124">
        <v>2.1101999999999999E-2</v>
      </c>
      <c r="G2088" s="124">
        <v>3.4229999999999997E-2</v>
      </c>
    </row>
    <row r="2089" spans="2:7" hidden="1" x14ac:dyDescent="0.5">
      <c r="B2089" s="122">
        <v>2007</v>
      </c>
      <c r="C2089" s="126" t="s">
        <v>206</v>
      </c>
      <c r="D2089" s="126" t="s">
        <v>215</v>
      </c>
      <c r="E2089" s="124">
        <v>0.18066499999999999</v>
      </c>
      <c r="F2089" s="124">
        <v>0.135764</v>
      </c>
      <c r="G2089" s="124">
        <v>0.31642900000000002</v>
      </c>
    </row>
    <row r="2090" spans="2:7" hidden="1" x14ac:dyDescent="0.5">
      <c r="B2090" s="122">
        <v>2007</v>
      </c>
      <c r="C2090" s="126" t="s">
        <v>206</v>
      </c>
      <c r="D2090" s="126" t="s">
        <v>216</v>
      </c>
      <c r="E2090" s="124">
        <v>3.7185000000000003E-2</v>
      </c>
      <c r="F2090" s="124">
        <v>2.7951E-2</v>
      </c>
      <c r="G2090" s="124">
        <v>6.5135999999999999E-2</v>
      </c>
    </row>
    <row r="2091" spans="2:7" hidden="1" x14ac:dyDescent="0.5">
      <c r="B2091" s="122">
        <v>2007</v>
      </c>
      <c r="C2091" s="126" t="s">
        <v>206</v>
      </c>
      <c r="D2091" s="126" t="s">
        <v>217</v>
      </c>
      <c r="E2091" s="124">
        <v>5.6940000000000003E-3</v>
      </c>
      <c r="F2091" s="124">
        <v>8.1969999999999994E-3</v>
      </c>
      <c r="G2091" s="124">
        <v>1.3891000000000001E-2</v>
      </c>
    </row>
    <row r="2092" spans="2:7" hidden="1" x14ac:dyDescent="0.5">
      <c r="B2092" s="122">
        <v>2007</v>
      </c>
      <c r="C2092" s="126" t="s">
        <v>206</v>
      </c>
      <c r="D2092" s="126" t="s">
        <v>218</v>
      </c>
      <c r="E2092" s="124">
        <v>0.106921</v>
      </c>
      <c r="F2092" s="124">
        <v>0.20116700000000001</v>
      </c>
      <c r="G2092" s="124">
        <v>0.30808799999999997</v>
      </c>
    </row>
    <row r="2093" spans="2:7" hidden="1" x14ac:dyDescent="0.5">
      <c r="B2093" s="122">
        <v>2007</v>
      </c>
      <c r="C2093" s="126" t="s">
        <v>206</v>
      </c>
      <c r="D2093" s="126" t="s">
        <v>219</v>
      </c>
      <c r="E2093" s="124">
        <v>5.2118999999999999E-2</v>
      </c>
      <c r="F2093" s="124">
        <v>5.6256E-2</v>
      </c>
      <c r="G2093" s="124">
        <v>0.108375</v>
      </c>
    </row>
    <row r="2094" spans="2:7" hidden="1" x14ac:dyDescent="0.5">
      <c r="B2094" s="122">
        <v>2007</v>
      </c>
      <c r="C2094" s="126" t="s">
        <v>206</v>
      </c>
      <c r="D2094" s="126" t="s">
        <v>220</v>
      </c>
      <c r="E2094" s="124">
        <v>8.9715000000000003E-2</v>
      </c>
      <c r="F2094" s="124">
        <v>0.102533</v>
      </c>
      <c r="G2094" s="124">
        <v>0.192248</v>
      </c>
    </row>
    <row r="2095" spans="2:7" hidden="1" x14ac:dyDescent="0.5">
      <c r="B2095" s="122">
        <v>2007</v>
      </c>
      <c r="C2095" s="126" t="s">
        <v>206</v>
      </c>
      <c r="D2095" s="126" t="s">
        <v>221</v>
      </c>
      <c r="E2095" s="124">
        <v>6.2445000000000001E-2</v>
      </c>
      <c r="F2095" s="124">
        <v>0.32759199999999999</v>
      </c>
      <c r="G2095" s="124">
        <v>0.39003700000000002</v>
      </c>
    </row>
    <row r="2096" spans="2:7" hidden="1" x14ac:dyDescent="0.5">
      <c r="B2096" s="122">
        <v>2007</v>
      </c>
      <c r="C2096" s="126" t="s">
        <v>206</v>
      </c>
      <c r="D2096" s="126" t="s">
        <v>222</v>
      </c>
      <c r="E2096" s="124">
        <v>0.10361099999999999</v>
      </c>
      <c r="F2096" s="124">
        <v>0.146426</v>
      </c>
      <c r="G2096" s="124">
        <v>0.25003700000000001</v>
      </c>
    </row>
    <row r="2097" spans="2:7" hidden="1" x14ac:dyDescent="0.5">
      <c r="B2097" s="122">
        <v>2007</v>
      </c>
      <c r="C2097" s="126" t="s">
        <v>206</v>
      </c>
      <c r="D2097" s="126" t="s">
        <v>223</v>
      </c>
      <c r="E2097" s="124">
        <v>0.14552499999999999</v>
      </c>
      <c r="F2097" s="124">
        <v>0.26538</v>
      </c>
      <c r="G2097" s="124">
        <v>0.41090500000000002</v>
      </c>
    </row>
    <row r="2098" spans="2:7" hidden="1" x14ac:dyDescent="0.5">
      <c r="B2098" s="122">
        <v>2007</v>
      </c>
      <c r="C2098" s="126" t="s">
        <v>206</v>
      </c>
      <c r="D2098" s="126" t="s">
        <v>224</v>
      </c>
      <c r="E2098" s="124">
        <v>8.1829999999999993E-3</v>
      </c>
      <c r="F2098" s="124">
        <v>9.5560000000000003E-3</v>
      </c>
      <c r="G2098" s="124">
        <v>1.7739000000000001E-2</v>
      </c>
    </row>
    <row r="2099" spans="2:7" hidden="1" x14ac:dyDescent="0.5">
      <c r="B2099" s="122">
        <v>2007</v>
      </c>
      <c r="C2099" s="126" t="s">
        <v>206</v>
      </c>
      <c r="D2099" s="126" t="s">
        <v>225</v>
      </c>
      <c r="E2099" s="124">
        <v>6.9304000000000004E-2</v>
      </c>
      <c r="F2099" s="124">
        <v>0.12873999999999999</v>
      </c>
      <c r="G2099" s="124">
        <v>0.198044</v>
      </c>
    </row>
    <row r="2100" spans="2:7" hidden="1" x14ac:dyDescent="0.5">
      <c r="B2100" s="122">
        <v>2007</v>
      </c>
      <c r="C2100" s="126" t="s">
        <v>206</v>
      </c>
      <c r="D2100" s="126" t="s">
        <v>226</v>
      </c>
      <c r="E2100" s="124">
        <v>8.0188999999999996E-2</v>
      </c>
      <c r="F2100" s="124">
        <v>8.0399999999999999E-2</v>
      </c>
      <c r="G2100" s="124">
        <v>0.16058900000000001</v>
      </c>
    </row>
    <row r="2101" spans="2:7" hidden="1" x14ac:dyDescent="0.5">
      <c r="B2101" s="122">
        <v>2007</v>
      </c>
      <c r="C2101" s="126" t="s">
        <v>206</v>
      </c>
      <c r="D2101" s="126" t="s">
        <v>227</v>
      </c>
      <c r="E2101" s="124">
        <v>0.169296</v>
      </c>
      <c r="F2101" s="124">
        <v>0.16871900000000001</v>
      </c>
      <c r="G2101" s="124">
        <v>0.33801500000000001</v>
      </c>
    </row>
    <row r="2102" spans="2:7" hidden="1" x14ac:dyDescent="0.5">
      <c r="B2102" s="122">
        <v>2007</v>
      </c>
      <c r="C2102" s="126" t="s">
        <v>206</v>
      </c>
      <c r="D2102" s="126" t="s">
        <v>228</v>
      </c>
      <c r="E2102" s="124">
        <v>0.119716</v>
      </c>
      <c r="F2102" s="124">
        <v>0.116809</v>
      </c>
      <c r="G2102" s="124">
        <v>0.23652500000000001</v>
      </c>
    </row>
    <row r="2103" spans="2:7" hidden="1" x14ac:dyDescent="0.5">
      <c r="B2103" s="122">
        <v>2007</v>
      </c>
      <c r="C2103" s="126" t="s">
        <v>206</v>
      </c>
      <c r="D2103" s="126" t="s">
        <v>229</v>
      </c>
      <c r="E2103" s="124">
        <v>9.9999999999999995E-7</v>
      </c>
      <c r="F2103" s="124">
        <v>2.5799999999999998E-4</v>
      </c>
      <c r="G2103" s="124">
        <v>2.5900000000000001E-4</v>
      </c>
    </row>
    <row r="2104" spans="2:7" hidden="1" x14ac:dyDescent="0.5">
      <c r="B2104" s="122">
        <v>2007</v>
      </c>
      <c r="C2104" s="126" t="s">
        <v>206</v>
      </c>
      <c r="D2104" s="126" t="s">
        <v>230</v>
      </c>
      <c r="E2104" s="124">
        <v>5.0018E-2</v>
      </c>
      <c r="F2104" s="124">
        <v>6.7946000000000006E-2</v>
      </c>
      <c r="G2104" s="124">
        <v>0.117964</v>
      </c>
    </row>
    <row r="2105" spans="2:7" hidden="1" x14ac:dyDescent="0.5">
      <c r="B2105" s="122">
        <v>2007</v>
      </c>
      <c r="C2105" s="126" t="s">
        <v>206</v>
      </c>
      <c r="D2105" s="126" t="s">
        <v>231</v>
      </c>
      <c r="E2105" s="124">
        <v>5.3284999999999999E-2</v>
      </c>
      <c r="F2105" s="124">
        <v>0.116448</v>
      </c>
      <c r="G2105" s="124">
        <v>0.16973299999999999</v>
      </c>
    </row>
    <row r="2106" spans="2:7" hidden="1" x14ac:dyDescent="0.5">
      <c r="B2106" s="122">
        <v>2007</v>
      </c>
      <c r="C2106" s="126" t="s">
        <v>206</v>
      </c>
      <c r="D2106" s="126" t="s">
        <v>232</v>
      </c>
      <c r="E2106" s="124">
        <v>1.0827E-2</v>
      </c>
      <c r="F2106" s="124">
        <v>1.4055E-2</v>
      </c>
      <c r="G2106" s="124">
        <v>2.4882000000000001E-2</v>
      </c>
    </row>
    <row r="2107" spans="2:7" hidden="1" x14ac:dyDescent="0.5">
      <c r="B2107" s="122">
        <v>2007</v>
      </c>
      <c r="C2107" s="126" t="s">
        <v>206</v>
      </c>
      <c r="D2107" s="126" t="s">
        <v>233</v>
      </c>
      <c r="E2107" s="124">
        <v>2.797E-3</v>
      </c>
      <c r="F2107" s="124">
        <v>3.2720000000000002E-3</v>
      </c>
      <c r="G2107" s="124">
        <v>6.0689999999999997E-3</v>
      </c>
    </row>
    <row r="2108" spans="2:7" hidden="1" x14ac:dyDescent="0.5">
      <c r="B2108" s="122">
        <v>2007</v>
      </c>
      <c r="C2108" s="126" t="s">
        <v>206</v>
      </c>
      <c r="D2108" s="126" t="s">
        <v>234</v>
      </c>
      <c r="E2108" s="124">
        <v>6.6446000000000005E-2</v>
      </c>
      <c r="F2108" s="124">
        <v>8.4150000000000003E-2</v>
      </c>
      <c r="G2108" s="124">
        <v>0.15059600000000001</v>
      </c>
    </row>
    <row r="2109" spans="2:7" hidden="1" x14ac:dyDescent="0.5">
      <c r="B2109" s="122">
        <v>2007</v>
      </c>
      <c r="C2109" s="126" t="s">
        <v>206</v>
      </c>
      <c r="D2109" s="126" t="s">
        <v>235</v>
      </c>
      <c r="E2109" s="124">
        <v>1.6660999999999999E-2</v>
      </c>
      <c r="F2109" s="124">
        <v>0.14530599999999999</v>
      </c>
      <c r="G2109" s="124">
        <v>0.161967</v>
      </c>
    </row>
    <row r="2110" spans="2:7" hidden="1" x14ac:dyDescent="0.5">
      <c r="B2110" s="122">
        <v>2007</v>
      </c>
      <c r="C2110" s="126" t="s">
        <v>206</v>
      </c>
      <c r="D2110" s="126" t="s">
        <v>236</v>
      </c>
      <c r="E2110" s="124">
        <v>1.848E-3</v>
      </c>
      <c r="F2110" s="124">
        <v>1.32E-3</v>
      </c>
      <c r="G2110" s="124">
        <v>3.1679999999999998E-3</v>
      </c>
    </row>
    <row r="2111" spans="2:7" hidden="1" x14ac:dyDescent="0.5">
      <c r="B2111" s="122">
        <v>2007</v>
      </c>
      <c r="C2111" s="126" t="s">
        <v>206</v>
      </c>
      <c r="D2111" s="126" t="s">
        <v>237</v>
      </c>
      <c r="E2111" s="124">
        <v>0.1021</v>
      </c>
      <c r="F2111" s="124">
        <v>7.7701999999999993E-2</v>
      </c>
      <c r="G2111" s="124">
        <v>0.17980199999999999</v>
      </c>
    </row>
    <row r="2112" spans="2:7" hidden="1" x14ac:dyDescent="0.5">
      <c r="B2112" s="122">
        <v>2007</v>
      </c>
      <c r="C2112" s="126" t="s">
        <v>206</v>
      </c>
      <c r="D2112" s="126" t="s">
        <v>238</v>
      </c>
      <c r="E2112" s="124">
        <v>5.0111999999999997E-2</v>
      </c>
      <c r="F2112" s="124">
        <v>3.8922999999999999E-2</v>
      </c>
      <c r="G2112" s="124">
        <v>8.9035000000000003E-2</v>
      </c>
    </row>
    <row r="2113" spans="2:7" hidden="1" x14ac:dyDescent="0.5">
      <c r="B2113" s="122">
        <v>2007</v>
      </c>
      <c r="C2113" s="126" t="s">
        <v>206</v>
      </c>
      <c r="D2113" s="126" t="s">
        <v>239</v>
      </c>
      <c r="E2113" s="124">
        <v>0.19695199999999999</v>
      </c>
      <c r="F2113" s="124">
        <v>0.35092200000000001</v>
      </c>
      <c r="G2113" s="124">
        <v>0.54787399999999997</v>
      </c>
    </row>
    <row r="2114" spans="2:7" hidden="1" x14ac:dyDescent="0.5">
      <c r="B2114" s="122">
        <v>2007</v>
      </c>
      <c r="C2114" s="126" t="s">
        <v>206</v>
      </c>
      <c r="D2114" s="126" t="s">
        <v>240</v>
      </c>
      <c r="E2114" s="124">
        <v>2.7888E-2</v>
      </c>
      <c r="F2114" s="124">
        <v>9.7916000000000003E-2</v>
      </c>
      <c r="G2114" s="124">
        <v>0.125804</v>
      </c>
    </row>
    <row r="2115" spans="2:7" hidden="1" x14ac:dyDescent="0.5">
      <c r="B2115" s="122">
        <v>2007</v>
      </c>
      <c r="C2115" s="126" t="s">
        <v>206</v>
      </c>
      <c r="D2115" s="126" t="s">
        <v>241</v>
      </c>
      <c r="E2115" s="124">
        <v>3.0494E-2</v>
      </c>
      <c r="F2115" s="124">
        <v>4.2327999999999998E-2</v>
      </c>
      <c r="G2115" s="124">
        <v>7.2821999999999998E-2</v>
      </c>
    </row>
    <row r="2116" spans="2:7" hidden="1" x14ac:dyDescent="0.5">
      <c r="B2116" s="122">
        <v>2007</v>
      </c>
      <c r="C2116" s="126" t="s">
        <v>206</v>
      </c>
      <c r="D2116" s="126" t="s">
        <v>242</v>
      </c>
      <c r="E2116" s="124">
        <v>8.8900000000000003E-4</v>
      </c>
      <c r="F2116" s="124">
        <v>5.2700000000000002E-4</v>
      </c>
      <c r="G2116" s="124">
        <v>1.4159999999999999E-3</v>
      </c>
    </row>
    <row r="2117" spans="2:7" hidden="1" x14ac:dyDescent="0.5">
      <c r="B2117" s="122">
        <v>2007</v>
      </c>
      <c r="C2117" s="126" t="s">
        <v>206</v>
      </c>
      <c r="D2117" s="126" t="s">
        <v>243</v>
      </c>
      <c r="E2117" s="124">
        <v>5.8799999999999998E-4</v>
      </c>
      <c r="F2117" s="124">
        <v>2.32E-4</v>
      </c>
      <c r="G2117" s="124">
        <v>8.1999999999999998E-4</v>
      </c>
    </row>
    <row r="2118" spans="2:7" hidden="1" x14ac:dyDescent="0.5">
      <c r="B2118" s="122">
        <v>2007</v>
      </c>
      <c r="C2118" s="126" t="s">
        <v>206</v>
      </c>
      <c r="D2118" s="126" t="s">
        <v>244</v>
      </c>
      <c r="E2118" s="124">
        <v>9.0559999999999998E-3</v>
      </c>
      <c r="F2118" s="124">
        <v>9.2999999999999992E-3</v>
      </c>
      <c r="G2118" s="124">
        <v>1.8356000000000001E-2</v>
      </c>
    </row>
    <row r="2119" spans="2:7" hidden="1" x14ac:dyDescent="0.5">
      <c r="B2119" s="122">
        <v>2007</v>
      </c>
      <c r="C2119" s="126" t="s">
        <v>206</v>
      </c>
      <c r="D2119" s="126" t="s">
        <v>245</v>
      </c>
      <c r="E2119" s="124">
        <v>1.9765000000000001E-2</v>
      </c>
      <c r="F2119" s="124">
        <v>2.4701000000000001E-2</v>
      </c>
      <c r="G2119" s="124">
        <v>4.4466000000000012E-2</v>
      </c>
    </row>
    <row r="2120" spans="2:7" hidden="1" x14ac:dyDescent="0.5">
      <c r="B2120" s="122">
        <v>2007</v>
      </c>
      <c r="C2120" s="126" t="s">
        <v>77</v>
      </c>
      <c r="D2120" s="126" t="s">
        <v>246</v>
      </c>
      <c r="E2120" s="124">
        <v>0.18049699999999999</v>
      </c>
      <c r="F2120" s="124">
        <v>0.463949</v>
      </c>
      <c r="G2120" s="124">
        <v>0.64444599999999996</v>
      </c>
    </row>
    <row r="2121" spans="2:7" hidden="1" x14ac:dyDescent="0.5">
      <c r="B2121" s="122">
        <v>2007</v>
      </c>
      <c r="C2121" s="126" t="s">
        <v>77</v>
      </c>
      <c r="D2121" s="126" t="s">
        <v>247</v>
      </c>
      <c r="E2121" s="124">
        <v>5.1961E-2</v>
      </c>
      <c r="F2121" s="124">
        <v>3.1667000000000001E-2</v>
      </c>
      <c r="G2121" s="124">
        <v>8.3628000000000008E-2</v>
      </c>
    </row>
    <row r="2122" spans="2:7" hidden="1" x14ac:dyDescent="0.5">
      <c r="B2122" s="122">
        <v>2007</v>
      </c>
      <c r="C2122" s="126" t="s">
        <v>77</v>
      </c>
      <c r="D2122" s="126" t="s">
        <v>248</v>
      </c>
      <c r="E2122" s="124">
        <v>2.1992999999999999E-2</v>
      </c>
      <c r="F2122" s="124">
        <v>2.5654379999999999</v>
      </c>
      <c r="G2122" s="124">
        <v>2.587431</v>
      </c>
    </row>
    <row r="2123" spans="2:7" hidden="1" x14ac:dyDescent="0.5">
      <c r="B2123" s="122">
        <v>2007</v>
      </c>
      <c r="C2123" s="126" t="s">
        <v>77</v>
      </c>
      <c r="D2123" s="126" t="s">
        <v>249</v>
      </c>
      <c r="E2123" s="124">
        <v>9.5975000000000005E-2</v>
      </c>
      <c r="F2123" s="124">
        <v>1.168472</v>
      </c>
      <c r="G2123" s="124">
        <v>1.2644470000000001</v>
      </c>
    </row>
    <row r="2124" spans="2:7" hidden="1" x14ac:dyDescent="0.5">
      <c r="B2124" s="122">
        <v>2007</v>
      </c>
      <c r="C2124" s="126" t="s">
        <v>77</v>
      </c>
      <c r="D2124" s="126" t="s">
        <v>250</v>
      </c>
      <c r="E2124" s="124">
        <v>9.0541999999999997E-2</v>
      </c>
      <c r="F2124" s="124">
        <v>9.0045E-2</v>
      </c>
      <c r="G2124" s="124">
        <v>0.180587</v>
      </c>
    </row>
    <row r="2125" spans="2:7" hidden="1" x14ac:dyDescent="0.5">
      <c r="B2125" s="122">
        <v>2007</v>
      </c>
      <c r="C2125" s="126" t="s">
        <v>77</v>
      </c>
      <c r="D2125" s="126" t="s">
        <v>251</v>
      </c>
      <c r="E2125" s="124">
        <v>0.468221</v>
      </c>
      <c r="F2125" s="124">
        <v>0.158193</v>
      </c>
      <c r="G2125" s="124">
        <v>0.62641400000000003</v>
      </c>
    </row>
    <row r="2126" spans="2:7" hidden="1" x14ac:dyDescent="0.5">
      <c r="B2126" s="122">
        <v>2007</v>
      </c>
      <c r="C2126" s="126" t="s">
        <v>77</v>
      </c>
      <c r="D2126" s="126" t="s">
        <v>252</v>
      </c>
      <c r="E2126" s="124">
        <v>3.5869999999999999E-2</v>
      </c>
      <c r="F2126" s="124">
        <v>5.6445000000000002E-2</v>
      </c>
      <c r="G2126" s="124">
        <v>9.2315000000000008E-2</v>
      </c>
    </row>
    <row r="2127" spans="2:7" hidden="1" x14ac:dyDescent="0.5">
      <c r="B2127" s="122">
        <v>2007</v>
      </c>
      <c r="C2127" s="126" t="s">
        <v>77</v>
      </c>
      <c r="D2127" s="126" t="s">
        <v>253</v>
      </c>
      <c r="E2127" s="124">
        <v>1.1599E-2</v>
      </c>
      <c r="F2127" s="124">
        <v>9.3109999999999998E-3</v>
      </c>
      <c r="G2127" s="124">
        <v>2.0910000000000002E-2</v>
      </c>
    </row>
    <row r="2128" spans="2:7" hidden="1" x14ac:dyDescent="0.5">
      <c r="B2128" s="122">
        <v>2007</v>
      </c>
      <c r="C2128" s="126" t="s">
        <v>77</v>
      </c>
      <c r="D2128" s="126" t="s">
        <v>254</v>
      </c>
      <c r="E2128" s="124">
        <v>0.178317</v>
      </c>
      <c r="F2128" s="124">
        <v>0.13275799999999999</v>
      </c>
      <c r="G2128" s="124">
        <v>0.31107499999999999</v>
      </c>
    </row>
    <row r="2129" spans="2:7" hidden="1" x14ac:dyDescent="0.5">
      <c r="B2129" s="122">
        <v>2007</v>
      </c>
      <c r="C2129" s="126" t="s">
        <v>77</v>
      </c>
      <c r="D2129" s="126" t="s">
        <v>255</v>
      </c>
      <c r="E2129" s="124">
        <v>0.43435800000000002</v>
      </c>
      <c r="F2129" s="124">
        <v>1.27546</v>
      </c>
      <c r="G2129" s="124">
        <v>1.7098180000000001</v>
      </c>
    </row>
    <row r="2130" spans="2:7" hidden="1" x14ac:dyDescent="0.5">
      <c r="B2130" s="122">
        <v>2007</v>
      </c>
      <c r="C2130" s="126" t="s">
        <v>77</v>
      </c>
      <c r="D2130" s="126" t="s">
        <v>256</v>
      </c>
      <c r="E2130" s="124">
        <v>0.331758</v>
      </c>
      <c r="F2130" s="124">
        <v>0.25598300000000002</v>
      </c>
      <c r="G2130" s="124">
        <v>0.58774100000000007</v>
      </c>
    </row>
    <row r="2131" spans="2:7" x14ac:dyDescent="0.5">
      <c r="B2131" s="122">
        <v>2008</v>
      </c>
      <c r="C2131" s="124" t="s">
        <v>136</v>
      </c>
      <c r="D2131" s="124" t="s">
        <v>52</v>
      </c>
      <c r="E2131" s="124">
        <v>0.753942</v>
      </c>
      <c r="F2131" s="124">
        <v>1.453495</v>
      </c>
      <c r="G2131" s="124">
        <v>2.2074370000000001</v>
      </c>
    </row>
    <row r="2132" spans="2:7" x14ac:dyDescent="0.5">
      <c r="B2132" s="122">
        <v>2008</v>
      </c>
      <c r="C2132" s="124" t="s">
        <v>136</v>
      </c>
      <c r="D2132" s="124" t="s">
        <v>137</v>
      </c>
      <c r="E2132" s="124">
        <v>0.285053</v>
      </c>
      <c r="F2132" s="124">
        <v>0.469889</v>
      </c>
      <c r="G2132" s="124">
        <v>0.754942</v>
      </c>
    </row>
    <row r="2133" spans="2:7" x14ac:dyDescent="0.5">
      <c r="B2133" s="122">
        <v>2008</v>
      </c>
      <c r="C2133" s="124" t="s">
        <v>136</v>
      </c>
      <c r="D2133" s="124" t="s">
        <v>51</v>
      </c>
      <c r="E2133" s="124">
        <v>1.836821</v>
      </c>
      <c r="F2133" s="124">
        <v>2.1761339999999998</v>
      </c>
      <c r="G2133" s="124">
        <v>4.0129549999999998</v>
      </c>
    </row>
    <row r="2134" spans="2:7" x14ac:dyDescent="0.5">
      <c r="B2134" s="122">
        <v>2008</v>
      </c>
      <c r="C2134" s="126" t="s">
        <v>136</v>
      </c>
      <c r="D2134" s="126" t="s">
        <v>138</v>
      </c>
      <c r="E2134" s="124">
        <v>0.96246299999999996</v>
      </c>
      <c r="F2134" s="124">
        <v>1.1120859999999999</v>
      </c>
      <c r="G2134" s="124">
        <v>2.0745490000000002</v>
      </c>
    </row>
    <row r="2135" spans="2:7" hidden="1" x14ac:dyDescent="0.5">
      <c r="B2135" s="122">
        <v>2008</v>
      </c>
      <c r="C2135" s="126" t="s">
        <v>139</v>
      </c>
      <c r="D2135" s="126" t="s">
        <v>139</v>
      </c>
      <c r="E2135" s="124">
        <v>9.9386720000000004</v>
      </c>
      <c r="F2135" s="124">
        <v>0</v>
      </c>
      <c r="G2135" s="124">
        <v>9.9386720000000004</v>
      </c>
    </row>
    <row r="2136" spans="2:7" hidden="1" x14ac:dyDescent="0.5">
      <c r="B2136" s="122">
        <v>2008</v>
      </c>
      <c r="C2136" s="126" t="s">
        <v>72</v>
      </c>
      <c r="D2136" s="126" t="s">
        <v>140</v>
      </c>
      <c r="E2136" s="124">
        <v>8.6992999999999991</v>
      </c>
      <c r="F2136" s="124">
        <v>0.95398899999999998</v>
      </c>
      <c r="G2136" s="124">
        <v>9.6532889999999991</v>
      </c>
    </row>
    <row r="2137" spans="2:7" hidden="1" x14ac:dyDescent="0.5">
      <c r="B2137" s="122">
        <v>2008</v>
      </c>
      <c r="C2137" s="126" t="s">
        <v>72</v>
      </c>
      <c r="D2137" s="126" t="s">
        <v>141</v>
      </c>
      <c r="E2137" s="124">
        <v>9.6325999999999995E-2</v>
      </c>
      <c r="F2137" s="124">
        <v>2.1409999999999998E-2</v>
      </c>
      <c r="G2137" s="124">
        <v>0.11773599999999999</v>
      </c>
    </row>
    <row r="2138" spans="2:7" hidden="1" x14ac:dyDescent="0.5">
      <c r="B2138" s="122">
        <v>2008</v>
      </c>
      <c r="C2138" s="126" t="s">
        <v>72</v>
      </c>
      <c r="D2138" s="126" t="s">
        <v>142</v>
      </c>
      <c r="E2138" s="124">
        <v>0.37421199999999999</v>
      </c>
      <c r="F2138" s="124">
        <v>0.24362600000000001</v>
      </c>
      <c r="G2138" s="124">
        <v>0.617838</v>
      </c>
    </row>
    <row r="2139" spans="2:7" hidden="1" x14ac:dyDescent="0.5">
      <c r="B2139" s="122">
        <v>2008</v>
      </c>
      <c r="C2139" s="126" t="s">
        <v>72</v>
      </c>
      <c r="D2139" s="126" t="s">
        <v>143</v>
      </c>
      <c r="E2139" s="124">
        <v>0.65792200000000001</v>
      </c>
      <c r="F2139" s="124">
        <v>0.223442</v>
      </c>
      <c r="G2139" s="124">
        <v>0.88136400000000004</v>
      </c>
    </row>
    <row r="2140" spans="2:7" hidden="1" x14ac:dyDescent="0.5">
      <c r="B2140" s="122">
        <v>2008</v>
      </c>
      <c r="C2140" s="126" t="s">
        <v>72</v>
      </c>
      <c r="D2140" s="126" t="s">
        <v>144</v>
      </c>
      <c r="E2140" s="124">
        <v>6.5204999999999999E-2</v>
      </c>
      <c r="F2140" s="124">
        <v>4.7964E-2</v>
      </c>
      <c r="G2140" s="124">
        <v>0.11316900000000001</v>
      </c>
    </row>
    <row r="2141" spans="2:7" hidden="1" x14ac:dyDescent="0.5">
      <c r="B2141" s="122">
        <v>2008</v>
      </c>
      <c r="C2141" s="126" t="s">
        <v>72</v>
      </c>
      <c r="D2141" s="126" t="s">
        <v>145</v>
      </c>
      <c r="E2141" s="124">
        <v>0.52177300000000004</v>
      </c>
      <c r="F2141" s="124">
        <v>0.13327900000000001</v>
      </c>
      <c r="G2141" s="124">
        <v>0.65505200000000008</v>
      </c>
    </row>
    <row r="2142" spans="2:7" hidden="1" x14ac:dyDescent="0.5">
      <c r="B2142" s="122">
        <v>2008</v>
      </c>
      <c r="C2142" s="126" t="s">
        <v>146</v>
      </c>
      <c r="D2142" s="126" t="s">
        <v>147</v>
      </c>
      <c r="E2142" s="124">
        <v>9.5980000000000006E-3</v>
      </c>
      <c r="F2142" s="124">
        <v>0.90918900000000002</v>
      </c>
      <c r="G2142" s="124">
        <v>0.91878700000000002</v>
      </c>
    </row>
    <row r="2143" spans="2:7" hidden="1" x14ac:dyDescent="0.5">
      <c r="B2143" s="122">
        <v>2008</v>
      </c>
      <c r="C2143" s="126" t="s">
        <v>146</v>
      </c>
      <c r="D2143" s="126" t="s">
        <v>148</v>
      </c>
      <c r="E2143" s="124">
        <v>8.1445000000000004E-2</v>
      </c>
      <c r="F2143" s="124">
        <v>7.6522000000000007E-2</v>
      </c>
      <c r="G2143" s="124">
        <v>0.157967</v>
      </c>
    </row>
    <row r="2144" spans="2:7" hidden="1" x14ac:dyDescent="0.5">
      <c r="B2144" s="122">
        <v>2008</v>
      </c>
      <c r="C2144" s="126" t="s">
        <v>146</v>
      </c>
      <c r="D2144" s="126" t="s">
        <v>149</v>
      </c>
      <c r="E2144" s="124">
        <v>3.4388000000000002E-2</v>
      </c>
      <c r="F2144" s="124">
        <v>0.889984</v>
      </c>
      <c r="G2144" s="124">
        <v>0.92437199999999997</v>
      </c>
    </row>
    <row r="2145" spans="2:7" hidden="1" x14ac:dyDescent="0.5">
      <c r="B2145" s="122">
        <v>2008</v>
      </c>
      <c r="C2145" s="126" t="s">
        <v>146</v>
      </c>
      <c r="D2145" s="126" t="s">
        <v>150</v>
      </c>
      <c r="E2145" s="124">
        <v>0.18809400000000001</v>
      </c>
      <c r="F2145" s="124">
        <v>2.2391510000000001</v>
      </c>
      <c r="G2145" s="124">
        <v>2.4272450000000001</v>
      </c>
    </row>
    <row r="2146" spans="2:7" hidden="1" x14ac:dyDescent="0.5">
      <c r="B2146" s="122">
        <v>2008</v>
      </c>
      <c r="C2146" s="126" t="s">
        <v>146</v>
      </c>
      <c r="D2146" s="126" t="s">
        <v>151</v>
      </c>
      <c r="E2146" s="124">
        <v>4.0959000000000002E-2</v>
      </c>
      <c r="F2146" s="124">
        <v>0.106672</v>
      </c>
      <c r="G2146" s="124">
        <v>0.14763100000000001</v>
      </c>
    </row>
    <row r="2147" spans="2:7" hidden="1" x14ac:dyDescent="0.5">
      <c r="B2147" s="122">
        <v>2008</v>
      </c>
      <c r="C2147" s="126" t="s">
        <v>146</v>
      </c>
      <c r="D2147" s="126" t="s">
        <v>152</v>
      </c>
      <c r="E2147" s="124">
        <v>7.1640000000000002E-3</v>
      </c>
      <c r="F2147" s="124">
        <v>8.0904000000000004E-2</v>
      </c>
      <c r="G2147" s="124">
        <v>8.8068000000000007E-2</v>
      </c>
    </row>
    <row r="2148" spans="2:7" hidden="1" x14ac:dyDescent="0.5">
      <c r="B2148" s="122">
        <v>2008</v>
      </c>
      <c r="C2148" s="126" t="s">
        <v>146</v>
      </c>
      <c r="D2148" s="126" t="s">
        <v>153</v>
      </c>
      <c r="E2148" s="124">
        <v>1.5528E-2</v>
      </c>
      <c r="F2148" s="124">
        <v>0.536914</v>
      </c>
      <c r="G2148" s="124">
        <v>0.55244199999999999</v>
      </c>
    </row>
    <row r="2149" spans="2:7" hidden="1" x14ac:dyDescent="0.5">
      <c r="B2149" s="122">
        <v>2008</v>
      </c>
      <c r="C2149" s="126" t="s">
        <v>146</v>
      </c>
      <c r="D2149" s="126" t="s">
        <v>154</v>
      </c>
      <c r="E2149" s="124">
        <v>1.4788000000000001E-2</v>
      </c>
      <c r="F2149" s="124">
        <v>1.0565359999999999</v>
      </c>
      <c r="G2149" s="124">
        <v>1.0713239999999999</v>
      </c>
    </row>
    <row r="2150" spans="2:7" hidden="1" x14ac:dyDescent="0.5">
      <c r="B2150" s="122">
        <v>2008</v>
      </c>
      <c r="C2150" s="126" t="s">
        <v>146</v>
      </c>
      <c r="D2150" s="126" t="s">
        <v>155</v>
      </c>
      <c r="E2150" s="124">
        <v>2.0960000000000002E-3</v>
      </c>
      <c r="F2150" s="124">
        <v>4.9763000000000002E-2</v>
      </c>
      <c r="G2150" s="124">
        <v>5.1859000000000002E-2</v>
      </c>
    </row>
    <row r="2151" spans="2:7" hidden="1" x14ac:dyDescent="0.5">
      <c r="B2151" s="122">
        <v>2008</v>
      </c>
      <c r="C2151" s="126" t="s">
        <v>146</v>
      </c>
      <c r="D2151" s="126" t="s">
        <v>156</v>
      </c>
      <c r="E2151" s="124">
        <v>1.1135000000000001E-2</v>
      </c>
      <c r="F2151" s="124">
        <v>0.875641</v>
      </c>
      <c r="G2151" s="124">
        <v>0.88677600000000001</v>
      </c>
    </row>
    <row r="2152" spans="2:7" hidden="1" x14ac:dyDescent="0.5">
      <c r="B2152" s="122">
        <v>2008</v>
      </c>
      <c r="C2152" s="126" t="s">
        <v>146</v>
      </c>
      <c r="D2152" s="126" t="s">
        <v>157</v>
      </c>
      <c r="E2152" s="124">
        <v>2.4183E-2</v>
      </c>
      <c r="F2152" s="124">
        <v>0.432589</v>
      </c>
      <c r="G2152" s="124">
        <v>0.45677200000000001</v>
      </c>
    </row>
    <row r="2153" spans="2:7" hidden="1" x14ac:dyDescent="0.5">
      <c r="B2153" s="122">
        <v>2008</v>
      </c>
      <c r="C2153" s="126" t="s">
        <v>146</v>
      </c>
      <c r="D2153" s="126" t="s">
        <v>158</v>
      </c>
      <c r="E2153" s="124">
        <v>1.1096999999999999E-2</v>
      </c>
      <c r="F2153" s="124">
        <v>0.22411</v>
      </c>
      <c r="G2153" s="124">
        <v>0.235207</v>
      </c>
    </row>
    <row r="2154" spans="2:7" hidden="1" x14ac:dyDescent="0.5">
      <c r="B2154" s="122">
        <v>2008</v>
      </c>
      <c r="C2154" s="126" t="s">
        <v>146</v>
      </c>
      <c r="D2154" s="126" t="s">
        <v>159</v>
      </c>
      <c r="E2154" s="124">
        <v>3.6329999999999999E-3</v>
      </c>
      <c r="F2154" s="124">
        <v>3.2598000000000002E-2</v>
      </c>
      <c r="G2154" s="124">
        <v>3.6230999999999999E-2</v>
      </c>
    </row>
    <row r="2155" spans="2:7" hidden="1" x14ac:dyDescent="0.5">
      <c r="B2155" s="122">
        <v>2008</v>
      </c>
      <c r="C2155" s="126" t="s">
        <v>146</v>
      </c>
      <c r="D2155" s="126" t="s">
        <v>160</v>
      </c>
      <c r="E2155" s="124">
        <v>6.0956000000000003E-2</v>
      </c>
      <c r="F2155" s="124">
        <v>0.457121</v>
      </c>
      <c r="G2155" s="124">
        <v>0.51807700000000001</v>
      </c>
    </row>
    <row r="2156" spans="2:7" hidden="1" x14ac:dyDescent="0.5">
      <c r="B2156" s="122">
        <v>2008</v>
      </c>
      <c r="C2156" s="126" t="s">
        <v>146</v>
      </c>
      <c r="D2156" s="126" t="s">
        <v>161</v>
      </c>
      <c r="E2156" s="124">
        <v>2.5586000000000001E-2</v>
      </c>
      <c r="F2156" s="124">
        <v>0.150698</v>
      </c>
      <c r="G2156" s="124">
        <v>0.176284</v>
      </c>
    </row>
    <row r="2157" spans="2:7" hidden="1" x14ac:dyDescent="0.5">
      <c r="B2157" s="122">
        <v>2008</v>
      </c>
      <c r="C2157" s="126" t="s">
        <v>146</v>
      </c>
      <c r="D2157" s="126" t="s">
        <v>162</v>
      </c>
      <c r="E2157" s="124">
        <v>1.4824E-2</v>
      </c>
      <c r="F2157" s="124">
        <v>1.4257000000000001E-2</v>
      </c>
      <c r="G2157" s="124">
        <v>2.9080999999999999E-2</v>
      </c>
    </row>
    <row r="2158" spans="2:7" hidden="1" x14ac:dyDescent="0.5">
      <c r="B2158" s="122">
        <v>2008</v>
      </c>
      <c r="C2158" s="126" t="s">
        <v>146</v>
      </c>
      <c r="D2158" s="126" t="s">
        <v>163</v>
      </c>
      <c r="E2158" s="124">
        <v>1.4683999999999999E-2</v>
      </c>
      <c r="F2158" s="124">
        <v>1.2956000000000001E-2</v>
      </c>
      <c r="G2158" s="124">
        <v>2.7640000000000001E-2</v>
      </c>
    </row>
    <row r="2159" spans="2:7" hidden="1" x14ac:dyDescent="0.5">
      <c r="B2159" s="122">
        <v>2008</v>
      </c>
      <c r="C2159" s="126" t="s">
        <v>146</v>
      </c>
      <c r="D2159" s="126" t="s">
        <v>164</v>
      </c>
      <c r="E2159" s="124">
        <v>4.091E-3</v>
      </c>
      <c r="F2159" s="124">
        <v>0.23694499999999999</v>
      </c>
      <c r="G2159" s="124">
        <v>0.241036</v>
      </c>
    </row>
    <row r="2160" spans="2:7" hidden="1" x14ac:dyDescent="0.5">
      <c r="B2160" s="122">
        <v>2008</v>
      </c>
      <c r="C2160" s="126" t="s">
        <v>146</v>
      </c>
      <c r="D2160" s="126" t="s">
        <v>165</v>
      </c>
      <c r="E2160" s="124">
        <v>0.102668</v>
      </c>
      <c r="F2160" s="124">
        <v>1.2190639999999999</v>
      </c>
      <c r="G2160" s="124">
        <v>1.3217319999999999</v>
      </c>
    </row>
    <row r="2161" spans="2:7" hidden="1" x14ac:dyDescent="0.5">
      <c r="B2161" s="122">
        <v>2008</v>
      </c>
      <c r="C2161" s="126" t="s">
        <v>146</v>
      </c>
      <c r="D2161" s="126" t="s">
        <v>166</v>
      </c>
      <c r="E2161" s="124">
        <v>3.3960999999999998E-2</v>
      </c>
      <c r="F2161" s="124">
        <v>0.32951799999999998</v>
      </c>
      <c r="G2161" s="124">
        <v>0.363479</v>
      </c>
    </row>
    <row r="2162" spans="2:7" hidden="1" x14ac:dyDescent="0.5">
      <c r="B2162" s="122">
        <v>2008</v>
      </c>
      <c r="C2162" s="126" t="s">
        <v>146</v>
      </c>
      <c r="D2162" s="126" t="s">
        <v>167</v>
      </c>
      <c r="E2162" s="124">
        <v>8.5164000000000004E-2</v>
      </c>
      <c r="F2162" s="124">
        <v>1.4462170000000001</v>
      </c>
      <c r="G2162" s="124">
        <v>1.5313810000000001</v>
      </c>
    </row>
    <row r="2163" spans="2:7" hidden="1" x14ac:dyDescent="0.5">
      <c r="B2163" s="122">
        <v>2008</v>
      </c>
      <c r="C2163" s="126" t="s">
        <v>146</v>
      </c>
      <c r="D2163" s="126" t="s">
        <v>168</v>
      </c>
      <c r="E2163" s="124">
        <v>0.60041999999999995</v>
      </c>
      <c r="F2163" s="124">
        <v>1.8187930000000001</v>
      </c>
      <c r="G2163" s="124">
        <v>2.4192130000000001</v>
      </c>
    </row>
    <row r="2164" spans="2:7" hidden="1" x14ac:dyDescent="0.5">
      <c r="B2164" s="122">
        <v>2008</v>
      </c>
      <c r="C2164" s="126" t="s">
        <v>146</v>
      </c>
      <c r="D2164" s="126" t="s">
        <v>169</v>
      </c>
      <c r="E2164" s="124">
        <v>3.8709999999999999E-3</v>
      </c>
      <c r="F2164" s="124">
        <v>0.131906</v>
      </c>
      <c r="G2164" s="124">
        <v>0.13577700000000001</v>
      </c>
    </row>
    <row r="2165" spans="2:7" hidden="1" x14ac:dyDescent="0.5">
      <c r="B2165" s="122">
        <v>2008</v>
      </c>
      <c r="C2165" s="126" t="s">
        <v>146</v>
      </c>
      <c r="D2165" s="126" t="s">
        <v>170</v>
      </c>
      <c r="E2165" s="124">
        <v>2.6043E-2</v>
      </c>
      <c r="F2165" s="124">
        <v>0.14693100000000001</v>
      </c>
      <c r="G2165" s="124">
        <v>0.17297399999999999</v>
      </c>
    </row>
    <row r="2166" spans="2:7" hidden="1" x14ac:dyDescent="0.5">
      <c r="B2166" s="122">
        <v>2008</v>
      </c>
      <c r="C2166" s="126" t="s">
        <v>146</v>
      </c>
      <c r="D2166" s="126" t="s">
        <v>171</v>
      </c>
      <c r="E2166" s="124">
        <v>2.32E-4</v>
      </c>
      <c r="F2166" s="124">
        <v>9.7763000000000003E-2</v>
      </c>
      <c r="G2166" s="124">
        <v>9.7994999999999999E-2</v>
      </c>
    </row>
    <row r="2167" spans="2:7" hidden="1" x14ac:dyDescent="0.5">
      <c r="B2167" s="122">
        <v>2008</v>
      </c>
      <c r="C2167" s="126" t="s">
        <v>146</v>
      </c>
      <c r="D2167" s="126" t="s">
        <v>172</v>
      </c>
      <c r="E2167" s="124">
        <v>3.6997000000000002E-2</v>
      </c>
      <c r="F2167" s="124">
        <v>2.4667000000000001E-2</v>
      </c>
      <c r="G2167" s="124">
        <v>6.1663999999999997E-2</v>
      </c>
    </row>
    <row r="2168" spans="2:7" hidden="1" x14ac:dyDescent="0.5">
      <c r="B2168" s="122">
        <v>2008</v>
      </c>
      <c r="C2168" s="126" t="s">
        <v>146</v>
      </c>
      <c r="D2168" s="126" t="s">
        <v>173</v>
      </c>
      <c r="E2168" s="124">
        <v>1.6111E-2</v>
      </c>
      <c r="F2168" s="124">
        <v>0.19669200000000001</v>
      </c>
      <c r="G2168" s="124">
        <v>0.21280299999999999</v>
      </c>
    </row>
    <row r="2169" spans="2:7" hidden="1" x14ac:dyDescent="0.5">
      <c r="B2169" s="122">
        <v>2008</v>
      </c>
      <c r="C2169" s="126" t="s">
        <v>146</v>
      </c>
      <c r="D2169" s="126" t="s">
        <v>174</v>
      </c>
      <c r="E2169" s="124">
        <v>1.9283000000000002E-2</v>
      </c>
      <c r="F2169" s="124">
        <v>9.6021999999999996E-2</v>
      </c>
      <c r="G2169" s="124">
        <v>0.115305</v>
      </c>
    </row>
    <row r="2170" spans="2:7" hidden="1" x14ac:dyDescent="0.5">
      <c r="B2170" s="122">
        <v>2008</v>
      </c>
      <c r="C2170" s="126" t="s">
        <v>146</v>
      </c>
      <c r="D2170" s="126" t="s">
        <v>175</v>
      </c>
      <c r="E2170" s="124">
        <v>5.5490000000000001E-3</v>
      </c>
      <c r="F2170" s="124">
        <v>5.9665999999999997E-2</v>
      </c>
      <c r="G2170" s="124">
        <v>6.5214999999999995E-2</v>
      </c>
    </row>
    <row r="2171" spans="2:7" hidden="1" x14ac:dyDescent="0.5">
      <c r="B2171" s="122">
        <v>2008</v>
      </c>
      <c r="C2171" s="126" t="s">
        <v>146</v>
      </c>
      <c r="D2171" s="126" t="s">
        <v>176</v>
      </c>
      <c r="E2171" s="124">
        <v>1.4944000000000001E-2</v>
      </c>
      <c r="F2171" s="124">
        <v>0.231736</v>
      </c>
      <c r="G2171" s="124">
        <v>0.24668000000000001</v>
      </c>
    </row>
    <row r="2172" spans="2:7" hidden="1" x14ac:dyDescent="0.5">
      <c r="B2172" s="122">
        <v>2008</v>
      </c>
      <c r="C2172" s="126" t="s">
        <v>73</v>
      </c>
      <c r="D2172" s="126" t="s">
        <v>177</v>
      </c>
      <c r="E2172" s="124">
        <v>0.62419199999999997</v>
      </c>
      <c r="F2172" s="124">
        <v>1.3352649999999999</v>
      </c>
      <c r="G2172" s="124">
        <v>1.959457</v>
      </c>
    </row>
    <row r="2173" spans="2:7" hidden="1" x14ac:dyDescent="0.5">
      <c r="B2173" s="122">
        <v>2008</v>
      </c>
      <c r="C2173" s="126" t="s">
        <v>73</v>
      </c>
      <c r="D2173" s="126" t="s">
        <v>178</v>
      </c>
      <c r="E2173" s="124">
        <v>0.30107899999999999</v>
      </c>
      <c r="F2173" s="124">
        <v>0.39506400000000003</v>
      </c>
      <c r="G2173" s="124">
        <v>0.69614299999999996</v>
      </c>
    </row>
    <row r="2174" spans="2:7" hidden="1" x14ac:dyDescent="0.5">
      <c r="B2174" s="122">
        <v>2008</v>
      </c>
      <c r="C2174" s="126" t="s">
        <v>73</v>
      </c>
      <c r="D2174" s="126" t="s">
        <v>179</v>
      </c>
      <c r="E2174" s="124">
        <v>0.17541000000000001</v>
      </c>
      <c r="F2174" s="124">
        <v>0.38136900000000001</v>
      </c>
      <c r="G2174" s="124">
        <v>0.55677900000000002</v>
      </c>
    </row>
    <row r="2175" spans="2:7" hidden="1" x14ac:dyDescent="0.5">
      <c r="B2175" s="122">
        <v>2008</v>
      </c>
      <c r="C2175" s="126" t="s">
        <v>73</v>
      </c>
      <c r="D2175" s="126" t="s">
        <v>180</v>
      </c>
      <c r="E2175" s="124">
        <v>1.0545000000000001E-2</v>
      </c>
      <c r="F2175" s="124">
        <v>0.10265000000000001</v>
      </c>
      <c r="G2175" s="124">
        <v>0.113195</v>
      </c>
    </row>
    <row r="2176" spans="2:7" hidden="1" x14ac:dyDescent="0.5">
      <c r="B2176" s="122">
        <v>2008</v>
      </c>
      <c r="C2176" s="126" t="s">
        <v>73</v>
      </c>
      <c r="D2176" s="126" t="s">
        <v>181</v>
      </c>
      <c r="E2176" s="124">
        <v>6.3330000000000001E-3</v>
      </c>
      <c r="F2176" s="124">
        <v>9.9469999999999992E-3</v>
      </c>
      <c r="G2176" s="124">
        <v>1.6279999999999999E-2</v>
      </c>
    </row>
    <row r="2177" spans="2:7" hidden="1" x14ac:dyDescent="0.5">
      <c r="B2177" s="122">
        <v>2008</v>
      </c>
      <c r="C2177" s="126" t="s">
        <v>73</v>
      </c>
      <c r="D2177" s="126" t="s">
        <v>182</v>
      </c>
      <c r="E2177" s="124">
        <v>0.287134</v>
      </c>
      <c r="F2177" s="124">
        <v>0.64807599999999999</v>
      </c>
      <c r="G2177" s="124">
        <v>0.93520999999999999</v>
      </c>
    </row>
    <row r="2178" spans="2:7" hidden="1" x14ac:dyDescent="0.5">
      <c r="B2178" s="122">
        <v>2008</v>
      </c>
      <c r="C2178" s="126" t="s">
        <v>73</v>
      </c>
      <c r="D2178" s="126" t="s">
        <v>183</v>
      </c>
      <c r="E2178" s="124">
        <v>1.4259550000000001</v>
      </c>
      <c r="F2178" s="124">
        <v>0.72141500000000003</v>
      </c>
      <c r="G2178" s="124">
        <v>2.14737</v>
      </c>
    </row>
    <row r="2179" spans="2:7" hidden="1" x14ac:dyDescent="0.5">
      <c r="B2179" s="122">
        <v>2008</v>
      </c>
      <c r="C2179" s="126" t="s">
        <v>73</v>
      </c>
      <c r="D2179" s="126" t="s">
        <v>184</v>
      </c>
      <c r="E2179" s="124">
        <v>0.88268500000000005</v>
      </c>
      <c r="F2179" s="124">
        <v>0.95476899999999998</v>
      </c>
      <c r="G2179" s="124">
        <v>1.8374539999999999</v>
      </c>
    </row>
    <row r="2180" spans="2:7" hidden="1" x14ac:dyDescent="0.5">
      <c r="B2180" s="122">
        <v>2008</v>
      </c>
      <c r="C2180" s="126" t="s">
        <v>73</v>
      </c>
      <c r="D2180" s="126" t="s">
        <v>185</v>
      </c>
      <c r="E2180" s="124">
        <v>1.2583150000000001</v>
      </c>
      <c r="F2180" s="124">
        <v>0.83666700000000005</v>
      </c>
      <c r="G2180" s="124">
        <v>2.0949819999999999</v>
      </c>
    </row>
    <row r="2181" spans="2:7" hidden="1" x14ac:dyDescent="0.5">
      <c r="B2181" s="122">
        <v>2008</v>
      </c>
      <c r="C2181" s="126" t="s">
        <v>186</v>
      </c>
      <c r="D2181" s="126" t="s">
        <v>187</v>
      </c>
      <c r="E2181" s="124">
        <v>0.289385</v>
      </c>
      <c r="F2181" s="124">
        <v>0.19447800000000001</v>
      </c>
      <c r="G2181" s="124">
        <v>0.48386299999999999</v>
      </c>
    </row>
    <row r="2182" spans="2:7" hidden="1" x14ac:dyDescent="0.5">
      <c r="B2182" s="122">
        <v>2008</v>
      </c>
      <c r="C2182" s="126" t="s">
        <v>186</v>
      </c>
      <c r="D2182" s="126" t="s">
        <v>188</v>
      </c>
      <c r="E2182" s="124">
        <v>1.3469800000000001</v>
      </c>
      <c r="F2182" s="124">
        <v>0.92422899999999997</v>
      </c>
      <c r="G2182" s="124">
        <v>2.2712089999999998</v>
      </c>
    </row>
    <row r="2183" spans="2:7" hidden="1" x14ac:dyDescent="0.5">
      <c r="B2183" s="122">
        <v>2008</v>
      </c>
      <c r="C2183" s="126" t="s">
        <v>186</v>
      </c>
      <c r="D2183" s="126" t="s">
        <v>189</v>
      </c>
      <c r="E2183" s="124">
        <v>0.86071799999999998</v>
      </c>
      <c r="F2183" s="124">
        <v>1.016564</v>
      </c>
      <c r="G2183" s="124">
        <v>1.8772819999999999</v>
      </c>
    </row>
    <row r="2184" spans="2:7" hidden="1" x14ac:dyDescent="0.5">
      <c r="B2184" s="122">
        <v>2008</v>
      </c>
      <c r="C2184" s="126" t="s">
        <v>190</v>
      </c>
      <c r="D2184" s="126" t="s">
        <v>191</v>
      </c>
      <c r="E2184" s="124">
        <v>9.2549999999999993E-3</v>
      </c>
      <c r="F2184" s="124">
        <v>9.2519999999999998E-3</v>
      </c>
      <c r="G2184" s="124">
        <v>1.8506999999999999E-2</v>
      </c>
    </row>
    <row r="2185" spans="2:7" hidden="1" x14ac:dyDescent="0.5">
      <c r="B2185" s="122">
        <v>2008</v>
      </c>
      <c r="C2185" s="126" t="s">
        <v>190</v>
      </c>
      <c r="D2185" s="126" t="s">
        <v>192</v>
      </c>
      <c r="E2185" s="124">
        <v>0.12670699999999999</v>
      </c>
      <c r="F2185" s="124">
        <v>8.3127999999999994E-2</v>
      </c>
      <c r="G2185" s="124">
        <v>0.20983499999999999</v>
      </c>
    </row>
    <row r="2186" spans="2:7" hidden="1" x14ac:dyDescent="0.5">
      <c r="B2186" s="122">
        <v>2008</v>
      </c>
      <c r="C2186" s="126" t="s">
        <v>190</v>
      </c>
      <c r="D2186" s="126" t="s">
        <v>193</v>
      </c>
      <c r="E2186" s="124">
        <v>0.88986900000000002</v>
      </c>
      <c r="F2186" s="124">
        <v>0.40190700000000001</v>
      </c>
      <c r="G2186" s="124">
        <v>1.291776</v>
      </c>
    </row>
    <row r="2187" spans="2:7" hidden="1" x14ac:dyDescent="0.5">
      <c r="B2187" s="122">
        <v>2008</v>
      </c>
      <c r="C2187" s="126" t="s">
        <v>190</v>
      </c>
      <c r="D2187" s="126" t="s">
        <v>194</v>
      </c>
      <c r="E2187" s="124">
        <v>2.1418E-2</v>
      </c>
      <c r="F2187" s="124">
        <v>9.9450000000000007E-3</v>
      </c>
      <c r="G2187" s="124">
        <v>3.1363000000000002E-2</v>
      </c>
    </row>
    <row r="2188" spans="2:7" hidden="1" x14ac:dyDescent="0.5">
      <c r="B2188" s="122">
        <v>2008</v>
      </c>
      <c r="C2188" s="126" t="s">
        <v>190</v>
      </c>
      <c r="D2188" s="126" t="s">
        <v>195</v>
      </c>
      <c r="E2188" s="124">
        <v>0.44203100000000001</v>
      </c>
      <c r="F2188" s="124">
        <v>0.61916300000000002</v>
      </c>
      <c r="G2188" s="124">
        <v>1.061194</v>
      </c>
    </row>
    <row r="2189" spans="2:7" hidden="1" x14ac:dyDescent="0.5">
      <c r="B2189" s="122">
        <v>2008</v>
      </c>
      <c r="C2189" s="126" t="s">
        <v>190</v>
      </c>
      <c r="D2189" s="126" t="s">
        <v>196</v>
      </c>
      <c r="E2189" s="124">
        <v>0.53705000000000003</v>
      </c>
      <c r="F2189" s="124">
        <v>0.21646000000000001</v>
      </c>
      <c r="G2189" s="124">
        <v>0.75351000000000001</v>
      </c>
    </row>
    <row r="2190" spans="2:7" hidden="1" x14ac:dyDescent="0.5">
      <c r="B2190" s="122">
        <v>2008</v>
      </c>
      <c r="C2190" s="126" t="s">
        <v>190</v>
      </c>
      <c r="D2190" s="126" t="s">
        <v>197</v>
      </c>
      <c r="E2190" s="124">
        <v>0.18633</v>
      </c>
      <c r="F2190" s="124">
        <v>0.16350600000000001</v>
      </c>
      <c r="G2190" s="124">
        <v>0.34983599999999998</v>
      </c>
    </row>
    <row r="2191" spans="2:7" hidden="1" x14ac:dyDescent="0.5">
      <c r="B2191" s="122">
        <v>2008</v>
      </c>
      <c r="C2191" s="126" t="s">
        <v>190</v>
      </c>
      <c r="D2191" s="126" t="s">
        <v>198</v>
      </c>
      <c r="E2191" s="124">
        <v>0.73556200000000005</v>
      </c>
      <c r="F2191" s="124">
        <v>0.95238</v>
      </c>
      <c r="G2191" s="124">
        <v>1.6879420000000001</v>
      </c>
    </row>
    <row r="2192" spans="2:7" hidden="1" x14ac:dyDescent="0.5">
      <c r="B2192" s="122">
        <v>2008</v>
      </c>
      <c r="C2192" s="126" t="s">
        <v>190</v>
      </c>
      <c r="D2192" s="126" t="s">
        <v>199</v>
      </c>
      <c r="E2192" s="124">
        <v>4.0835000000000003E-2</v>
      </c>
      <c r="F2192" s="124">
        <v>6.8111000000000005E-2</v>
      </c>
      <c r="G2192" s="124">
        <v>0.108946</v>
      </c>
    </row>
    <row r="2193" spans="2:7" hidden="1" x14ac:dyDescent="0.5">
      <c r="B2193" s="122">
        <v>2008</v>
      </c>
      <c r="C2193" s="126" t="s">
        <v>190</v>
      </c>
      <c r="D2193" s="126" t="s">
        <v>200</v>
      </c>
      <c r="E2193" s="124">
        <v>0.20843400000000001</v>
      </c>
      <c r="F2193" s="124">
        <v>0.25769900000000001</v>
      </c>
      <c r="G2193" s="124">
        <v>0.46613300000000002</v>
      </c>
    </row>
    <row r="2194" spans="2:7" hidden="1" x14ac:dyDescent="0.5">
      <c r="B2194" s="122">
        <v>2008</v>
      </c>
      <c r="C2194" s="126" t="s">
        <v>190</v>
      </c>
      <c r="D2194" s="126" t="s">
        <v>201</v>
      </c>
      <c r="E2194" s="124">
        <v>0.64135600000000004</v>
      </c>
      <c r="F2194" s="124">
        <v>0.65564500000000003</v>
      </c>
      <c r="G2194" s="124">
        <v>1.2970010000000001</v>
      </c>
    </row>
    <row r="2195" spans="2:7" hidden="1" x14ac:dyDescent="0.5">
      <c r="B2195" s="122">
        <v>2008</v>
      </c>
      <c r="C2195" s="126" t="s">
        <v>190</v>
      </c>
      <c r="D2195" s="126" t="s">
        <v>202</v>
      </c>
      <c r="E2195" s="124">
        <v>0.54960699999999996</v>
      </c>
      <c r="F2195" s="124">
        <v>0.45058599999999999</v>
      </c>
      <c r="G2195" s="124">
        <v>1.0001930000000001</v>
      </c>
    </row>
    <row r="2196" spans="2:7" hidden="1" x14ac:dyDescent="0.5">
      <c r="B2196" s="122">
        <v>2008</v>
      </c>
      <c r="C2196" s="126" t="s">
        <v>190</v>
      </c>
      <c r="D2196" s="126" t="s">
        <v>203</v>
      </c>
      <c r="E2196" s="124">
        <v>6.2497999999999998E-2</v>
      </c>
      <c r="F2196" s="124">
        <v>6.1855E-2</v>
      </c>
      <c r="G2196" s="124">
        <v>0.12435300000000001</v>
      </c>
    </row>
    <row r="2197" spans="2:7" hidden="1" x14ac:dyDescent="0.5">
      <c r="B2197" s="122">
        <v>2008</v>
      </c>
      <c r="C2197" s="126" t="s">
        <v>190</v>
      </c>
      <c r="D2197" s="126" t="s">
        <v>204</v>
      </c>
      <c r="E2197" s="124">
        <v>0.235128</v>
      </c>
      <c r="F2197" s="124">
        <v>0.17389099999999999</v>
      </c>
      <c r="G2197" s="124">
        <v>0.40901900000000002</v>
      </c>
    </row>
    <row r="2198" spans="2:7" hidden="1" x14ac:dyDescent="0.5">
      <c r="B2198" s="122">
        <v>2008</v>
      </c>
      <c r="C2198" s="126" t="s">
        <v>190</v>
      </c>
      <c r="D2198" s="126" t="s">
        <v>205</v>
      </c>
      <c r="E2198" s="124">
        <v>5.1879000000000002E-2</v>
      </c>
      <c r="F2198" s="124">
        <v>4.7150999999999998E-2</v>
      </c>
      <c r="G2198" s="124">
        <v>9.9030000000000007E-2</v>
      </c>
    </row>
    <row r="2199" spans="2:7" hidden="1" x14ac:dyDescent="0.5">
      <c r="B2199" s="122">
        <v>2008</v>
      </c>
      <c r="C2199" s="126" t="s">
        <v>206</v>
      </c>
      <c r="D2199" s="126" t="s">
        <v>207</v>
      </c>
      <c r="E2199" s="124">
        <v>1.6589E-2</v>
      </c>
      <c r="F2199" s="124">
        <v>2.0275000000000001E-2</v>
      </c>
      <c r="G2199" s="124">
        <v>3.6864000000000001E-2</v>
      </c>
    </row>
    <row r="2200" spans="2:7" hidden="1" x14ac:dyDescent="0.5">
      <c r="B2200" s="122">
        <v>2008</v>
      </c>
      <c r="C2200" s="126" t="s">
        <v>206</v>
      </c>
      <c r="D2200" s="126" t="s">
        <v>208</v>
      </c>
      <c r="E2200" s="124">
        <v>3.4350000000000001E-3</v>
      </c>
      <c r="F2200" s="124">
        <v>3.9039999999999999E-3</v>
      </c>
      <c r="G2200" s="124">
        <v>7.339E-3</v>
      </c>
    </row>
    <row r="2201" spans="2:7" hidden="1" x14ac:dyDescent="0.5">
      <c r="B2201" s="122">
        <v>2008</v>
      </c>
      <c r="C2201" s="126" t="s">
        <v>206</v>
      </c>
      <c r="D2201" s="126" t="s">
        <v>209</v>
      </c>
      <c r="E2201" s="124">
        <v>5.385E-3</v>
      </c>
      <c r="F2201" s="124">
        <v>5.9579999999999998E-3</v>
      </c>
      <c r="G2201" s="124">
        <v>1.1343000000000001E-2</v>
      </c>
    </row>
    <row r="2202" spans="2:7" hidden="1" x14ac:dyDescent="0.5">
      <c r="B2202" s="122">
        <v>2008</v>
      </c>
      <c r="C2202" s="126" t="s">
        <v>206</v>
      </c>
      <c r="D2202" s="126" t="s">
        <v>210</v>
      </c>
      <c r="E2202" s="124">
        <v>2.0945999999999999E-2</v>
      </c>
      <c r="F2202" s="124">
        <v>1.3483E-2</v>
      </c>
      <c r="G2202" s="124">
        <v>3.4429000000000001E-2</v>
      </c>
    </row>
    <row r="2203" spans="2:7" hidden="1" x14ac:dyDescent="0.5">
      <c r="B2203" s="122">
        <v>2008</v>
      </c>
      <c r="C2203" s="126" t="s">
        <v>206</v>
      </c>
      <c r="D2203" s="126" t="s">
        <v>211</v>
      </c>
      <c r="E2203" s="124">
        <v>4.6462000000000003E-2</v>
      </c>
      <c r="F2203" s="124">
        <v>5.0922000000000002E-2</v>
      </c>
      <c r="G2203" s="124">
        <v>9.7383999999999998E-2</v>
      </c>
    </row>
    <row r="2204" spans="2:7" hidden="1" x14ac:dyDescent="0.5">
      <c r="B2204" s="122">
        <v>2008</v>
      </c>
      <c r="C2204" s="126" t="s">
        <v>206</v>
      </c>
      <c r="D2204" s="126" t="s">
        <v>212</v>
      </c>
      <c r="E2204" s="124">
        <v>0.331702</v>
      </c>
      <c r="F2204" s="124">
        <v>0.45596799999999998</v>
      </c>
      <c r="G2204" s="124">
        <v>0.78766999999999998</v>
      </c>
    </row>
    <row r="2205" spans="2:7" hidden="1" x14ac:dyDescent="0.5">
      <c r="B2205" s="122">
        <v>2008</v>
      </c>
      <c r="C2205" s="126" t="s">
        <v>206</v>
      </c>
      <c r="D2205" s="126" t="s">
        <v>213</v>
      </c>
      <c r="E2205" s="124">
        <v>0.29273700000000002</v>
      </c>
      <c r="F2205" s="124">
        <v>0.37293799999999999</v>
      </c>
      <c r="G2205" s="124">
        <v>0.66567500000000002</v>
      </c>
    </row>
    <row r="2206" spans="2:7" hidden="1" x14ac:dyDescent="0.5">
      <c r="B2206" s="122">
        <v>2008</v>
      </c>
      <c r="C2206" s="126" t="s">
        <v>206</v>
      </c>
      <c r="D2206" s="126" t="s">
        <v>214</v>
      </c>
      <c r="E2206" s="124">
        <v>1.3788E-2</v>
      </c>
      <c r="F2206" s="124">
        <v>2.2865E-2</v>
      </c>
      <c r="G2206" s="124">
        <v>3.6652999999999998E-2</v>
      </c>
    </row>
    <row r="2207" spans="2:7" hidden="1" x14ac:dyDescent="0.5">
      <c r="B2207" s="122">
        <v>2008</v>
      </c>
      <c r="C2207" s="126" t="s">
        <v>206</v>
      </c>
      <c r="D2207" s="126" t="s">
        <v>215</v>
      </c>
      <c r="E2207" s="124">
        <v>0.14477100000000001</v>
      </c>
      <c r="F2207" s="124">
        <v>0.12589400000000001</v>
      </c>
      <c r="G2207" s="124">
        <v>0.27066499999999999</v>
      </c>
    </row>
    <row r="2208" spans="2:7" hidden="1" x14ac:dyDescent="0.5">
      <c r="B2208" s="122">
        <v>2008</v>
      </c>
      <c r="C2208" s="126" t="s">
        <v>206</v>
      </c>
      <c r="D2208" s="126" t="s">
        <v>216</v>
      </c>
      <c r="E2208" s="124">
        <v>3.9751000000000002E-2</v>
      </c>
      <c r="F2208" s="124">
        <v>3.8596999999999999E-2</v>
      </c>
      <c r="G2208" s="124">
        <v>7.8348000000000001E-2</v>
      </c>
    </row>
    <row r="2209" spans="2:7" hidden="1" x14ac:dyDescent="0.5">
      <c r="B2209" s="122">
        <v>2008</v>
      </c>
      <c r="C2209" s="126" t="s">
        <v>206</v>
      </c>
      <c r="D2209" s="126" t="s">
        <v>217</v>
      </c>
      <c r="E2209" s="124">
        <v>5.6449999999999998E-3</v>
      </c>
      <c r="F2209" s="124">
        <v>8.8450000000000004E-3</v>
      </c>
      <c r="G2209" s="124">
        <v>1.4489999999999999E-2</v>
      </c>
    </row>
    <row r="2210" spans="2:7" hidden="1" x14ac:dyDescent="0.5">
      <c r="B2210" s="122">
        <v>2008</v>
      </c>
      <c r="C2210" s="126" t="s">
        <v>206</v>
      </c>
      <c r="D2210" s="126" t="s">
        <v>218</v>
      </c>
      <c r="E2210" s="124">
        <v>6.7555000000000004E-2</v>
      </c>
      <c r="F2210" s="124">
        <v>0.161103</v>
      </c>
      <c r="G2210" s="124">
        <v>0.228658</v>
      </c>
    </row>
    <row r="2211" spans="2:7" hidden="1" x14ac:dyDescent="0.5">
      <c r="B2211" s="122">
        <v>2008</v>
      </c>
      <c r="C2211" s="126" t="s">
        <v>206</v>
      </c>
      <c r="D2211" s="126" t="s">
        <v>219</v>
      </c>
      <c r="E2211" s="124">
        <v>4.7592000000000002E-2</v>
      </c>
      <c r="F2211" s="124">
        <v>5.0707000000000002E-2</v>
      </c>
      <c r="G2211" s="124">
        <v>9.8298999999999997E-2</v>
      </c>
    </row>
    <row r="2212" spans="2:7" hidden="1" x14ac:dyDescent="0.5">
      <c r="B2212" s="122">
        <v>2008</v>
      </c>
      <c r="C2212" s="126" t="s">
        <v>206</v>
      </c>
      <c r="D2212" s="126" t="s">
        <v>220</v>
      </c>
      <c r="E2212" s="124">
        <v>7.5896000000000005E-2</v>
      </c>
      <c r="F2212" s="124">
        <v>9.2748999999999998E-2</v>
      </c>
      <c r="G2212" s="124">
        <v>0.16864499999999999</v>
      </c>
    </row>
    <row r="2213" spans="2:7" hidden="1" x14ac:dyDescent="0.5">
      <c r="B2213" s="122">
        <v>2008</v>
      </c>
      <c r="C2213" s="126" t="s">
        <v>206</v>
      </c>
      <c r="D2213" s="126" t="s">
        <v>221</v>
      </c>
      <c r="E2213" s="124">
        <v>5.7931999999999997E-2</v>
      </c>
      <c r="F2213" s="124">
        <v>0.30784899999999998</v>
      </c>
      <c r="G2213" s="124">
        <v>0.36578100000000002</v>
      </c>
    </row>
    <row r="2214" spans="2:7" hidden="1" x14ac:dyDescent="0.5">
      <c r="B2214" s="122">
        <v>2008</v>
      </c>
      <c r="C2214" s="126" t="s">
        <v>206</v>
      </c>
      <c r="D2214" s="126" t="s">
        <v>222</v>
      </c>
      <c r="E2214" s="124">
        <v>8.7112999999999996E-2</v>
      </c>
      <c r="F2214" s="124">
        <v>0.14288200000000001</v>
      </c>
      <c r="G2214" s="124">
        <v>0.229995</v>
      </c>
    </row>
    <row r="2215" spans="2:7" hidden="1" x14ac:dyDescent="0.5">
      <c r="B2215" s="122">
        <v>2008</v>
      </c>
      <c r="C2215" s="126" t="s">
        <v>206</v>
      </c>
      <c r="D2215" s="126" t="s">
        <v>223</v>
      </c>
      <c r="E2215" s="124">
        <v>0.134604</v>
      </c>
      <c r="F2215" s="124">
        <v>0.25559900000000002</v>
      </c>
      <c r="G2215" s="124">
        <v>0.39020300000000002</v>
      </c>
    </row>
    <row r="2216" spans="2:7" hidden="1" x14ac:dyDescent="0.5">
      <c r="B2216" s="122">
        <v>2008</v>
      </c>
      <c r="C2216" s="126" t="s">
        <v>206</v>
      </c>
      <c r="D2216" s="126" t="s">
        <v>224</v>
      </c>
      <c r="E2216" s="124">
        <v>6.7759999999999999E-3</v>
      </c>
      <c r="F2216" s="124">
        <v>7.8899999999999994E-3</v>
      </c>
      <c r="G2216" s="124">
        <v>1.4666E-2</v>
      </c>
    </row>
    <row r="2217" spans="2:7" hidden="1" x14ac:dyDescent="0.5">
      <c r="B2217" s="122">
        <v>2008</v>
      </c>
      <c r="C2217" s="126" t="s">
        <v>206</v>
      </c>
      <c r="D2217" s="126" t="s">
        <v>225</v>
      </c>
      <c r="E2217" s="124">
        <v>6.8287E-2</v>
      </c>
      <c r="F2217" s="124">
        <v>0.14838299999999999</v>
      </c>
      <c r="G2217" s="124">
        <v>0.21667</v>
      </c>
    </row>
    <row r="2218" spans="2:7" hidden="1" x14ac:dyDescent="0.5">
      <c r="B2218" s="122">
        <v>2008</v>
      </c>
      <c r="C2218" s="126" t="s">
        <v>206</v>
      </c>
      <c r="D2218" s="126" t="s">
        <v>226</v>
      </c>
      <c r="E2218" s="124">
        <v>8.1946000000000005E-2</v>
      </c>
      <c r="F2218" s="124">
        <v>9.0928999999999996E-2</v>
      </c>
      <c r="G2218" s="124">
        <v>0.172875</v>
      </c>
    </row>
    <row r="2219" spans="2:7" hidden="1" x14ac:dyDescent="0.5">
      <c r="B2219" s="122">
        <v>2008</v>
      </c>
      <c r="C2219" s="126" t="s">
        <v>206</v>
      </c>
      <c r="D2219" s="126" t="s">
        <v>227</v>
      </c>
      <c r="E2219" s="124">
        <v>0.15457899999999999</v>
      </c>
      <c r="F2219" s="124">
        <v>0.177369</v>
      </c>
      <c r="G2219" s="124">
        <v>0.33194800000000002</v>
      </c>
    </row>
    <row r="2220" spans="2:7" hidden="1" x14ac:dyDescent="0.5">
      <c r="B2220" s="122">
        <v>2008</v>
      </c>
      <c r="C2220" s="126" t="s">
        <v>206</v>
      </c>
      <c r="D2220" s="126" t="s">
        <v>228</v>
      </c>
      <c r="E2220" s="124">
        <v>0.113193</v>
      </c>
      <c r="F2220" s="124">
        <v>0.130826</v>
      </c>
      <c r="G2220" s="124">
        <v>0.24401900000000001</v>
      </c>
    </row>
    <row r="2221" spans="2:7" hidden="1" x14ac:dyDescent="0.5">
      <c r="B2221" s="122">
        <v>2008</v>
      </c>
      <c r="C2221" s="126" t="s">
        <v>206</v>
      </c>
      <c r="D2221" s="126" t="s">
        <v>229</v>
      </c>
      <c r="E2221" s="124">
        <v>9.9999999999999995E-7</v>
      </c>
      <c r="F2221" s="124">
        <v>3.0600000000000001E-4</v>
      </c>
      <c r="G2221" s="124">
        <v>3.0699999999999998E-4</v>
      </c>
    </row>
    <row r="2222" spans="2:7" hidden="1" x14ac:dyDescent="0.5">
      <c r="B2222" s="122">
        <v>2008</v>
      </c>
      <c r="C2222" s="126" t="s">
        <v>206</v>
      </c>
      <c r="D2222" s="126" t="s">
        <v>230</v>
      </c>
      <c r="E2222" s="124">
        <v>5.0172000000000001E-2</v>
      </c>
      <c r="F2222" s="124">
        <v>7.3262999999999995E-2</v>
      </c>
      <c r="G2222" s="124">
        <v>0.123435</v>
      </c>
    </row>
    <row r="2223" spans="2:7" hidden="1" x14ac:dyDescent="0.5">
      <c r="B2223" s="122">
        <v>2008</v>
      </c>
      <c r="C2223" s="126" t="s">
        <v>206</v>
      </c>
      <c r="D2223" s="126" t="s">
        <v>231</v>
      </c>
      <c r="E2223" s="124">
        <v>4.5593000000000002E-2</v>
      </c>
      <c r="F2223" s="124">
        <v>0.13511300000000001</v>
      </c>
      <c r="G2223" s="124">
        <v>0.18070600000000001</v>
      </c>
    </row>
    <row r="2224" spans="2:7" hidden="1" x14ac:dyDescent="0.5">
      <c r="B2224" s="122">
        <v>2008</v>
      </c>
      <c r="C2224" s="126" t="s">
        <v>206</v>
      </c>
      <c r="D2224" s="126" t="s">
        <v>232</v>
      </c>
      <c r="E2224" s="124">
        <v>9.8549999999999992E-3</v>
      </c>
      <c r="F2224" s="124">
        <v>1.7002E-2</v>
      </c>
      <c r="G2224" s="124">
        <v>2.6856999999999999E-2</v>
      </c>
    </row>
    <row r="2225" spans="2:7" hidden="1" x14ac:dyDescent="0.5">
      <c r="B2225" s="122">
        <v>2008</v>
      </c>
      <c r="C2225" s="126" t="s">
        <v>206</v>
      </c>
      <c r="D2225" s="126" t="s">
        <v>233</v>
      </c>
      <c r="E2225" s="124">
        <v>2.6189999999999998E-3</v>
      </c>
      <c r="F2225" s="124">
        <v>3.277E-3</v>
      </c>
      <c r="G2225" s="124">
        <v>5.8960000000000002E-3</v>
      </c>
    </row>
    <row r="2226" spans="2:7" hidden="1" x14ac:dyDescent="0.5">
      <c r="B2226" s="122">
        <v>2008</v>
      </c>
      <c r="C2226" s="126" t="s">
        <v>206</v>
      </c>
      <c r="D2226" s="126" t="s">
        <v>234</v>
      </c>
      <c r="E2226" s="124">
        <v>5.6587999999999999E-2</v>
      </c>
      <c r="F2226" s="124">
        <v>7.1396000000000001E-2</v>
      </c>
      <c r="G2226" s="124">
        <v>0.12798399999999999</v>
      </c>
    </row>
    <row r="2227" spans="2:7" hidden="1" x14ac:dyDescent="0.5">
      <c r="B2227" s="122">
        <v>2008</v>
      </c>
      <c r="C2227" s="126" t="s">
        <v>206</v>
      </c>
      <c r="D2227" s="126" t="s">
        <v>235</v>
      </c>
      <c r="E2227" s="124">
        <v>1.6344999999999998E-2</v>
      </c>
      <c r="F2227" s="124">
        <v>6.9071999999999995E-2</v>
      </c>
      <c r="G2227" s="124">
        <v>8.5416999999999993E-2</v>
      </c>
    </row>
    <row r="2228" spans="2:7" hidden="1" x14ac:dyDescent="0.5">
      <c r="B2228" s="122">
        <v>2008</v>
      </c>
      <c r="C2228" s="126" t="s">
        <v>206</v>
      </c>
      <c r="D2228" s="126" t="s">
        <v>236</v>
      </c>
      <c r="E2228" s="124">
        <v>1.874E-3</v>
      </c>
      <c r="F2228" s="124">
        <v>1.299E-3</v>
      </c>
      <c r="G2228" s="124">
        <v>3.173E-3</v>
      </c>
    </row>
    <row r="2229" spans="2:7" hidden="1" x14ac:dyDescent="0.5">
      <c r="B2229" s="122">
        <v>2008</v>
      </c>
      <c r="C2229" s="126" t="s">
        <v>206</v>
      </c>
      <c r="D2229" s="126" t="s">
        <v>237</v>
      </c>
      <c r="E2229" s="124">
        <v>0.100539</v>
      </c>
      <c r="F2229" s="124">
        <v>9.1953999999999994E-2</v>
      </c>
      <c r="G2229" s="124">
        <v>0.192493</v>
      </c>
    </row>
    <row r="2230" spans="2:7" hidden="1" x14ac:dyDescent="0.5">
      <c r="B2230" s="122">
        <v>2008</v>
      </c>
      <c r="C2230" s="126" t="s">
        <v>206</v>
      </c>
      <c r="D2230" s="126" t="s">
        <v>238</v>
      </c>
      <c r="E2230" s="124">
        <v>5.1604999999999998E-2</v>
      </c>
      <c r="F2230" s="124">
        <v>3.2739999999999998E-2</v>
      </c>
      <c r="G2230" s="124">
        <v>8.4345000000000003E-2</v>
      </c>
    </row>
    <row r="2231" spans="2:7" hidden="1" x14ac:dyDescent="0.5">
      <c r="B2231" s="122">
        <v>2008</v>
      </c>
      <c r="C2231" s="126" t="s">
        <v>206</v>
      </c>
      <c r="D2231" s="126" t="s">
        <v>239</v>
      </c>
      <c r="E2231" s="124">
        <v>0.191527</v>
      </c>
      <c r="F2231" s="124">
        <v>0.37131900000000001</v>
      </c>
      <c r="G2231" s="124">
        <v>0.56284599999999996</v>
      </c>
    </row>
    <row r="2232" spans="2:7" hidden="1" x14ac:dyDescent="0.5">
      <c r="B2232" s="122">
        <v>2008</v>
      </c>
      <c r="C2232" s="126" t="s">
        <v>206</v>
      </c>
      <c r="D2232" s="126" t="s">
        <v>240</v>
      </c>
      <c r="E2232" s="124">
        <v>2.3994999999999999E-2</v>
      </c>
      <c r="F2232" s="124">
        <v>7.1580000000000005E-2</v>
      </c>
      <c r="G2232" s="124">
        <v>9.5575000000000007E-2</v>
      </c>
    </row>
    <row r="2233" spans="2:7" hidden="1" x14ac:dyDescent="0.5">
      <c r="B2233" s="122">
        <v>2008</v>
      </c>
      <c r="C2233" s="126" t="s">
        <v>206</v>
      </c>
      <c r="D2233" s="126" t="s">
        <v>241</v>
      </c>
      <c r="E2233" s="124">
        <v>2.8013E-2</v>
      </c>
      <c r="F2233" s="124">
        <v>3.7028999999999999E-2</v>
      </c>
      <c r="G2233" s="124">
        <v>6.5042000000000003E-2</v>
      </c>
    </row>
    <row r="2234" spans="2:7" hidden="1" x14ac:dyDescent="0.5">
      <c r="B2234" s="122">
        <v>2008</v>
      </c>
      <c r="C2234" s="126" t="s">
        <v>206</v>
      </c>
      <c r="D2234" s="126" t="s">
        <v>242</v>
      </c>
      <c r="E2234" s="124">
        <v>3.1549999999999998E-3</v>
      </c>
      <c r="F2234" s="124">
        <v>2.8470000000000001E-3</v>
      </c>
      <c r="G2234" s="124">
        <v>6.0020000000000004E-3</v>
      </c>
    </row>
    <row r="2235" spans="2:7" hidden="1" x14ac:dyDescent="0.5">
      <c r="B2235" s="122">
        <v>2008</v>
      </c>
      <c r="C2235" s="126" t="s">
        <v>206</v>
      </c>
      <c r="D2235" s="126" t="s">
        <v>243</v>
      </c>
      <c r="E2235" s="124">
        <v>8.9400000000000005E-4</v>
      </c>
      <c r="F2235" s="124">
        <v>2.9999999999999997E-4</v>
      </c>
      <c r="G2235" s="124">
        <v>1.194E-3</v>
      </c>
    </row>
    <row r="2236" spans="2:7" hidden="1" x14ac:dyDescent="0.5">
      <c r="B2236" s="122">
        <v>2008</v>
      </c>
      <c r="C2236" s="126" t="s">
        <v>206</v>
      </c>
      <c r="D2236" s="126" t="s">
        <v>244</v>
      </c>
      <c r="E2236" s="124">
        <v>1.0777999999999999E-2</v>
      </c>
      <c r="F2236" s="124">
        <v>1.153E-2</v>
      </c>
      <c r="G2236" s="124">
        <v>2.2308000000000001E-2</v>
      </c>
    </row>
    <row r="2237" spans="2:7" hidden="1" x14ac:dyDescent="0.5">
      <c r="B2237" s="122">
        <v>2008</v>
      </c>
      <c r="C2237" s="126" t="s">
        <v>206</v>
      </c>
      <c r="D2237" s="126" t="s">
        <v>245</v>
      </c>
      <c r="E2237" s="124">
        <v>1.5557E-2</v>
      </c>
      <c r="F2237" s="124">
        <v>2.282E-2</v>
      </c>
      <c r="G2237" s="124">
        <v>3.8377000000000001E-2</v>
      </c>
    </row>
    <row r="2238" spans="2:7" hidden="1" x14ac:dyDescent="0.5">
      <c r="B2238" s="122">
        <v>2008</v>
      </c>
      <c r="C2238" s="126" t="s">
        <v>77</v>
      </c>
      <c r="D2238" s="126" t="s">
        <v>246</v>
      </c>
      <c r="E2238" s="124">
        <v>0.16201299999999999</v>
      </c>
      <c r="F2238" s="124">
        <v>0.44730599999999998</v>
      </c>
      <c r="G2238" s="124">
        <v>0.60931899999999994</v>
      </c>
    </row>
    <row r="2239" spans="2:7" hidden="1" x14ac:dyDescent="0.5">
      <c r="B2239" s="122">
        <v>2008</v>
      </c>
      <c r="C2239" s="126" t="s">
        <v>77</v>
      </c>
      <c r="D2239" s="126" t="s">
        <v>247</v>
      </c>
      <c r="E2239" s="124">
        <v>4.9304000000000001E-2</v>
      </c>
      <c r="F2239" s="124">
        <v>3.4090000000000002E-2</v>
      </c>
      <c r="G2239" s="124">
        <v>8.3393999999999996E-2</v>
      </c>
    </row>
    <row r="2240" spans="2:7" hidden="1" x14ac:dyDescent="0.5">
      <c r="B2240" s="122">
        <v>2008</v>
      </c>
      <c r="C2240" s="126" t="s">
        <v>77</v>
      </c>
      <c r="D2240" s="126" t="s">
        <v>248</v>
      </c>
      <c r="E2240" s="124">
        <v>1.4793000000000001E-2</v>
      </c>
      <c r="F2240" s="124">
        <v>2.0012249999999998</v>
      </c>
      <c r="G2240" s="124">
        <v>2.0160179999999999</v>
      </c>
    </row>
    <row r="2241" spans="2:7" hidden="1" x14ac:dyDescent="0.5">
      <c r="B2241" s="122">
        <v>2008</v>
      </c>
      <c r="C2241" s="126" t="s">
        <v>77</v>
      </c>
      <c r="D2241" s="126" t="s">
        <v>249</v>
      </c>
      <c r="E2241" s="124">
        <v>2.4421000000000002E-2</v>
      </c>
      <c r="F2241" s="124">
        <v>1.503652</v>
      </c>
      <c r="G2241" s="124">
        <v>1.528073</v>
      </c>
    </row>
    <row r="2242" spans="2:7" hidden="1" x14ac:dyDescent="0.5">
      <c r="B2242" s="122">
        <v>2008</v>
      </c>
      <c r="C2242" s="126" t="s">
        <v>77</v>
      </c>
      <c r="D2242" s="126" t="s">
        <v>250</v>
      </c>
      <c r="E2242" s="124">
        <v>9.4037999999999997E-2</v>
      </c>
      <c r="F2242" s="124">
        <v>0.115104</v>
      </c>
      <c r="G2242" s="124">
        <v>0.20914199999999999</v>
      </c>
    </row>
    <row r="2243" spans="2:7" hidden="1" x14ac:dyDescent="0.5">
      <c r="B2243" s="122">
        <v>2008</v>
      </c>
      <c r="C2243" s="126" t="s">
        <v>77</v>
      </c>
      <c r="D2243" s="126" t="s">
        <v>251</v>
      </c>
      <c r="E2243" s="124">
        <v>0.45946999999999999</v>
      </c>
      <c r="F2243" s="124">
        <v>0.15976699999999999</v>
      </c>
      <c r="G2243" s="124">
        <v>0.61923700000000004</v>
      </c>
    </row>
    <row r="2244" spans="2:7" hidden="1" x14ac:dyDescent="0.5">
      <c r="B2244" s="122">
        <v>2008</v>
      </c>
      <c r="C2244" s="126" t="s">
        <v>77</v>
      </c>
      <c r="D2244" s="126" t="s">
        <v>252</v>
      </c>
      <c r="E2244" s="124">
        <v>5.1290000000000002E-2</v>
      </c>
      <c r="F2244" s="124">
        <v>7.0579000000000003E-2</v>
      </c>
      <c r="G2244" s="124">
        <v>0.12186900000000001</v>
      </c>
    </row>
    <row r="2245" spans="2:7" hidden="1" x14ac:dyDescent="0.5">
      <c r="B2245" s="122">
        <v>2008</v>
      </c>
      <c r="C2245" s="126" t="s">
        <v>77</v>
      </c>
      <c r="D2245" s="126" t="s">
        <v>253</v>
      </c>
      <c r="E2245" s="124">
        <v>9.1719999999999996E-3</v>
      </c>
      <c r="F2245" s="124">
        <v>7.5110000000000003E-3</v>
      </c>
      <c r="G2245" s="124">
        <v>1.6683E-2</v>
      </c>
    </row>
    <row r="2246" spans="2:7" hidden="1" x14ac:dyDescent="0.5">
      <c r="B2246" s="122">
        <v>2008</v>
      </c>
      <c r="C2246" s="126" t="s">
        <v>77</v>
      </c>
      <c r="D2246" s="126" t="s">
        <v>254</v>
      </c>
      <c r="E2246" s="124">
        <v>0.164936</v>
      </c>
      <c r="F2246" s="124">
        <v>0.13977200000000001</v>
      </c>
      <c r="G2246" s="124">
        <v>0.30470799999999998</v>
      </c>
    </row>
    <row r="2247" spans="2:7" hidden="1" x14ac:dyDescent="0.5">
      <c r="B2247" s="122">
        <v>2008</v>
      </c>
      <c r="C2247" s="126" t="s">
        <v>77</v>
      </c>
      <c r="D2247" s="126" t="s">
        <v>255</v>
      </c>
      <c r="E2247" s="124">
        <v>0.51151500000000005</v>
      </c>
      <c r="F2247" s="124">
        <v>1.3426750000000001</v>
      </c>
      <c r="G2247" s="124">
        <v>1.85419</v>
      </c>
    </row>
    <row r="2248" spans="2:7" hidden="1" x14ac:dyDescent="0.5">
      <c r="B2248" s="122">
        <v>2008</v>
      </c>
      <c r="C2248" s="126" t="s">
        <v>77</v>
      </c>
      <c r="D2248" s="126" t="s">
        <v>256</v>
      </c>
      <c r="E2248" s="124">
        <v>0.30094700000000002</v>
      </c>
      <c r="F2248" s="124">
        <v>0.24477099999999999</v>
      </c>
      <c r="G2248" s="124">
        <v>0.54571800000000004</v>
      </c>
    </row>
    <row r="2249" spans="2:7" x14ac:dyDescent="0.5">
      <c r="B2249" s="122">
        <v>2009</v>
      </c>
      <c r="C2249" s="124" t="s">
        <v>136</v>
      </c>
      <c r="D2249" s="124" t="s">
        <v>52</v>
      </c>
      <c r="E2249" s="124">
        <v>0.69841399999999998</v>
      </c>
      <c r="F2249" s="124">
        <v>1.2388170000000001</v>
      </c>
      <c r="G2249" s="124">
        <v>1.9372309999999999</v>
      </c>
    </row>
    <row r="2250" spans="2:7" x14ac:dyDescent="0.5">
      <c r="B2250" s="122">
        <v>2009</v>
      </c>
      <c r="C2250" s="124" t="s">
        <v>136</v>
      </c>
      <c r="D2250" s="124" t="s">
        <v>137</v>
      </c>
      <c r="E2250" s="124">
        <v>0.226628</v>
      </c>
      <c r="F2250" s="124">
        <v>0.35851499999999997</v>
      </c>
      <c r="G2250" s="124">
        <v>0.58514299999999997</v>
      </c>
    </row>
    <row r="2251" spans="2:7" x14ac:dyDescent="0.5">
      <c r="B2251" s="122">
        <v>2009</v>
      </c>
      <c r="C2251" s="124" t="s">
        <v>136</v>
      </c>
      <c r="D2251" s="124" t="s">
        <v>51</v>
      </c>
      <c r="E2251" s="124">
        <v>1.2078530000000001</v>
      </c>
      <c r="F2251" s="124">
        <v>1.242848</v>
      </c>
      <c r="G2251" s="124">
        <v>2.450701</v>
      </c>
    </row>
    <row r="2252" spans="2:7" x14ac:dyDescent="0.5">
      <c r="B2252" s="122">
        <v>2009</v>
      </c>
      <c r="C2252" s="126" t="s">
        <v>136</v>
      </c>
      <c r="D2252" s="126" t="s">
        <v>138</v>
      </c>
      <c r="E2252" s="124">
        <v>0.81279599999999996</v>
      </c>
      <c r="F2252" s="124">
        <v>0.90869100000000003</v>
      </c>
      <c r="G2252" s="124">
        <v>1.721487</v>
      </c>
    </row>
    <row r="2253" spans="2:7" hidden="1" x14ac:dyDescent="0.5">
      <c r="B2253" s="122">
        <v>2009</v>
      </c>
      <c r="C2253" s="126" t="s">
        <v>139</v>
      </c>
      <c r="D2253" s="126" t="s">
        <v>139</v>
      </c>
      <c r="E2253" s="124">
        <v>9.6289390000000008</v>
      </c>
      <c r="F2253" s="124">
        <v>0</v>
      </c>
      <c r="G2253" s="124">
        <v>9.6289390000000008</v>
      </c>
    </row>
    <row r="2254" spans="2:7" hidden="1" x14ac:dyDescent="0.5">
      <c r="B2254" s="122">
        <v>2009</v>
      </c>
      <c r="C2254" s="126" t="s">
        <v>72</v>
      </c>
      <c r="D2254" s="126" t="s">
        <v>140</v>
      </c>
      <c r="E2254" s="124">
        <v>9.3616200000000003</v>
      </c>
      <c r="F2254" s="124">
        <v>0.83147000000000004</v>
      </c>
      <c r="G2254" s="124">
        <v>10.19309</v>
      </c>
    </row>
    <row r="2255" spans="2:7" hidden="1" x14ac:dyDescent="0.5">
      <c r="B2255" s="122">
        <v>2009</v>
      </c>
      <c r="C2255" s="126" t="s">
        <v>72</v>
      </c>
      <c r="D2255" s="126" t="s">
        <v>141</v>
      </c>
      <c r="E2255" s="124">
        <v>0.112733</v>
      </c>
      <c r="F2255" s="124">
        <v>2.1913999999999999E-2</v>
      </c>
      <c r="G2255" s="124">
        <v>0.13464699999999999</v>
      </c>
    </row>
    <row r="2256" spans="2:7" hidden="1" x14ac:dyDescent="0.5">
      <c r="B2256" s="122">
        <v>2009</v>
      </c>
      <c r="C2256" s="126" t="s">
        <v>72</v>
      </c>
      <c r="D2256" s="126" t="s">
        <v>142</v>
      </c>
      <c r="E2256" s="124">
        <v>0.37681799999999999</v>
      </c>
      <c r="F2256" s="124">
        <v>0.34190999999999999</v>
      </c>
      <c r="G2256" s="124">
        <v>0.71872800000000003</v>
      </c>
    </row>
    <row r="2257" spans="2:7" hidden="1" x14ac:dyDescent="0.5">
      <c r="B2257" s="122">
        <v>2009</v>
      </c>
      <c r="C2257" s="126" t="s">
        <v>72</v>
      </c>
      <c r="D2257" s="126" t="s">
        <v>143</v>
      </c>
      <c r="E2257" s="124">
        <v>0.621421</v>
      </c>
      <c r="F2257" s="124">
        <v>0.195441</v>
      </c>
      <c r="G2257" s="124">
        <v>0.81686199999999998</v>
      </c>
    </row>
    <row r="2258" spans="2:7" hidden="1" x14ac:dyDescent="0.5">
      <c r="B2258" s="122">
        <v>2009</v>
      </c>
      <c r="C2258" s="126" t="s">
        <v>72</v>
      </c>
      <c r="D2258" s="126" t="s">
        <v>144</v>
      </c>
      <c r="E2258" s="124">
        <v>7.5323000000000001E-2</v>
      </c>
      <c r="F2258" s="124">
        <v>4.5114000000000001E-2</v>
      </c>
      <c r="G2258" s="124">
        <v>0.120437</v>
      </c>
    </row>
    <row r="2259" spans="2:7" hidden="1" x14ac:dyDescent="0.5">
      <c r="B2259" s="122">
        <v>2009</v>
      </c>
      <c r="C2259" s="126" t="s">
        <v>72</v>
      </c>
      <c r="D2259" s="126" t="s">
        <v>145</v>
      </c>
      <c r="E2259" s="124">
        <v>0.63175899999999996</v>
      </c>
      <c r="F2259" s="124">
        <v>0.18293100000000001</v>
      </c>
      <c r="G2259" s="124">
        <v>0.81468999999999991</v>
      </c>
    </row>
    <row r="2260" spans="2:7" hidden="1" x14ac:dyDescent="0.5">
      <c r="B2260" s="122">
        <v>2009</v>
      </c>
      <c r="C2260" s="126" t="s">
        <v>146</v>
      </c>
      <c r="D2260" s="126" t="s">
        <v>147</v>
      </c>
      <c r="E2260" s="124">
        <v>4.6119999999999998E-3</v>
      </c>
      <c r="F2260" s="124">
        <v>0.89036099999999996</v>
      </c>
      <c r="G2260" s="124">
        <v>0.89497299999999991</v>
      </c>
    </row>
    <row r="2261" spans="2:7" hidden="1" x14ac:dyDescent="0.5">
      <c r="B2261" s="122">
        <v>2009</v>
      </c>
      <c r="C2261" s="126" t="s">
        <v>146</v>
      </c>
      <c r="D2261" s="126" t="s">
        <v>148</v>
      </c>
      <c r="E2261" s="124">
        <v>5.1172000000000002E-2</v>
      </c>
      <c r="F2261" s="124">
        <v>4.7946000000000003E-2</v>
      </c>
      <c r="G2261" s="124">
        <v>9.9118000000000012E-2</v>
      </c>
    </row>
    <row r="2262" spans="2:7" hidden="1" x14ac:dyDescent="0.5">
      <c r="B2262" s="122">
        <v>2009</v>
      </c>
      <c r="C2262" s="126" t="s">
        <v>146</v>
      </c>
      <c r="D2262" s="126" t="s">
        <v>149</v>
      </c>
      <c r="E2262" s="124">
        <v>3.0075999999999999E-2</v>
      </c>
      <c r="F2262" s="124">
        <v>0.80055299999999996</v>
      </c>
      <c r="G2262" s="124">
        <v>0.83062899999999995</v>
      </c>
    </row>
    <row r="2263" spans="2:7" hidden="1" x14ac:dyDescent="0.5">
      <c r="B2263" s="122">
        <v>2009</v>
      </c>
      <c r="C2263" s="126" t="s">
        <v>146</v>
      </c>
      <c r="D2263" s="126" t="s">
        <v>150</v>
      </c>
      <c r="E2263" s="124">
        <v>0.16821700000000001</v>
      </c>
      <c r="F2263" s="124">
        <v>1.029083</v>
      </c>
      <c r="G2263" s="124">
        <v>1.1973</v>
      </c>
    </row>
    <row r="2264" spans="2:7" hidden="1" x14ac:dyDescent="0.5">
      <c r="B2264" s="122">
        <v>2009</v>
      </c>
      <c r="C2264" s="126" t="s">
        <v>146</v>
      </c>
      <c r="D2264" s="126" t="s">
        <v>151</v>
      </c>
      <c r="E2264" s="124">
        <v>1.7371000000000001E-2</v>
      </c>
      <c r="F2264" s="124">
        <v>-6.6932000000000005E-2</v>
      </c>
      <c r="G2264" s="124">
        <v>-4.9561000000000008E-2</v>
      </c>
    </row>
    <row r="2265" spans="2:7" hidden="1" x14ac:dyDescent="0.5">
      <c r="B2265" s="122">
        <v>2009</v>
      </c>
      <c r="C2265" s="126" t="s">
        <v>146</v>
      </c>
      <c r="D2265" s="126" t="s">
        <v>152</v>
      </c>
      <c r="E2265" s="124">
        <v>2.0300000000000001E-3</v>
      </c>
      <c r="F2265" s="124">
        <v>7.8670000000000007E-3</v>
      </c>
      <c r="G2265" s="124">
        <v>9.8970000000000013E-3</v>
      </c>
    </row>
    <row r="2266" spans="2:7" hidden="1" x14ac:dyDescent="0.5">
      <c r="B2266" s="122">
        <v>2009</v>
      </c>
      <c r="C2266" s="126" t="s">
        <v>146</v>
      </c>
      <c r="D2266" s="126" t="s">
        <v>153</v>
      </c>
      <c r="E2266" s="124">
        <v>8.7530000000000004E-3</v>
      </c>
      <c r="F2266" s="124">
        <v>0.36529400000000001</v>
      </c>
      <c r="G2266" s="124">
        <v>0.37404700000000002</v>
      </c>
    </row>
    <row r="2267" spans="2:7" hidden="1" x14ac:dyDescent="0.5">
      <c r="B2267" s="122">
        <v>2009</v>
      </c>
      <c r="C2267" s="126" t="s">
        <v>146</v>
      </c>
      <c r="D2267" s="126" t="s">
        <v>154</v>
      </c>
      <c r="E2267" s="124">
        <v>1.4233000000000001E-2</v>
      </c>
      <c r="F2267" s="124">
        <v>0.73090999999999995</v>
      </c>
      <c r="G2267" s="124">
        <v>0.745143</v>
      </c>
    </row>
    <row r="2268" spans="2:7" hidden="1" x14ac:dyDescent="0.5">
      <c r="B2268" s="122">
        <v>2009</v>
      </c>
      <c r="C2268" s="126" t="s">
        <v>146</v>
      </c>
      <c r="D2268" s="126" t="s">
        <v>155</v>
      </c>
      <c r="E2268" s="124">
        <v>-1.0529999999999999E-3</v>
      </c>
      <c r="F2268" s="124">
        <v>-3.2109999999999999E-3</v>
      </c>
      <c r="G2268" s="124">
        <v>-4.2640000000000004E-3</v>
      </c>
    </row>
    <row r="2269" spans="2:7" hidden="1" x14ac:dyDescent="0.5">
      <c r="B2269" s="122">
        <v>2009</v>
      </c>
      <c r="C2269" s="126" t="s">
        <v>146</v>
      </c>
      <c r="D2269" s="126" t="s">
        <v>156</v>
      </c>
      <c r="E2269" s="124">
        <v>1.1289E-2</v>
      </c>
      <c r="F2269" s="124">
        <v>0.684809</v>
      </c>
      <c r="G2269" s="124">
        <v>0.69609799999999999</v>
      </c>
    </row>
    <row r="2270" spans="2:7" hidden="1" x14ac:dyDescent="0.5">
      <c r="B2270" s="122">
        <v>2009</v>
      </c>
      <c r="C2270" s="126" t="s">
        <v>146</v>
      </c>
      <c r="D2270" s="126" t="s">
        <v>157</v>
      </c>
      <c r="E2270" s="124">
        <v>2.2289E-2</v>
      </c>
      <c r="F2270" s="124">
        <v>0.244475</v>
      </c>
      <c r="G2270" s="124">
        <v>0.266764</v>
      </c>
    </row>
    <row r="2271" spans="2:7" hidden="1" x14ac:dyDescent="0.5">
      <c r="B2271" s="122">
        <v>2009</v>
      </c>
      <c r="C2271" s="126" t="s">
        <v>146</v>
      </c>
      <c r="D2271" s="126" t="s">
        <v>158</v>
      </c>
      <c r="E2271" s="124">
        <v>1.4598E-2</v>
      </c>
      <c r="F2271" s="124">
        <v>0.253361</v>
      </c>
      <c r="G2271" s="124">
        <v>0.267959</v>
      </c>
    </row>
    <row r="2272" spans="2:7" hidden="1" x14ac:dyDescent="0.5">
      <c r="B2272" s="122">
        <v>2009</v>
      </c>
      <c r="C2272" s="126" t="s">
        <v>146</v>
      </c>
      <c r="D2272" s="126" t="s">
        <v>159</v>
      </c>
      <c r="E2272" s="124">
        <v>-1.1742000000000001E-2</v>
      </c>
      <c r="F2272" s="124">
        <v>-0.113873</v>
      </c>
      <c r="G2272" s="124">
        <v>-0.125615</v>
      </c>
    </row>
    <row r="2273" spans="2:7" hidden="1" x14ac:dyDescent="0.5">
      <c r="B2273" s="122">
        <v>2009</v>
      </c>
      <c r="C2273" s="126" t="s">
        <v>146</v>
      </c>
      <c r="D2273" s="126" t="s">
        <v>160</v>
      </c>
      <c r="E2273" s="124">
        <v>5.1896999999999999E-2</v>
      </c>
      <c r="F2273" s="124">
        <v>0.266407</v>
      </c>
      <c r="G2273" s="124">
        <v>0.31830399999999998</v>
      </c>
    </row>
    <row r="2274" spans="2:7" hidden="1" x14ac:dyDescent="0.5">
      <c r="B2274" s="122">
        <v>2009</v>
      </c>
      <c r="C2274" s="126" t="s">
        <v>146</v>
      </c>
      <c r="D2274" s="126" t="s">
        <v>161</v>
      </c>
      <c r="E2274" s="124">
        <v>1.5319999999999999E-3</v>
      </c>
      <c r="F2274" s="124">
        <v>7.5727000000000003E-2</v>
      </c>
      <c r="G2274" s="124">
        <v>7.7259000000000008E-2</v>
      </c>
    </row>
    <row r="2275" spans="2:7" hidden="1" x14ac:dyDescent="0.5">
      <c r="B2275" s="122">
        <v>2009</v>
      </c>
      <c r="C2275" s="126" t="s">
        <v>146</v>
      </c>
      <c r="D2275" s="126" t="s">
        <v>162</v>
      </c>
      <c r="E2275" s="124">
        <v>9.7940000000000006E-3</v>
      </c>
      <c r="F2275" s="124">
        <v>9.7959999999999992E-3</v>
      </c>
      <c r="G2275" s="124">
        <v>1.959E-2</v>
      </c>
    </row>
    <row r="2276" spans="2:7" hidden="1" x14ac:dyDescent="0.5">
      <c r="B2276" s="122">
        <v>2009</v>
      </c>
      <c r="C2276" s="126" t="s">
        <v>146</v>
      </c>
      <c r="D2276" s="126" t="s">
        <v>163</v>
      </c>
      <c r="E2276" s="124">
        <v>3.5206000000000001E-2</v>
      </c>
      <c r="F2276" s="124">
        <v>-8.6410000000000001E-2</v>
      </c>
      <c r="G2276" s="124">
        <v>-5.1204E-2</v>
      </c>
    </row>
    <row r="2277" spans="2:7" hidden="1" x14ac:dyDescent="0.5">
      <c r="B2277" s="122">
        <v>2009</v>
      </c>
      <c r="C2277" s="126" t="s">
        <v>146</v>
      </c>
      <c r="D2277" s="126" t="s">
        <v>164</v>
      </c>
      <c r="E2277" s="124">
        <v>-2.2680000000000001E-3</v>
      </c>
      <c r="F2277" s="124">
        <v>0.20119600000000001</v>
      </c>
      <c r="G2277" s="124">
        <v>0.19892799999999999</v>
      </c>
    </row>
    <row r="2278" spans="2:7" hidden="1" x14ac:dyDescent="0.5">
      <c r="B2278" s="122">
        <v>2009</v>
      </c>
      <c r="C2278" s="126" t="s">
        <v>146</v>
      </c>
      <c r="D2278" s="126" t="s">
        <v>165</v>
      </c>
      <c r="E2278" s="124">
        <v>9.8986000000000005E-2</v>
      </c>
      <c r="F2278" s="124">
        <v>1.9702230000000001</v>
      </c>
      <c r="G2278" s="124">
        <v>2.0692089999999999</v>
      </c>
    </row>
    <row r="2279" spans="2:7" hidden="1" x14ac:dyDescent="0.5">
      <c r="B2279" s="122">
        <v>2009</v>
      </c>
      <c r="C2279" s="126" t="s">
        <v>146</v>
      </c>
      <c r="D2279" s="126" t="s">
        <v>166</v>
      </c>
      <c r="E2279" s="124">
        <v>2.0312E-2</v>
      </c>
      <c r="F2279" s="124">
        <v>6.7803000000000002E-2</v>
      </c>
      <c r="G2279" s="124">
        <v>8.8114999999999999E-2</v>
      </c>
    </row>
    <row r="2280" spans="2:7" hidden="1" x14ac:dyDescent="0.5">
      <c r="B2280" s="122">
        <v>2009</v>
      </c>
      <c r="C2280" s="126" t="s">
        <v>146</v>
      </c>
      <c r="D2280" s="126" t="s">
        <v>167</v>
      </c>
      <c r="E2280" s="124">
        <v>6.1793000000000001E-2</v>
      </c>
      <c r="F2280" s="124">
        <v>1.1157360000000001</v>
      </c>
      <c r="G2280" s="124">
        <v>1.177529</v>
      </c>
    </row>
    <row r="2281" spans="2:7" hidden="1" x14ac:dyDescent="0.5">
      <c r="B2281" s="122">
        <v>2009</v>
      </c>
      <c r="C2281" s="126" t="s">
        <v>146</v>
      </c>
      <c r="D2281" s="126" t="s">
        <v>168</v>
      </c>
      <c r="E2281" s="124">
        <v>0.41709099999999999</v>
      </c>
      <c r="F2281" s="124">
        <v>1.5732330000000001</v>
      </c>
      <c r="G2281" s="124">
        <v>1.990324</v>
      </c>
    </row>
    <row r="2282" spans="2:7" hidden="1" x14ac:dyDescent="0.5">
      <c r="B2282" s="122">
        <v>2009</v>
      </c>
      <c r="C2282" s="126" t="s">
        <v>146</v>
      </c>
      <c r="D2282" s="126" t="s">
        <v>169</v>
      </c>
      <c r="E2282" s="124">
        <v>-9.7099999999999997E-4</v>
      </c>
      <c r="F2282" s="124">
        <v>8.2742999999999997E-2</v>
      </c>
      <c r="G2282" s="124">
        <v>8.1771999999999997E-2</v>
      </c>
    </row>
    <row r="2283" spans="2:7" hidden="1" x14ac:dyDescent="0.5">
      <c r="B2283" s="122">
        <v>2009</v>
      </c>
      <c r="C2283" s="126" t="s">
        <v>146</v>
      </c>
      <c r="D2283" s="126" t="s">
        <v>170</v>
      </c>
      <c r="E2283" s="124">
        <v>5.1399999999999996E-3</v>
      </c>
      <c r="F2283" s="124">
        <v>2.5797E-2</v>
      </c>
      <c r="G2283" s="124">
        <v>3.0936999999999999E-2</v>
      </c>
    </row>
    <row r="2284" spans="2:7" hidden="1" x14ac:dyDescent="0.5">
      <c r="B2284" s="122">
        <v>2009</v>
      </c>
      <c r="C2284" s="126" t="s">
        <v>146</v>
      </c>
      <c r="D2284" s="126" t="s">
        <v>171</v>
      </c>
      <c r="E2284" s="124">
        <v>1.199E-3</v>
      </c>
      <c r="F2284" s="124">
        <v>6.6725000000000007E-2</v>
      </c>
      <c r="G2284" s="124">
        <v>6.7924000000000012E-2</v>
      </c>
    </row>
    <row r="2285" spans="2:7" hidden="1" x14ac:dyDescent="0.5">
      <c r="B2285" s="122">
        <v>2009</v>
      </c>
      <c r="C2285" s="126" t="s">
        <v>146</v>
      </c>
      <c r="D2285" s="126" t="s">
        <v>172</v>
      </c>
      <c r="E2285" s="124">
        <v>4.9870999999999999E-2</v>
      </c>
      <c r="F2285" s="124">
        <v>2.7747999999999998E-2</v>
      </c>
      <c r="G2285" s="124">
        <v>7.7618999999999994E-2</v>
      </c>
    </row>
    <row r="2286" spans="2:7" hidden="1" x14ac:dyDescent="0.5">
      <c r="B2286" s="122">
        <v>2009</v>
      </c>
      <c r="C2286" s="126" t="s">
        <v>146</v>
      </c>
      <c r="D2286" s="126" t="s">
        <v>173</v>
      </c>
      <c r="E2286" s="124">
        <v>1.5287E-2</v>
      </c>
      <c r="F2286" s="124">
        <v>0.15424299999999999</v>
      </c>
      <c r="G2286" s="124">
        <v>0.16952999999999999</v>
      </c>
    </row>
    <row r="2287" spans="2:7" hidden="1" x14ac:dyDescent="0.5">
      <c r="B2287" s="122">
        <v>2009</v>
      </c>
      <c r="C2287" s="126" t="s">
        <v>146</v>
      </c>
      <c r="D2287" s="126" t="s">
        <v>174</v>
      </c>
      <c r="E2287" s="124">
        <v>1.5362000000000001E-2</v>
      </c>
      <c r="F2287" s="124">
        <v>8.0652000000000001E-2</v>
      </c>
      <c r="G2287" s="124">
        <v>9.6014000000000002E-2</v>
      </c>
    </row>
    <row r="2288" spans="2:7" hidden="1" x14ac:dyDescent="0.5">
      <c r="B2288" s="122">
        <v>2009</v>
      </c>
      <c r="C2288" s="126" t="s">
        <v>146</v>
      </c>
      <c r="D2288" s="126" t="s">
        <v>175</v>
      </c>
      <c r="E2288" s="124">
        <v>-9.1500000000000001E-4</v>
      </c>
      <c r="F2288" s="124">
        <v>2.1173000000000001E-2</v>
      </c>
      <c r="G2288" s="124">
        <v>2.0258000000000002E-2</v>
      </c>
    </row>
    <row r="2289" spans="2:7" hidden="1" x14ac:dyDescent="0.5">
      <c r="B2289" s="122">
        <v>2009</v>
      </c>
      <c r="C2289" s="126" t="s">
        <v>146</v>
      </c>
      <c r="D2289" s="126" t="s">
        <v>176</v>
      </c>
      <c r="E2289" s="124">
        <v>1.1441E-2</v>
      </c>
      <c r="F2289" s="124">
        <v>0.17069899999999999</v>
      </c>
      <c r="G2289" s="124">
        <v>0.18214</v>
      </c>
    </row>
    <row r="2290" spans="2:7" hidden="1" x14ac:dyDescent="0.5">
      <c r="B2290" s="122">
        <v>2009</v>
      </c>
      <c r="C2290" s="126" t="s">
        <v>73</v>
      </c>
      <c r="D2290" s="126" t="s">
        <v>177</v>
      </c>
      <c r="E2290" s="124">
        <v>0.46991100000000002</v>
      </c>
      <c r="F2290" s="124">
        <v>0.960198</v>
      </c>
      <c r="G2290" s="124">
        <v>1.4301090000000001</v>
      </c>
    </row>
    <row r="2291" spans="2:7" hidden="1" x14ac:dyDescent="0.5">
      <c r="B2291" s="122">
        <v>2009</v>
      </c>
      <c r="C2291" s="126" t="s">
        <v>73</v>
      </c>
      <c r="D2291" s="126" t="s">
        <v>178</v>
      </c>
      <c r="E2291" s="124">
        <v>0.27184999999999998</v>
      </c>
      <c r="F2291" s="124">
        <v>0.32779900000000001</v>
      </c>
      <c r="G2291" s="124">
        <v>0.59964899999999999</v>
      </c>
    </row>
    <row r="2292" spans="2:7" hidden="1" x14ac:dyDescent="0.5">
      <c r="B2292" s="122">
        <v>2009</v>
      </c>
      <c r="C2292" s="126" t="s">
        <v>73</v>
      </c>
      <c r="D2292" s="126" t="s">
        <v>179</v>
      </c>
      <c r="E2292" s="124">
        <v>0.146566</v>
      </c>
      <c r="F2292" s="124">
        <v>0.31968800000000003</v>
      </c>
      <c r="G2292" s="124">
        <v>0.46625400000000011</v>
      </c>
    </row>
    <row r="2293" spans="2:7" hidden="1" x14ac:dyDescent="0.5">
      <c r="B2293" s="122">
        <v>2009</v>
      </c>
      <c r="C2293" s="126" t="s">
        <v>73</v>
      </c>
      <c r="D2293" s="126" t="s">
        <v>180</v>
      </c>
      <c r="E2293" s="124">
        <v>4.3239999999999997E-3</v>
      </c>
      <c r="F2293" s="124">
        <v>8.2304000000000002E-2</v>
      </c>
      <c r="G2293" s="124">
        <v>8.6627999999999997E-2</v>
      </c>
    </row>
    <row r="2294" spans="2:7" hidden="1" x14ac:dyDescent="0.5">
      <c r="B2294" s="122">
        <v>2009</v>
      </c>
      <c r="C2294" s="126" t="s">
        <v>73</v>
      </c>
      <c r="D2294" s="126" t="s">
        <v>181</v>
      </c>
      <c r="E2294" s="124">
        <v>5.2709999999999996E-3</v>
      </c>
      <c r="F2294" s="124">
        <v>7.705E-3</v>
      </c>
      <c r="G2294" s="124">
        <v>1.2976E-2</v>
      </c>
    </row>
    <row r="2295" spans="2:7" hidden="1" x14ac:dyDescent="0.5">
      <c r="B2295" s="122">
        <v>2009</v>
      </c>
      <c r="C2295" s="126" t="s">
        <v>73</v>
      </c>
      <c r="D2295" s="126" t="s">
        <v>182</v>
      </c>
      <c r="E2295" s="124">
        <v>1.361756</v>
      </c>
      <c r="F2295" s="124">
        <v>0.78345100000000001</v>
      </c>
      <c r="G2295" s="124">
        <v>2.1452070000000001</v>
      </c>
    </row>
    <row r="2296" spans="2:7" hidden="1" x14ac:dyDescent="0.5">
      <c r="B2296" s="122">
        <v>2009</v>
      </c>
      <c r="C2296" s="126" t="s">
        <v>73</v>
      </c>
      <c r="D2296" s="126" t="s">
        <v>183</v>
      </c>
      <c r="E2296" s="124">
        <v>1.0745400000000001</v>
      </c>
      <c r="F2296" s="124">
        <v>0.56888399999999995</v>
      </c>
      <c r="G2296" s="124">
        <v>1.643424</v>
      </c>
    </row>
    <row r="2297" spans="2:7" hidden="1" x14ac:dyDescent="0.5">
      <c r="B2297" s="122">
        <v>2009</v>
      </c>
      <c r="C2297" s="126" t="s">
        <v>73</v>
      </c>
      <c r="D2297" s="126" t="s">
        <v>184</v>
      </c>
      <c r="E2297" s="124">
        <v>0.85036400000000001</v>
      </c>
      <c r="F2297" s="124">
        <v>0.84466600000000003</v>
      </c>
      <c r="G2297" s="124">
        <v>1.69503</v>
      </c>
    </row>
    <row r="2298" spans="2:7" hidden="1" x14ac:dyDescent="0.5">
      <c r="B2298" s="122">
        <v>2009</v>
      </c>
      <c r="C2298" s="126" t="s">
        <v>73</v>
      </c>
      <c r="D2298" s="126" t="s">
        <v>185</v>
      </c>
      <c r="E2298" s="124">
        <v>1.4012910000000001</v>
      </c>
      <c r="F2298" s="124">
        <v>0.73804400000000003</v>
      </c>
      <c r="G2298" s="124">
        <v>2.139335</v>
      </c>
    </row>
    <row r="2299" spans="2:7" hidden="1" x14ac:dyDescent="0.5">
      <c r="B2299" s="122">
        <v>2009</v>
      </c>
      <c r="C2299" s="126" t="s">
        <v>186</v>
      </c>
      <c r="D2299" s="126" t="s">
        <v>187</v>
      </c>
      <c r="E2299" s="124">
        <v>0.241949</v>
      </c>
      <c r="F2299" s="124">
        <v>0.14244100000000001</v>
      </c>
      <c r="G2299" s="124">
        <v>0.38439000000000001</v>
      </c>
    </row>
    <row r="2300" spans="2:7" hidden="1" x14ac:dyDescent="0.5">
      <c r="B2300" s="122">
        <v>2009</v>
      </c>
      <c r="C2300" s="126" t="s">
        <v>186</v>
      </c>
      <c r="D2300" s="126" t="s">
        <v>188</v>
      </c>
      <c r="E2300" s="124">
        <v>1.369421</v>
      </c>
      <c r="F2300" s="124">
        <v>0.86661299999999997</v>
      </c>
      <c r="G2300" s="124">
        <v>2.2360340000000001</v>
      </c>
    </row>
    <row r="2301" spans="2:7" hidden="1" x14ac:dyDescent="0.5">
      <c r="B2301" s="122">
        <v>2009</v>
      </c>
      <c r="C2301" s="126" t="s">
        <v>186</v>
      </c>
      <c r="D2301" s="126" t="s">
        <v>189</v>
      </c>
      <c r="E2301" s="124">
        <v>0.76646400000000003</v>
      </c>
      <c r="F2301" s="124">
        <v>0.82140100000000005</v>
      </c>
      <c r="G2301" s="124">
        <v>1.5878650000000001</v>
      </c>
    </row>
    <row r="2302" spans="2:7" hidden="1" x14ac:dyDescent="0.5">
      <c r="B2302" s="122">
        <v>2009</v>
      </c>
      <c r="C2302" s="126" t="s">
        <v>190</v>
      </c>
      <c r="D2302" s="126" t="s">
        <v>191</v>
      </c>
      <c r="E2302" s="124">
        <v>1.0217E-2</v>
      </c>
      <c r="F2302" s="124">
        <v>1.1741E-2</v>
      </c>
      <c r="G2302" s="124">
        <v>2.1957999999999998E-2</v>
      </c>
    </row>
    <row r="2303" spans="2:7" hidden="1" x14ac:dyDescent="0.5">
      <c r="B2303" s="122">
        <v>2009</v>
      </c>
      <c r="C2303" s="126" t="s">
        <v>190</v>
      </c>
      <c r="D2303" s="126" t="s">
        <v>192</v>
      </c>
      <c r="E2303" s="124">
        <v>0.13467299999999999</v>
      </c>
      <c r="F2303" s="124">
        <v>8.0968999999999999E-2</v>
      </c>
      <c r="G2303" s="124">
        <v>0.215642</v>
      </c>
    </row>
    <row r="2304" spans="2:7" hidden="1" x14ac:dyDescent="0.5">
      <c r="B2304" s="122">
        <v>2009</v>
      </c>
      <c r="C2304" s="126" t="s">
        <v>190</v>
      </c>
      <c r="D2304" s="126" t="s">
        <v>193</v>
      </c>
      <c r="E2304" s="124">
        <v>0.97224699999999997</v>
      </c>
      <c r="F2304" s="124">
        <v>0.40262199999999998</v>
      </c>
      <c r="G2304" s="124">
        <v>1.3748689999999999</v>
      </c>
    </row>
    <row r="2305" spans="2:7" hidden="1" x14ac:dyDescent="0.5">
      <c r="B2305" s="122">
        <v>2009</v>
      </c>
      <c r="C2305" s="126" t="s">
        <v>190</v>
      </c>
      <c r="D2305" s="126" t="s">
        <v>194</v>
      </c>
      <c r="E2305" s="124">
        <v>2.4232E-2</v>
      </c>
      <c r="F2305" s="124">
        <v>1.2076999999999999E-2</v>
      </c>
      <c r="G2305" s="124">
        <v>3.6309000000000001E-2</v>
      </c>
    </row>
    <row r="2306" spans="2:7" hidden="1" x14ac:dyDescent="0.5">
      <c r="B2306" s="122">
        <v>2009</v>
      </c>
      <c r="C2306" s="126" t="s">
        <v>190</v>
      </c>
      <c r="D2306" s="126" t="s">
        <v>195</v>
      </c>
      <c r="E2306" s="124">
        <v>0.50653899999999996</v>
      </c>
      <c r="F2306" s="124">
        <v>0.62531800000000004</v>
      </c>
      <c r="G2306" s="124">
        <v>1.1318569999999999</v>
      </c>
    </row>
    <row r="2307" spans="2:7" hidden="1" x14ac:dyDescent="0.5">
      <c r="B2307" s="122">
        <v>2009</v>
      </c>
      <c r="C2307" s="126" t="s">
        <v>190</v>
      </c>
      <c r="D2307" s="126" t="s">
        <v>196</v>
      </c>
      <c r="E2307" s="124">
        <v>0.63841800000000004</v>
      </c>
      <c r="F2307" s="124">
        <v>0.22073300000000001</v>
      </c>
      <c r="G2307" s="124">
        <v>0.859151</v>
      </c>
    </row>
    <row r="2308" spans="2:7" hidden="1" x14ac:dyDescent="0.5">
      <c r="B2308" s="122">
        <v>2009</v>
      </c>
      <c r="C2308" s="126" t="s">
        <v>190</v>
      </c>
      <c r="D2308" s="126" t="s">
        <v>197</v>
      </c>
      <c r="E2308" s="124">
        <v>0.22218299999999999</v>
      </c>
      <c r="F2308" s="124">
        <v>0.17283899999999999</v>
      </c>
      <c r="G2308" s="124">
        <v>0.39502199999999998</v>
      </c>
    </row>
    <row r="2309" spans="2:7" hidden="1" x14ac:dyDescent="0.5">
      <c r="B2309" s="122">
        <v>2009</v>
      </c>
      <c r="C2309" s="126" t="s">
        <v>190</v>
      </c>
      <c r="D2309" s="126" t="s">
        <v>198</v>
      </c>
      <c r="E2309" s="124">
        <v>0.80021500000000001</v>
      </c>
      <c r="F2309" s="124">
        <v>1.1283829999999999</v>
      </c>
      <c r="G2309" s="124">
        <v>1.928598</v>
      </c>
    </row>
    <row r="2310" spans="2:7" hidden="1" x14ac:dyDescent="0.5">
      <c r="B2310" s="122">
        <v>2009</v>
      </c>
      <c r="C2310" s="126" t="s">
        <v>190</v>
      </c>
      <c r="D2310" s="126" t="s">
        <v>199</v>
      </c>
      <c r="E2310" s="124">
        <v>3.7152999999999999E-2</v>
      </c>
      <c r="F2310" s="124">
        <v>5.6994999999999997E-2</v>
      </c>
      <c r="G2310" s="124">
        <v>9.4147999999999996E-2</v>
      </c>
    </row>
    <row r="2311" spans="2:7" hidden="1" x14ac:dyDescent="0.5">
      <c r="B2311" s="122">
        <v>2009</v>
      </c>
      <c r="C2311" s="126" t="s">
        <v>190</v>
      </c>
      <c r="D2311" s="126" t="s">
        <v>200</v>
      </c>
      <c r="E2311" s="124">
        <v>0.200818</v>
      </c>
      <c r="F2311" s="124">
        <v>0.23822499999999999</v>
      </c>
      <c r="G2311" s="124">
        <v>0.43904300000000002</v>
      </c>
    </row>
    <row r="2312" spans="2:7" hidden="1" x14ac:dyDescent="0.5">
      <c r="B2312" s="122">
        <v>2009</v>
      </c>
      <c r="C2312" s="126" t="s">
        <v>190</v>
      </c>
      <c r="D2312" s="126" t="s">
        <v>201</v>
      </c>
      <c r="E2312" s="124">
        <v>0.70809800000000001</v>
      </c>
      <c r="F2312" s="124">
        <v>0.67972200000000005</v>
      </c>
      <c r="G2312" s="124">
        <v>1.3878200000000001</v>
      </c>
    </row>
    <row r="2313" spans="2:7" hidden="1" x14ac:dyDescent="0.5">
      <c r="B2313" s="122">
        <v>2009</v>
      </c>
      <c r="C2313" s="126" t="s">
        <v>190</v>
      </c>
      <c r="D2313" s="126" t="s">
        <v>202</v>
      </c>
      <c r="E2313" s="124">
        <v>0.57890699999999995</v>
      </c>
      <c r="F2313" s="124">
        <v>0.436336</v>
      </c>
      <c r="G2313" s="124">
        <v>1.0152429999999999</v>
      </c>
    </row>
    <row r="2314" spans="2:7" hidden="1" x14ac:dyDescent="0.5">
      <c r="B2314" s="122">
        <v>2009</v>
      </c>
      <c r="C2314" s="126" t="s">
        <v>190</v>
      </c>
      <c r="D2314" s="126" t="s">
        <v>203</v>
      </c>
      <c r="E2314" s="124">
        <v>6.8182999999999994E-2</v>
      </c>
      <c r="F2314" s="124">
        <v>5.4220999999999998E-2</v>
      </c>
      <c r="G2314" s="124">
        <v>0.122404</v>
      </c>
    </row>
    <row r="2315" spans="2:7" hidden="1" x14ac:dyDescent="0.5">
      <c r="B2315" s="122">
        <v>2009</v>
      </c>
      <c r="C2315" s="126" t="s">
        <v>190</v>
      </c>
      <c r="D2315" s="126" t="s">
        <v>204</v>
      </c>
      <c r="E2315" s="124">
        <v>0.26447199999999998</v>
      </c>
      <c r="F2315" s="124">
        <v>0.17722099999999999</v>
      </c>
      <c r="G2315" s="124">
        <v>0.441693</v>
      </c>
    </row>
    <row r="2316" spans="2:7" hidden="1" x14ac:dyDescent="0.5">
      <c r="B2316" s="122">
        <v>2009</v>
      </c>
      <c r="C2316" s="126" t="s">
        <v>190</v>
      </c>
      <c r="D2316" s="126" t="s">
        <v>205</v>
      </c>
      <c r="E2316" s="124">
        <v>6.1083999999999999E-2</v>
      </c>
      <c r="F2316" s="124">
        <v>5.6569000000000001E-2</v>
      </c>
      <c r="G2316" s="124">
        <v>0.11765299999999999</v>
      </c>
    </row>
    <row r="2317" spans="2:7" hidden="1" x14ac:dyDescent="0.5">
      <c r="B2317" s="122">
        <v>2009</v>
      </c>
      <c r="C2317" s="126" t="s">
        <v>206</v>
      </c>
      <c r="D2317" s="126" t="s">
        <v>207</v>
      </c>
      <c r="E2317" s="124">
        <v>1.5938999999999998E-2</v>
      </c>
      <c r="F2317" s="124">
        <v>1.8546E-2</v>
      </c>
      <c r="G2317" s="124">
        <v>3.4485000000000002E-2</v>
      </c>
    </row>
    <row r="2318" spans="2:7" hidden="1" x14ac:dyDescent="0.5">
      <c r="B2318" s="122">
        <v>2009</v>
      </c>
      <c r="C2318" s="126" t="s">
        <v>206</v>
      </c>
      <c r="D2318" s="126" t="s">
        <v>208</v>
      </c>
      <c r="E2318" s="124">
        <v>2.7409999999999999E-3</v>
      </c>
      <c r="F2318" s="124">
        <v>2.797E-3</v>
      </c>
      <c r="G2318" s="124">
        <v>5.5380000000000004E-3</v>
      </c>
    </row>
    <row r="2319" spans="2:7" hidden="1" x14ac:dyDescent="0.5">
      <c r="B2319" s="122">
        <v>2009</v>
      </c>
      <c r="C2319" s="126" t="s">
        <v>206</v>
      </c>
      <c r="D2319" s="126" t="s">
        <v>209</v>
      </c>
      <c r="E2319" s="124">
        <v>3.8440000000000002E-3</v>
      </c>
      <c r="F2319" s="124">
        <v>3.7060000000000001E-3</v>
      </c>
      <c r="G2319" s="124">
        <v>7.5500000000000003E-3</v>
      </c>
    </row>
    <row r="2320" spans="2:7" hidden="1" x14ac:dyDescent="0.5">
      <c r="B2320" s="122">
        <v>2009</v>
      </c>
      <c r="C2320" s="126" t="s">
        <v>206</v>
      </c>
      <c r="D2320" s="126" t="s">
        <v>210</v>
      </c>
      <c r="E2320" s="124">
        <v>2.7163E-2</v>
      </c>
      <c r="F2320" s="124">
        <v>1.6834999999999999E-2</v>
      </c>
      <c r="G2320" s="124">
        <v>4.3998000000000002E-2</v>
      </c>
    </row>
    <row r="2321" spans="2:7" hidden="1" x14ac:dyDescent="0.5">
      <c r="B2321" s="122">
        <v>2009</v>
      </c>
      <c r="C2321" s="126" t="s">
        <v>206</v>
      </c>
      <c r="D2321" s="126" t="s">
        <v>211</v>
      </c>
      <c r="E2321" s="124">
        <v>5.3584E-2</v>
      </c>
      <c r="F2321" s="124">
        <v>5.2859000000000003E-2</v>
      </c>
      <c r="G2321" s="124">
        <v>0.106443</v>
      </c>
    </row>
    <row r="2322" spans="2:7" hidden="1" x14ac:dyDescent="0.5">
      <c r="B2322" s="122">
        <v>2009</v>
      </c>
      <c r="C2322" s="126" t="s">
        <v>206</v>
      </c>
      <c r="D2322" s="126" t="s">
        <v>212</v>
      </c>
      <c r="E2322" s="124">
        <v>0.28654200000000002</v>
      </c>
      <c r="F2322" s="124">
        <v>0.38626199999999999</v>
      </c>
      <c r="G2322" s="124">
        <v>0.67280399999999996</v>
      </c>
    </row>
    <row r="2323" spans="2:7" hidden="1" x14ac:dyDescent="0.5">
      <c r="B2323" s="122">
        <v>2009</v>
      </c>
      <c r="C2323" s="126" t="s">
        <v>206</v>
      </c>
      <c r="D2323" s="126" t="s">
        <v>213</v>
      </c>
      <c r="E2323" s="124">
        <v>0.30449799999999999</v>
      </c>
      <c r="F2323" s="124">
        <v>0.374782</v>
      </c>
      <c r="G2323" s="124">
        <v>0.67927999999999999</v>
      </c>
    </row>
    <row r="2324" spans="2:7" hidden="1" x14ac:dyDescent="0.5">
      <c r="B2324" s="122">
        <v>2009</v>
      </c>
      <c r="C2324" s="126" t="s">
        <v>206</v>
      </c>
      <c r="D2324" s="126" t="s">
        <v>214</v>
      </c>
      <c r="E2324" s="124">
        <v>1.1346999999999999E-2</v>
      </c>
      <c r="F2324" s="124">
        <v>2.3831999999999999E-2</v>
      </c>
      <c r="G2324" s="124">
        <v>3.5179000000000002E-2</v>
      </c>
    </row>
    <row r="2325" spans="2:7" hidden="1" x14ac:dyDescent="0.5">
      <c r="B2325" s="122">
        <v>2009</v>
      </c>
      <c r="C2325" s="126" t="s">
        <v>206</v>
      </c>
      <c r="D2325" s="126" t="s">
        <v>215</v>
      </c>
      <c r="E2325" s="124">
        <v>8.7620000000000003E-2</v>
      </c>
      <c r="F2325" s="124">
        <v>5.4023000000000002E-2</v>
      </c>
      <c r="G2325" s="124">
        <v>0.14164299999999999</v>
      </c>
    </row>
    <row r="2326" spans="2:7" hidden="1" x14ac:dyDescent="0.5">
      <c r="B2326" s="122">
        <v>2009</v>
      </c>
      <c r="C2326" s="126" t="s">
        <v>206</v>
      </c>
      <c r="D2326" s="126" t="s">
        <v>216</v>
      </c>
      <c r="E2326" s="124">
        <v>4.4523E-2</v>
      </c>
      <c r="F2326" s="124">
        <v>3.5057999999999999E-2</v>
      </c>
      <c r="G2326" s="124">
        <v>7.9580999999999999E-2</v>
      </c>
    </row>
    <row r="2327" spans="2:7" hidden="1" x14ac:dyDescent="0.5">
      <c r="B2327" s="122">
        <v>2009</v>
      </c>
      <c r="C2327" s="126" t="s">
        <v>206</v>
      </c>
      <c r="D2327" s="126" t="s">
        <v>217</v>
      </c>
      <c r="E2327" s="124">
        <v>6.5199999999999998E-3</v>
      </c>
      <c r="F2327" s="124">
        <v>8.9289999999999994E-3</v>
      </c>
      <c r="G2327" s="124">
        <v>1.5448999999999999E-2</v>
      </c>
    </row>
    <row r="2328" spans="2:7" hidden="1" x14ac:dyDescent="0.5">
      <c r="B2328" s="122">
        <v>2009</v>
      </c>
      <c r="C2328" s="126" t="s">
        <v>206</v>
      </c>
      <c r="D2328" s="126" t="s">
        <v>218</v>
      </c>
      <c r="E2328" s="124">
        <v>7.2706000000000007E-2</v>
      </c>
      <c r="F2328" s="124">
        <v>0.15598000000000001</v>
      </c>
      <c r="G2328" s="124">
        <v>0.228686</v>
      </c>
    </row>
    <row r="2329" spans="2:7" hidden="1" x14ac:dyDescent="0.5">
      <c r="B2329" s="122">
        <v>2009</v>
      </c>
      <c r="C2329" s="126" t="s">
        <v>206</v>
      </c>
      <c r="D2329" s="126" t="s">
        <v>219</v>
      </c>
      <c r="E2329" s="124">
        <v>5.3492999999999999E-2</v>
      </c>
      <c r="F2329" s="124">
        <v>4.6927000000000003E-2</v>
      </c>
      <c r="G2329" s="124">
        <v>0.10042</v>
      </c>
    </row>
    <row r="2330" spans="2:7" hidden="1" x14ac:dyDescent="0.5">
      <c r="B2330" s="122">
        <v>2009</v>
      </c>
      <c r="C2330" s="126" t="s">
        <v>206</v>
      </c>
      <c r="D2330" s="126" t="s">
        <v>220</v>
      </c>
      <c r="E2330" s="124">
        <v>7.6148999999999994E-2</v>
      </c>
      <c r="F2330" s="124">
        <v>0.10093299999999999</v>
      </c>
      <c r="G2330" s="124">
        <v>0.17708199999999999</v>
      </c>
    </row>
    <row r="2331" spans="2:7" hidden="1" x14ac:dyDescent="0.5">
      <c r="B2331" s="122">
        <v>2009</v>
      </c>
      <c r="C2331" s="126" t="s">
        <v>206</v>
      </c>
      <c r="D2331" s="126" t="s">
        <v>221</v>
      </c>
      <c r="E2331" s="124">
        <v>4.3161999999999999E-2</v>
      </c>
      <c r="F2331" s="124">
        <v>0.22132499999999999</v>
      </c>
      <c r="G2331" s="124">
        <v>0.26448700000000003</v>
      </c>
    </row>
    <row r="2332" spans="2:7" hidden="1" x14ac:dyDescent="0.5">
      <c r="B2332" s="122">
        <v>2009</v>
      </c>
      <c r="C2332" s="126" t="s">
        <v>206</v>
      </c>
      <c r="D2332" s="126" t="s">
        <v>222</v>
      </c>
      <c r="E2332" s="124">
        <v>8.5647000000000001E-2</v>
      </c>
      <c r="F2332" s="124">
        <v>0.15304499999999999</v>
      </c>
      <c r="G2332" s="124">
        <v>0.23869199999999999</v>
      </c>
    </row>
    <row r="2333" spans="2:7" hidden="1" x14ac:dyDescent="0.5">
      <c r="B2333" s="122">
        <v>2009</v>
      </c>
      <c r="C2333" s="126" t="s">
        <v>206</v>
      </c>
      <c r="D2333" s="126" t="s">
        <v>223</v>
      </c>
      <c r="E2333" s="124">
        <v>0.129158</v>
      </c>
      <c r="F2333" s="124">
        <v>0.24731800000000001</v>
      </c>
      <c r="G2333" s="124">
        <v>0.37647599999999998</v>
      </c>
    </row>
    <row r="2334" spans="2:7" hidden="1" x14ac:dyDescent="0.5">
      <c r="B2334" s="122">
        <v>2009</v>
      </c>
      <c r="C2334" s="126" t="s">
        <v>206</v>
      </c>
      <c r="D2334" s="126" t="s">
        <v>224</v>
      </c>
      <c r="E2334" s="124">
        <v>5.9199999999999999E-3</v>
      </c>
      <c r="F2334" s="124">
        <v>7.2659999999999999E-3</v>
      </c>
      <c r="G2334" s="124">
        <v>1.3186E-2</v>
      </c>
    </row>
    <row r="2335" spans="2:7" hidden="1" x14ac:dyDescent="0.5">
      <c r="B2335" s="122">
        <v>2009</v>
      </c>
      <c r="C2335" s="126" t="s">
        <v>206</v>
      </c>
      <c r="D2335" s="126" t="s">
        <v>225</v>
      </c>
      <c r="E2335" s="124">
        <v>6.3843999999999998E-2</v>
      </c>
      <c r="F2335" s="124">
        <v>0.14572099999999999</v>
      </c>
      <c r="G2335" s="124">
        <v>0.209565</v>
      </c>
    </row>
    <row r="2336" spans="2:7" hidden="1" x14ac:dyDescent="0.5">
      <c r="B2336" s="122">
        <v>2009</v>
      </c>
      <c r="C2336" s="126" t="s">
        <v>206</v>
      </c>
      <c r="D2336" s="126" t="s">
        <v>226</v>
      </c>
      <c r="E2336" s="124">
        <v>8.3858000000000002E-2</v>
      </c>
      <c r="F2336" s="124">
        <v>8.4367999999999999E-2</v>
      </c>
      <c r="G2336" s="124">
        <v>0.16822599999999999</v>
      </c>
    </row>
    <row r="2337" spans="2:7" hidden="1" x14ac:dyDescent="0.5">
      <c r="B2337" s="122">
        <v>2009</v>
      </c>
      <c r="C2337" s="126" t="s">
        <v>206</v>
      </c>
      <c r="D2337" s="126" t="s">
        <v>227</v>
      </c>
      <c r="E2337" s="124">
        <v>0.16381000000000001</v>
      </c>
      <c r="F2337" s="124">
        <v>0.174483</v>
      </c>
      <c r="G2337" s="124">
        <v>0.33829300000000001</v>
      </c>
    </row>
    <row r="2338" spans="2:7" hidden="1" x14ac:dyDescent="0.5">
      <c r="B2338" s="122">
        <v>2009</v>
      </c>
      <c r="C2338" s="126" t="s">
        <v>206</v>
      </c>
      <c r="D2338" s="126" t="s">
        <v>228</v>
      </c>
      <c r="E2338" s="124">
        <v>9.8926E-2</v>
      </c>
      <c r="F2338" s="124">
        <v>0.112344</v>
      </c>
      <c r="G2338" s="124">
        <v>0.21127000000000001</v>
      </c>
    </row>
    <row r="2339" spans="2:7" hidden="1" x14ac:dyDescent="0.5">
      <c r="B2339" s="122">
        <v>2009</v>
      </c>
      <c r="C2339" s="126" t="s">
        <v>206</v>
      </c>
      <c r="D2339" s="126" t="s">
        <v>229</v>
      </c>
      <c r="E2339" s="124">
        <v>9.9999999999999995E-7</v>
      </c>
      <c r="F2339" s="124">
        <v>2.92E-4</v>
      </c>
      <c r="G2339" s="124">
        <v>2.9300000000000002E-4</v>
      </c>
    </row>
    <row r="2340" spans="2:7" hidden="1" x14ac:dyDescent="0.5">
      <c r="B2340" s="122">
        <v>2009</v>
      </c>
      <c r="C2340" s="126" t="s">
        <v>206</v>
      </c>
      <c r="D2340" s="126" t="s">
        <v>230</v>
      </c>
      <c r="E2340" s="124">
        <v>5.1284999999999997E-2</v>
      </c>
      <c r="F2340" s="124">
        <v>6.3167000000000001E-2</v>
      </c>
      <c r="G2340" s="124">
        <v>0.114452</v>
      </c>
    </row>
    <row r="2341" spans="2:7" hidden="1" x14ac:dyDescent="0.5">
      <c r="B2341" s="122">
        <v>2009</v>
      </c>
      <c r="C2341" s="126" t="s">
        <v>206</v>
      </c>
      <c r="D2341" s="126" t="s">
        <v>231</v>
      </c>
      <c r="E2341" s="124">
        <v>5.6953999999999998E-2</v>
      </c>
      <c r="F2341" s="124">
        <v>0.129908</v>
      </c>
      <c r="G2341" s="124">
        <v>0.186862</v>
      </c>
    </row>
    <row r="2342" spans="2:7" hidden="1" x14ac:dyDescent="0.5">
      <c r="B2342" s="122">
        <v>2009</v>
      </c>
      <c r="C2342" s="126" t="s">
        <v>206</v>
      </c>
      <c r="D2342" s="126" t="s">
        <v>232</v>
      </c>
      <c r="E2342" s="124">
        <v>9.5390000000000006E-3</v>
      </c>
      <c r="F2342" s="124">
        <v>1.5014E-2</v>
      </c>
      <c r="G2342" s="124">
        <v>2.4552999999999998E-2</v>
      </c>
    </row>
    <row r="2343" spans="2:7" hidden="1" x14ac:dyDescent="0.5">
      <c r="B2343" s="122">
        <v>2009</v>
      </c>
      <c r="C2343" s="126" t="s">
        <v>206</v>
      </c>
      <c r="D2343" s="126" t="s">
        <v>233</v>
      </c>
      <c r="E2343" s="124">
        <v>3.5729999999999998E-3</v>
      </c>
      <c r="F2343" s="124">
        <v>4.0359999999999997E-3</v>
      </c>
      <c r="G2343" s="124">
        <v>7.6089999999999986E-3</v>
      </c>
    </row>
    <row r="2344" spans="2:7" hidden="1" x14ac:dyDescent="0.5">
      <c r="B2344" s="122">
        <v>2009</v>
      </c>
      <c r="C2344" s="126" t="s">
        <v>206</v>
      </c>
      <c r="D2344" s="126" t="s">
        <v>234</v>
      </c>
      <c r="E2344" s="124">
        <v>4.5767000000000002E-2</v>
      </c>
      <c r="F2344" s="124">
        <v>5.1447E-2</v>
      </c>
      <c r="G2344" s="124">
        <v>9.7213999999999995E-2</v>
      </c>
    </row>
    <row r="2345" spans="2:7" hidden="1" x14ac:dyDescent="0.5">
      <c r="B2345" s="122">
        <v>2009</v>
      </c>
      <c r="C2345" s="126" t="s">
        <v>206</v>
      </c>
      <c r="D2345" s="126" t="s">
        <v>235</v>
      </c>
      <c r="E2345" s="124">
        <v>1.3597E-2</v>
      </c>
      <c r="F2345" s="124">
        <v>0.15165899999999999</v>
      </c>
      <c r="G2345" s="124">
        <v>0.16525599999999999</v>
      </c>
    </row>
    <row r="2346" spans="2:7" hidden="1" x14ac:dyDescent="0.5">
      <c r="B2346" s="122">
        <v>2009</v>
      </c>
      <c r="C2346" s="126" t="s">
        <v>206</v>
      </c>
      <c r="D2346" s="126" t="s">
        <v>236</v>
      </c>
      <c r="E2346" s="124">
        <v>1.8320000000000001E-3</v>
      </c>
      <c r="F2346" s="124">
        <v>1.315E-3</v>
      </c>
      <c r="G2346" s="124">
        <v>3.1470000000000001E-3</v>
      </c>
    </row>
    <row r="2347" spans="2:7" hidden="1" x14ac:dyDescent="0.5">
      <c r="B2347" s="122">
        <v>2009</v>
      </c>
      <c r="C2347" s="126" t="s">
        <v>206</v>
      </c>
      <c r="D2347" s="126" t="s">
        <v>237</v>
      </c>
      <c r="E2347" s="124">
        <v>0.103424</v>
      </c>
      <c r="F2347" s="124">
        <v>7.5417999999999999E-2</v>
      </c>
      <c r="G2347" s="124">
        <v>0.178842</v>
      </c>
    </row>
    <row r="2348" spans="2:7" hidden="1" x14ac:dyDescent="0.5">
      <c r="B2348" s="122">
        <v>2009</v>
      </c>
      <c r="C2348" s="126" t="s">
        <v>206</v>
      </c>
      <c r="D2348" s="126" t="s">
        <v>238</v>
      </c>
      <c r="E2348" s="124">
        <v>5.6709000000000002E-2</v>
      </c>
      <c r="F2348" s="124">
        <v>3.3121999999999999E-2</v>
      </c>
      <c r="G2348" s="124">
        <v>8.9830999999999994E-2</v>
      </c>
    </row>
    <row r="2349" spans="2:7" hidden="1" x14ac:dyDescent="0.5">
      <c r="B2349" s="122">
        <v>2009</v>
      </c>
      <c r="C2349" s="126" t="s">
        <v>206</v>
      </c>
      <c r="D2349" s="126" t="s">
        <v>239</v>
      </c>
      <c r="E2349" s="124">
        <v>0.192382</v>
      </c>
      <c r="F2349" s="124">
        <v>0.30896499999999999</v>
      </c>
      <c r="G2349" s="124">
        <v>0.50134699999999999</v>
      </c>
    </row>
    <row r="2350" spans="2:7" hidden="1" x14ac:dyDescent="0.5">
      <c r="B2350" s="122">
        <v>2009</v>
      </c>
      <c r="C2350" s="126" t="s">
        <v>206</v>
      </c>
      <c r="D2350" s="126" t="s">
        <v>240</v>
      </c>
      <c r="E2350" s="124">
        <v>8.4499999999999992E-3</v>
      </c>
      <c r="F2350" s="124">
        <v>3.0786999999999998E-2</v>
      </c>
      <c r="G2350" s="124">
        <v>3.9236999999999987E-2</v>
      </c>
    </row>
    <row r="2351" spans="2:7" hidden="1" x14ac:dyDescent="0.5">
      <c r="B2351" s="122">
        <v>2009</v>
      </c>
      <c r="C2351" s="126" t="s">
        <v>206</v>
      </c>
      <c r="D2351" s="126" t="s">
        <v>241</v>
      </c>
      <c r="E2351" s="124">
        <v>2.3401999999999999E-2</v>
      </c>
      <c r="F2351" s="124">
        <v>2.8830999999999999E-2</v>
      </c>
      <c r="G2351" s="124">
        <v>5.2233000000000002E-2</v>
      </c>
    </row>
    <row r="2352" spans="2:7" hidden="1" x14ac:dyDescent="0.5">
      <c r="B2352" s="122">
        <v>2009</v>
      </c>
      <c r="C2352" s="126" t="s">
        <v>206</v>
      </c>
      <c r="D2352" s="126" t="s">
        <v>242</v>
      </c>
      <c r="E2352" s="124">
        <v>2.199E-3</v>
      </c>
      <c r="F2352" s="124">
        <v>1.825E-3</v>
      </c>
      <c r="G2352" s="124">
        <v>4.0239999999999998E-3</v>
      </c>
    </row>
    <row r="2353" spans="2:7" hidden="1" x14ac:dyDescent="0.5">
      <c r="B2353" s="122">
        <v>2009</v>
      </c>
      <c r="C2353" s="126" t="s">
        <v>206</v>
      </c>
      <c r="D2353" s="126" t="s">
        <v>243</v>
      </c>
      <c r="E2353" s="124">
        <v>6.5799999999999995E-4</v>
      </c>
      <c r="F2353" s="124">
        <v>2.5599999999999999E-4</v>
      </c>
      <c r="G2353" s="124">
        <v>9.1399999999999988E-4</v>
      </c>
    </row>
    <row r="2354" spans="2:7" hidden="1" x14ac:dyDescent="0.5">
      <c r="B2354" s="122">
        <v>2009</v>
      </c>
      <c r="C2354" s="126" t="s">
        <v>206</v>
      </c>
      <c r="D2354" s="126" t="s">
        <v>244</v>
      </c>
      <c r="E2354" s="124">
        <v>1.0366999999999999E-2</v>
      </c>
      <c r="F2354" s="124">
        <v>8.8059999999999996E-3</v>
      </c>
      <c r="G2354" s="124">
        <v>1.9172999999999999E-2</v>
      </c>
    </row>
    <row r="2355" spans="2:7" hidden="1" x14ac:dyDescent="0.5">
      <c r="B2355" s="122">
        <v>2009</v>
      </c>
      <c r="C2355" s="126" t="s">
        <v>206</v>
      </c>
      <c r="D2355" s="126" t="s">
        <v>245</v>
      </c>
      <c r="E2355" s="124">
        <v>1.5004E-2</v>
      </c>
      <c r="F2355" s="124">
        <v>2.4240999999999999E-2</v>
      </c>
      <c r="G2355" s="124">
        <v>3.9245000000000002E-2</v>
      </c>
    </row>
    <row r="2356" spans="2:7" hidden="1" x14ac:dyDescent="0.5">
      <c r="B2356" s="122">
        <v>2009</v>
      </c>
      <c r="C2356" s="126" t="s">
        <v>77</v>
      </c>
      <c r="D2356" s="126" t="s">
        <v>246</v>
      </c>
      <c r="E2356" s="124">
        <v>0.160001</v>
      </c>
      <c r="F2356" s="124">
        <v>0.39566200000000001</v>
      </c>
      <c r="G2356" s="124">
        <v>0.55566300000000002</v>
      </c>
    </row>
    <row r="2357" spans="2:7" hidden="1" x14ac:dyDescent="0.5">
      <c r="B2357" s="122">
        <v>2009</v>
      </c>
      <c r="C2357" s="126" t="s">
        <v>77</v>
      </c>
      <c r="D2357" s="126" t="s">
        <v>247</v>
      </c>
      <c r="E2357" s="124">
        <v>5.2217E-2</v>
      </c>
      <c r="F2357" s="124">
        <v>3.1196000000000002E-2</v>
      </c>
      <c r="G2357" s="124">
        <v>8.3413000000000001E-2</v>
      </c>
    </row>
    <row r="2358" spans="2:7" hidden="1" x14ac:dyDescent="0.5">
      <c r="B2358" s="122">
        <v>2009</v>
      </c>
      <c r="C2358" s="126" t="s">
        <v>77</v>
      </c>
      <c r="D2358" s="126" t="s">
        <v>248</v>
      </c>
      <c r="E2358" s="124">
        <v>7.8530000000000006E-3</v>
      </c>
      <c r="F2358" s="124">
        <v>0.77878499999999995</v>
      </c>
      <c r="G2358" s="124">
        <v>0.78663799999999995</v>
      </c>
    </row>
    <row r="2359" spans="2:7" hidden="1" x14ac:dyDescent="0.5">
      <c r="B2359" s="122">
        <v>2009</v>
      </c>
      <c r="C2359" s="126" t="s">
        <v>77</v>
      </c>
      <c r="D2359" s="126" t="s">
        <v>249</v>
      </c>
      <c r="E2359" s="124">
        <v>6.2812999999999994E-2</v>
      </c>
      <c r="F2359" s="124">
        <v>2.068883</v>
      </c>
      <c r="G2359" s="124">
        <v>2.1316959999999998</v>
      </c>
    </row>
    <row r="2360" spans="2:7" hidden="1" x14ac:dyDescent="0.5">
      <c r="B2360" s="122">
        <v>2009</v>
      </c>
      <c r="C2360" s="126" t="s">
        <v>77</v>
      </c>
      <c r="D2360" s="126" t="s">
        <v>250</v>
      </c>
      <c r="E2360" s="124">
        <v>0.113425</v>
      </c>
      <c r="F2360" s="124">
        <v>0.106611</v>
      </c>
      <c r="G2360" s="124">
        <v>0.22003600000000001</v>
      </c>
    </row>
    <row r="2361" spans="2:7" hidden="1" x14ac:dyDescent="0.5">
      <c r="B2361" s="122">
        <v>2009</v>
      </c>
      <c r="C2361" s="126" t="s">
        <v>77</v>
      </c>
      <c r="D2361" s="126" t="s">
        <v>251</v>
      </c>
      <c r="E2361" s="124">
        <v>0.52217899999999995</v>
      </c>
      <c r="F2361" s="124">
        <v>0.15862000000000001</v>
      </c>
      <c r="G2361" s="124">
        <v>0.68079899999999993</v>
      </c>
    </row>
    <row r="2362" spans="2:7" hidden="1" x14ac:dyDescent="0.5">
      <c r="B2362" s="122">
        <v>2009</v>
      </c>
      <c r="C2362" s="126" t="s">
        <v>77</v>
      </c>
      <c r="D2362" s="126" t="s">
        <v>252</v>
      </c>
      <c r="E2362" s="124">
        <v>2.1047E-2</v>
      </c>
      <c r="F2362" s="124">
        <v>8.5096000000000005E-2</v>
      </c>
      <c r="G2362" s="124">
        <v>0.106143</v>
      </c>
    </row>
    <row r="2363" spans="2:7" hidden="1" x14ac:dyDescent="0.5">
      <c r="B2363" s="122">
        <v>2009</v>
      </c>
      <c r="C2363" s="126" t="s">
        <v>77</v>
      </c>
      <c r="D2363" s="126" t="s">
        <v>253</v>
      </c>
      <c r="E2363" s="124">
        <v>8.4550000000000007E-3</v>
      </c>
      <c r="F2363" s="124">
        <v>7.0299999999999998E-3</v>
      </c>
      <c r="G2363" s="124">
        <v>1.5485000000000001E-2</v>
      </c>
    </row>
    <row r="2364" spans="2:7" hidden="1" x14ac:dyDescent="0.5">
      <c r="B2364" s="122">
        <v>2009</v>
      </c>
      <c r="C2364" s="126" t="s">
        <v>77</v>
      </c>
      <c r="D2364" s="126" t="s">
        <v>254</v>
      </c>
      <c r="E2364" s="124">
        <v>0.168907</v>
      </c>
      <c r="F2364" s="124">
        <v>0.120411</v>
      </c>
      <c r="G2364" s="124">
        <v>0.28931800000000002</v>
      </c>
    </row>
    <row r="2365" spans="2:7" hidden="1" x14ac:dyDescent="0.5">
      <c r="B2365" s="122">
        <v>2009</v>
      </c>
      <c r="C2365" s="126" t="s">
        <v>77</v>
      </c>
      <c r="D2365" s="126" t="s">
        <v>255</v>
      </c>
      <c r="E2365" s="124">
        <v>0.50064799999999998</v>
      </c>
      <c r="F2365" s="124">
        <v>1.183365</v>
      </c>
      <c r="G2365" s="124">
        <v>1.684013</v>
      </c>
    </row>
    <row r="2366" spans="2:7" hidden="1" x14ac:dyDescent="0.5">
      <c r="B2366" s="122">
        <v>2009</v>
      </c>
      <c r="C2366" s="126" t="s">
        <v>77</v>
      </c>
      <c r="D2366" s="126" t="s">
        <v>256</v>
      </c>
      <c r="E2366" s="124">
        <v>0.40952300000000003</v>
      </c>
      <c r="F2366" s="124">
        <v>0.25497999999999998</v>
      </c>
      <c r="G2366" s="124">
        <v>0.66450300000000007</v>
      </c>
    </row>
    <row r="2367" spans="2:7" x14ac:dyDescent="0.5">
      <c r="B2367" s="122">
        <v>2010</v>
      </c>
      <c r="C2367" s="124" t="s">
        <v>136</v>
      </c>
      <c r="D2367" s="124" t="s">
        <v>52</v>
      </c>
      <c r="E2367" s="124">
        <v>0.76290199999999997</v>
      </c>
      <c r="F2367" s="124">
        <v>1.2494369999999999</v>
      </c>
      <c r="G2367" s="124">
        <v>2.0123389999999999</v>
      </c>
    </row>
    <row r="2368" spans="2:7" x14ac:dyDescent="0.5">
      <c r="B2368" s="122">
        <v>2010</v>
      </c>
      <c r="C2368" s="124" t="s">
        <v>136</v>
      </c>
      <c r="D2368" s="124" t="s">
        <v>137</v>
      </c>
      <c r="E2368" s="124">
        <v>0.20086799999999999</v>
      </c>
      <c r="F2368" s="124">
        <v>0.35797299999999999</v>
      </c>
      <c r="G2368" s="124">
        <v>0.55884099999999992</v>
      </c>
    </row>
    <row r="2369" spans="2:7" x14ac:dyDescent="0.5">
      <c r="B2369" s="122">
        <v>2010</v>
      </c>
      <c r="C2369" s="124" t="s">
        <v>136</v>
      </c>
      <c r="D2369" s="124" t="s">
        <v>51</v>
      </c>
      <c r="E2369" s="124">
        <v>1.0269410000000001</v>
      </c>
      <c r="F2369" s="124">
        <v>0.99810500000000002</v>
      </c>
      <c r="G2369" s="124">
        <v>2.0250460000000001</v>
      </c>
    </row>
    <row r="2370" spans="2:7" x14ac:dyDescent="0.5">
      <c r="B2370" s="122">
        <v>2010</v>
      </c>
      <c r="C2370" s="126" t="s">
        <v>136</v>
      </c>
      <c r="D2370" s="126" t="s">
        <v>138</v>
      </c>
      <c r="E2370" s="124">
        <v>0.76486600000000005</v>
      </c>
      <c r="F2370" s="124">
        <v>0.83369199999999999</v>
      </c>
      <c r="G2370" s="124">
        <v>1.5985579999999999</v>
      </c>
    </row>
    <row r="2371" spans="2:7" hidden="1" x14ac:dyDescent="0.5">
      <c r="B2371" s="122">
        <v>2010</v>
      </c>
      <c r="C2371" s="126" t="s">
        <v>139</v>
      </c>
      <c r="D2371" s="126" t="s">
        <v>139</v>
      </c>
      <c r="E2371" s="124">
        <v>9.7063640000000007</v>
      </c>
      <c r="F2371" s="124">
        <v>0</v>
      </c>
      <c r="G2371" s="124">
        <v>9.7063640000000007</v>
      </c>
    </row>
    <row r="2372" spans="2:7" hidden="1" x14ac:dyDescent="0.5">
      <c r="B2372" s="122">
        <v>2010</v>
      </c>
      <c r="C2372" s="126" t="s">
        <v>72</v>
      </c>
      <c r="D2372" s="126" t="s">
        <v>140</v>
      </c>
      <c r="E2372" s="124">
        <v>9.3569390000000006</v>
      </c>
      <c r="F2372" s="124">
        <v>0.94518400000000002</v>
      </c>
      <c r="G2372" s="124">
        <v>10.302123</v>
      </c>
    </row>
    <row r="2373" spans="2:7" hidden="1" x14ac:dyDescent="0.5">
      <c r="B2373" s="122">
        <v>2010</v>
      </c>
      <c r="C2373" s="126" t="s">
        <v>72</v>
      </c>
      <c r="D2373" s="126" t="s">
        <v>141</v>
      </c>
      <c r="E2373" s="124">
        <v>9.6562999999999996E-2</v>
      </c>
      <c r="F2373" s="124">
        <v>2.8864999999999998E-2</v>
      </c>
      <c r="G2373" s="124">
        <v>0.12542800000000001</v>
      </c>
    </row>
    <row r="2374" spans="2:7" hidden="1" x14ac:dyDescent="0.5">
      <c r="B2374" s="122">
        <v>2010</v>
      </c>
      <c r="C2374" s="126" t="s">
        <v>72</v>
      </c>
      <c r="D2374" s="126" t="s">
        <v>142</v>
      </c>
      <c r="E2374" s="124">
        <v>0.38013400000000003</v>
      </c>
      <c r="F2374" s="124">
        <v>0.152416</v>
      </c>
      <c r="G2374" s="124">
        <v>0.53255000000000008</v>
      </c>
    </row>
    <row r="2375" spans="2:7" hidden="1" x14ac:dyDescent="0.5">
      <c r="B2375" s="122">
        <v>2010</v>
      </c>
      <c r="C2375" s="126" t="s">
        <v>72</v>
      </c>
      <c r="D2375" s="126" t="s">
        <v>143</v>
      </c>
      <c r="E2375" s="124">
        <v>0.63332299999999997</v>
      </c>
      <c r="F2375" s="124">
        <v>0.15973499999999999</v>
      </c>
      <c r="G2375" s="124">
        <v>0.79305799999999993</v>
      </c>
    </row>
    <row r="2376" spans="2:7" hidden="1" x14ac:dyDescent="0.5">
      <c r="B2376" s="122">
        <v>2010</v>
      </c>
      <c r="C2376" s="126" t="s">
        <v>72</v>
      </c>
      <c r="D2376" s="126" t="s">
        <v>144</v>
      </c>
      <c r="E2376" s="124">
        <v>7.6645000000000005E-2</v>
      </c>
      <c r="F2376" s="124">
        <v>4.4200999999999997E-2</v>
      </c>
      <c r="G2376" s="124">
        <v>0.120846</v>
      </c>
    </row>
    <row r="2377" spans="2:7" hidden="1" x14ac:dyDescent="0.5">
      <c r="B2377" s="122">
        <v>2010</v>
      </c>
      <c r="C2377" s="126" t="s">
        <v>72</v>
      </c>
      <c r="D2377" s="126" t="s">
        <v>145</v>
      </c>
      <c r="E2377" s="124">
        <v>0.72695799999999999</v>
      </c>
      <c r="F2377" s="124">
        <v>0.16975599999999999</v>
      </c>
      <c r="G2377" s="124">
        <v>0.89671400000000001</v>
      </c>
    </row>
    <row r="2378" spans="2:7" hidden="1" x14ac:dyDescent="0.5">
      <c r="B2378" s="122">
        <v>2010</v>
      </c>
      <c r="C2378" s="126" t="s">
        <v>146</v>
      </c>
      <c r="D2378" s="126" t="s">
        <v>147</v>
      </c>
      <c r="E2378" s="124">
        <v>7.4619999999999999E-3</v>
      </c>
      <c r="F2378" s="124">
        <v>0.97765500000000005</v>
      </c>
      <c r="G2378" s="124">
        <v>0.98511700000000002</v>
      </c>
    </row>
    <row r="2379" spans="2:7" hidden="1" x14ac:dyDescent="0.5">
      <c r="B2379" s="122">
        <v>2010</v>
      </c>
      <c r="C2379" s="126" t="s">
        <v>146</v>
      </c>
      <c r="D2379" s="126" t="s">
        <v>148</v>
      </c>
      <c r="E2379" s="124">
        <v>7.9575000000000007E-2</v>
      </c>
      <c r="F2379" s="124">
        <v>6.6817000000000001E-2</v>
      </c>
      <c r="G2379" s="124">
        <v>0.14639199999999999</v>
      </c>
    </row>
    <row r="2380" spans="2:7" hidden="1" x14ac:dyDescent="0.5">
      <c r="B2380" s="122">
        <v>2010</v>
      </c>
      <c r="C2380" s="126" t="s">
        <v>146</v>
      </c>
      <c r="D2380" s="126" t="s">
        <v>149</v>
      </c>
      <c r="E2380" s="124">
        <v>2.8760000000000001E-2</v>
      </c>
      <c r="F2380" s="124">
        <v>0.86269899999999999</v>
      </c>
      <c r="G2380" s="124">
        <v>0.891459</v>
      </c>
    </row>
    <row r="2381" spans="2:7" hidden="1" x14ac:dyDescent="0.5">
      <c r="B2381" s="122">
        <v>2010</v>
      </c>
      <c r="C2381" s="126" t="s">
        <v>146</v>
      </c>
      <c r="D2381" s="126" t="s">
        <v>150</v>
      </c>
      <c r="E2381" s="124">
        <v>0.14700299999999999</v>
      </c>
      <c r="F2381" s="124">
        <v>0.992255</v>
      </c>
      <c r="G2381" s="124">
        <v>1.1392580000000001</v>
      </c>
    </row>
    <row r="2382" spans="2:7" hidden="1" x14ac:dyDescent="0.5">
      <c r="B2382" s="122">
        <v>2010</v>
      </c>
      <c r="C2382" s="126" t="s">
        <v>146</v>
      </c>
      <c r="D2382" s="126" t="s">
        <v>151</v>
      </c>
      <c r="E2382" s="124">
        <v>3.1203000000000002E-2</v>
      </c>
      <c r="F2382" s="124">
        <v>5.4938000000000001E-2</v>
      </c>
      <c r="G2382" s="124">
        <v>8.6140999999999995E-2</v>
      </c>
    </row>
    <row r="2383" spans="2:7" hidden="1" x14ac:dyDescent="0.5">
      <c r="B2383" s="122">
        <v>2010</v>
      </c>
      <c r="C2383" s="126" t="s">
        <v>146</v>
      </c>
      <c r="D2383" s="126" t="s">
        <v>152</v>
      </c>
      <c r="E2383" s="124">
        <v>3.1670000000000001E-3</v>
      </c>
      <c r="F2383" s="124">
        <v>1.6677000000000001E-2</v>
      </c>
      <c r="G2383" s="124">
        <v>1.9844000000000001E-2</v>
      </c>
    </row>
    <row r="2384" spans="2:7" hidden="1" x14ac:dyDescent="0.5">
      <c r="B2384" s="122">
        <v>2010</v>
      </c>
      <c r="C2384" s="126" t="s">
        <v>146</v>
      </c>
      <c r="D2384" s="126" t="s">
        <v>153</v>
      </c>
      <c r="E2384" s="124">
        <v>1.0999999999999999E-2</v>
      </c>
      <c r="F2384" s="124">
        <v>0.40622599999999998</v>
      </c>
      <c r="G2384" s="124">
        <v>0.41722599999999999</v>
      </c>
    </row>
    <row r="2385" spans="2:7" hidden="1" x14ac:dyDescent="0.5">
      <c r="B2385" s="122">
        <v>2010</v>
      </c>
      <c r="C2385" s="126" t="s">
        <v>146</v>
      </c>
      <c r="D2385" s="126" t="s">
        <v>154</v>
      </c>
      <c r="E2385" s="124">
        <v>1.7489999999999999E-2</v>
      </c>
      <c r="F2385" s="124">
        <v>0.82828999999999997</v>
      </c>
      <c r="G2385" s="124">
        <v>0.84577999999999998</v>
      </c>
    </row>
    <row r="2386" spans="2:7" hidden="1" x14ac:dyDescent="0.5">
      <c r="B2386" s="122">
        <v>2010</v>
      </c>
      <c r="C2386" s="126" t="s">
        <v>146</v>
      </c>
      <c r="D2386" s="126" t="s">
        <v>155</v>
      </c>
      <c r="E2386" s="124">
        <v>9.7499999999999996E-4</v>
      </c>
      <c r="F2386" s="124">
        <v>2.519E-3</v>
      </c>
      <c r="G2386" s="124">
        <v>3.4940000000000001E-3</v>
      </c>
    </row>
    <row r="2387" spans="2:7" hidden="1" x14ac:dyDescent="0.5">
      <c r="B2387" s="122">
        <v>2010</v>
      </c>
      <c r="C2387" s="126" t="s">
        <v>146</v>
      </c>
      <c r="D2387" s="126" t="s">
        <v>156</v>
      </c>
      <c r="E2387" s="124">
        <v>1.3845E-2</v>
      </c>
      <c r="F2387" s="124">
        <v>0.73959399999999997</v>
      </c>
      <c r="G2387" s="124">
        <v>0.75343899999999997</v>
      </c>
    </row>
    <row r="2388" spans="2:7" hidden="1" x14ac:dyDescent="0.5">
      <c r="B2388" s="122">
        <v>2010</v>
      </c>
      <c r="C2388" s="126" t="s">
        <v>146</v>
      </c>
      <c r="D2388" s="126" t="s">
        <v>157</v>
      </c>
      <c r="E2388" s="124">
        <v>2.2796E-2</v>
      </c>
      <c r="F2388" s="124">
        <v>0.27596599999999999</v>
      </c>
      <c r="G2388" s="124">
        <v>0.29876200000000003</v>
      </c>
    </row>
    <row r="2389" spans="2:7" hidden="1" x14ac:dyDescent="0.5">
      <c r="B2389" s="122">
        <v>2010</v>
      </c>
      <c r="C2389" s="126" t="s">
        <v>146</v>
      </c>
      <c r="D2389" s="126" t="s">
        <v>158</v>
      </c>
      <c r="E2389" s="124">
        <v>1.2711999999999999E-2</v>
      </c>
      <c r="F2389" s="124">
        <v>0.22775599999999999</v>
      </c>
      <c r="G2389" s="124">
        <v>0.24046799999999999</v>
      </c>
    </row>
    <row r="2390" spans="2:7" hidden="1" x14ac:dyDescent="0.5">
      <c r="B2390" s="122">
        <v>2010</v>
      </c>
      <c r="C2390" s="126" t="s">
        <v>146</v>
      </c>
      <c r="D2390" s="126" t="s">
        <v>159</v>
      </c>
      <c r="E2390" s="124">
        <v>9.4700000000000003E-4</v>
      </c>
      <c r="F2390" s="124">
        <v>-4.7466000000000001E-2</v>
      </c>
      <c r="G2390" s="124">
        <v>-4.6518999999999998E-2</v>
      </c>
    </row>
    <row r="2391" spans="2:7" hidden="1" x14ac:dyDescent="0.5">
      <c r="B2391" s="122">
        <v>2010</v>
      </c>
      <c r="C2391" s="126" t="s">
        <v>146</v>
      </c>
      <c r="D2391" s="126" t="s">
        <v>160</v>
      </c>
      <c r="E2391" s="124">
        <v>4.0704999999999998E-2</v>
      </c>
      <c r="F2391" s="124">
        <v>0.15281600000000001</v>
      </c>
      <c r="G2391" s="124">
        <v>0.193521</v>
      </c>
    </row>
    <row r="2392" spans="2:7" hidden="1" x14ac:dyDescent="0.5">
      <c r="B2392" s="122">
        <v>2010</v>
      </c>
      <c r="C2392" s="126" t="s">
        <v>146</v>
      </c>
      <c r="D2392" s="126" t="s">
        <v>161</v>
      </c>
      <c r="E2392" s="124">
        <v>2.7160000000000001E-3</v>
      </c>
      <c r="F2392" s="124">
        <v>8.6709999999999995E-2</v>
      </c>
      <c r="G2392" s="124">
        <v>8.9425999999999992E-2</v>
      </c>
    </row>
    <row r="2393" spans="2:7" hidden="1" x14ac:dyDescent="0.5">
      <c r="B2393" s="122">
        <v>2010</v>
      </c>
      <c r="C2393" s="126" t="s">
        <v>146</v>
      </c>
      <c r="D2393" s="126" t="s">
        <v>162</v>
      </c>
      <c r="E2393" s="124">
        <v>1.6375000000000001E-2</v>
      </c>
      <c r="F2393" s="124">
        <v>2.9603999999999998E-2</v>
      </c>
      <c r="G2393" s="124">
        <v>4.5978999999999999E-2</v>
      </c>
    </row>
    <row r="2394" spans="2:7" hidden="1" x14ac:dyDescent="0.5">
      <c r="B2394" s="122">
        <v>2010</v>
      </c>
      <c r="C2394" s="126" t="s">
        <v>146</v>
      </c>
      <c r="D2394" s="126" t="s">
        <v>163</v>
      </c>
      <c r="E2394" s="124">
        <v>-1.3596E-2</v>
      </c>
      <c r="F2394" s="124">
        <v>-0.21144199999999999</v>
      </c>
      <c r="G2394" s="124">
        <v>-0.22503799999999999</v>
      </c>
    </row>
    <row r="2395" spans="2:7" hidden="1" x14ac:dyDescent="0.5">
      <c r="B2395" s="122">
        <v>2010</v>
      </c>
      <c r="C2395" s="126" t="s">
        <v>146</v>
      </c>
      <c r="D2395" s="126" t="s">
        <v>164</v>
      </c>
      <c r="E2395" s="124">
        <v>-2.5300000000000001E-3</v>
      </c>
      <c r="F2395" s="124">
        <v>0.30330200000000002</v>
      </c>
      <c r="G2395" s="124">
        <v>0.30077199999999998</v>
      </c>
    </row>
    <row r="2396" spans="2:7" hidden="1" x14ac:dyDescent="0.5">
      <c r="B2396" s="122">
        <v>2010</v>
      </c>
      <c r="C2396" s="126" t="s">
        <v>146</v>
      </c>
      <c r="D2396" s="126" t="s">
        <v>165</v>
      </c>
      <c r="E2396" s="124">
        <v>7.3624999999999996E-2</v>
      </c>
      <c r="F2396" s="124">
        <v>1.006807</v>
      </c>
      <c r="G2396" s="124">
        <v>1.0804320000000001</v>
      </c>
    </row>
    <row r="2397" spans="2:7" hidden="1" x14ac:dyDescent="0.5">
      <c r="B2397" s="122">
        <v>2010</v>
      </c>
      <c r="C2397" s="126" t="s">
        <v>146</v>
      </c>
      <c r="D2397" s="126" t="s">
        <v>166</v>
      </c>
      <c r="E2397" s="124">
        <v>1.8842999999999999E-2</v>
      </c>
      <c r="F2397" s="124">
        <v>0.187248</v>
      </c>
      <c r="G2397" s="124">
        <v>0.206091</v>
      </c>
    </row>
    <row r="2398" spans="2:7" hidden="1" x14ac:dyDescent="0.5">
      <c r="B2398" s="122">
        <v>2010</v>
      </c>
      <c r="C2398" s="126" t="s">
        <v>146</v>
      </c>
      <c r="D2398" s="126" t="s">
        <v>167</v>
      </c>
      <c r="E2398" s="124">
        <v>4.7350999999999997E-2</v>
      </c>
      <c r="F2398" s="124">
        <v>1.1119570000000001</v>
      </c>
      <c r="G2398" s="124">
        <v>1.159308</v>
      </c>
    </row>
    <row r="2399" spans="2:7" hidden="1" x14ac:dyDescent="0.5">
      <c r="B2399" s="122">
        <v>2010</v>
      </c>
      <c r="C2399" s="126" t="s">
        <v>146</v>
      </c>
      <c r="D2399" s="126" t="s">
        <v>168</v>
      </c>
      <c r="E2399" s="124">
        <v>0.41361900000000001</v>
      </c>
      <c r="F2399" s="124">
        <v>1.6786190000000001</v>
      </c>
      <c r="G2399" s="124">
        <v>2.092238</v>
      </c>
    </row>
    <row r="2400" spans="2:7" hidden="1" x14ac:dyDescent="0.5">
      <c r="B2400" s="122">
        <v>2010</v>
      </c>
      <c r="C2400" s="126" t="s">
        <v>146</v>
      </c>
      <c r="D2400" s="126" t="s">
        <v>169</v>
      </c>
      <c r="E2400" s="124">
        <v>3.437E-3</v>
      </c>
      <c r="F2400" s="124">
        <v>8.2743999999999998E-2</v>
      </c>
      <c r="G2400" s="124">
        <v>8.6180999999999994E-2</v>
      </c>
    </row>
    <row r="2401" spans="2:7" hidden="1" x14ac:dyDescent="0.5">
      <c r="B2401" s="122">
        <v>2010</v>
      </c>
      <c r="C2401" s="126" t="s">
        <v>146</v>
      </c>
      <c r="D2401" s="126" t="s">
        <v>170</v>
      </c>
      <c r="E2401" s="124">
        <v>1.7336000000000001E-2</v>
      </c>
      <c r="F2401" s="124">
        <v>7.8445000000000001E-2</v>
      </c>
      <c r="G2401" s="124">
        <v>9.5781000000000005E-2</v>
      </c>
    </row>
    <row r="2402" spans="2:7" hidden="1" x14ac:dyDescent="0.5">
      <c r="B2402" s="122">
        <v>2010</v>
      </c>
      <c r="C2402" s="126" t="s">
        <v>146</v>
      </c>
      <c r="D2402" s="126" t="s">
        <v>171</v>
      </c>
      <c r="E2402" s="124">
        <v>3.8289999999999999E-3</v>
      </c>
      <c r="F2402" s="124">
        <v>0.110154</v>
      </c>
      <c r="G2402" s="124">
        <v>0.113983</v>
      </c>
    </row>
    <row r="2403" spans="2:7" hidden="1" x14ac:dyDescent="0.5">
      <c r="B2403" s="122">
        <v>2010</v>
      </c>
      <c r="C2403" s="126" t="s">
        <v>146</v>
      </c>
      <c r="D2403" s="126" t="s">
        <v>172</v>
      </c>
      <c r="E2403" s="124">
        <v>3.8507E-2</v>
      </c>
      <c r="F2403" s="124">
        <v>2.5277000000000001E-2</v>
      </c>
      <c r="G2403" s="124">
        <v>6.3784000000000007E-2</v>
      </c>
    </row>
    <row r="2404" spans="2:7" hidden="1" x14ac:dyDescent="0.5">
      <c r="B2404" s="122">
        <v>2010</v>
      </c>
      <c r="C2404" s="126" t="s">
        <v>146</v>
      </c>
      <c r="D2404" s="126" t="s">
        <v>173</v>
      </c>
      <c r="E2404" s="124">
        <v>1.4803999999999999E-2</v>
      </c>
      <c r="F2404" s="124">
        <v>0.123945</v>
      </c>
      <c r="G2404" s="124">
        <v>0.13874900000000001</v>
      </c>
    </row>
    <row r="2405" spans="2:7" hidden="1" x14ac:dyDescent="0.5">
      <c r="B2405" s="122">
        <v>2010</v>
      </c>
      <c r="C2405" s="126" t="s">
        <v>146</v>
      </c>
      <c r="D2405" s="126" t="s">
        <v>174</v>
      </c>
      <c r="E2405" s="124">
        <v>1.6243E-2</v>
      </c>
      <c r="F2405" s="124">
        <v>7.5225E-2</v>
      </c>
      <c r="G2405" s="124">
        <v>9.1467999999999994E-2</v>
      </c>
    </row>
    <row r="2406" spans="2:7" hidden="1" x14ac:dyDescent="0.5">
      <c r="B2406" s="122">
        <v>2010</v>
      </c>
      <c r="C2406" s="126" t="s">
        <v>146</v>
      </c>
      <c r="D2406" s="126" t="s">
        <v>175</v>
      </c>
      <c r="E2406" s="124">
        <v>-7.1299999999999998E-4</v>
      </c>
      <c r="F2406" s="124">
        <v>2.2218999999999999E-2</v>
      </c>
      <c r="G2406" s="124">
        <v>2.1506000000000001E-2</v>
      </c>
    </row>
    <row r="2407" spans="2:7" hidden="1" x14ac:dyDescent="0.5">
      <c r="B2407" s="122">
        <v>2010</v>
      </c>
      <c r="C2407" s="126" t="s">
        <v>146</v>
      </c>
      <c r="D2407" s="126" t="s">
        <v>176</v>
      </c>
      <c r="E2407" s="124">
        <v>1.6653999999999999E-2</v>
      </c>
      <c r="F2407" s="124">
        <v>0.286935</v>
      </c>
      <c r="G2407" s="124">
        <v>0.303589</v>
      </c>
    </row>
    <row r="2408" spans="2:7" hidden="1" x14ac:dyDescent="0.5">
      <c r="B2408" s="122">
        <v>2010</v>
      </c>
      <c r="C2408" s="126" t="s">
        <v>73</v>
      </c>
      <c r="D2408" s="126" t="s">
        <v>177</v>
      </c>
      <c r="E2408" s="124">
        <v>0.415912</v>
      </c>
      <c r="F2408" s="124">
        <v>1.0368379999999999</v>
      </c>
      <c r="G2408" s="124">
        <v>1.45275</v>
      </c>
    </row>
    <row r="2409" spans="2:7" hidden="1" x14ac:dyDescent="0.5">
      <c r="B2409" s="122">
        <v>2010</v>
      </c>
      <c r="C2409" s="126" t="s">
        <v>73</v>
      </c>
      <c r="D2409" s="126" t="s">
        <v>178</v>
      </c>
      <c r="E2409" s="124">
        <v>0.26639800000000002</v>
      </c>
      <c r="F2409" s="124">
        <v>0.35323599999999999</v>
      </c>
      <c r="G2409" s="124">
        <v>0.61963400000000002</v>
      </c>
    </row>
    <row r="2410" spans="2:7" hidden="1" x14ac:dyDescent="0.5">
      <c r="B2410" s="122">
        <v>2010</v>
      </c>
      <c r="C2410" s="126" t="s">
        <v>73</v>
      </c>
      <c r="D2410" s="126" t="s">
        <v>179</v>
      </c>
      <c r="E2410" s="124">
        <v>0.16071299999999999</v>
      </c>
      <c r="F2410" s="124">
        <v>0.30668800000000002</v>
      </c>
      <c r="G2410" s="124">
        <v>0.46740100000000001</v>
      </c>
    </row>
    <row r="2411" spans="2:7" hidden="1" x14ac:dyDescent="0.5">
      <c r="B2411" s="122">
        <v>2010</v>
      </c>
      <c r="C2411" s="126" t="s">
        <v>73</v>
      </c>
      <c r="D2411" s="126" t="s">
        <v>180</v>
      </c>
      <c r="E2411" s="124">
        <v>8.3820000000000006E-3</v>
      </c>
      <c r="F2411" s="124">
        <v>6.4607999999999999E-2</v>
      </c>
      <c r="G2411" s="124">
        <v>7.2989999999999999E-2</v>
      </c>
    </row>
    <row r="2412" spans="2:7" hidden="1" x14ac:dyDescent="0.5">
      <c r="B2412" s="122">
        <v>2010</v>
      </c>
      <c r="C2412" s="126" t="s">
        <v>73</v>
      </c>
      <c r="D2412" s="126" t="s">
        <v>181</v>
      </c>
      <c r="E2412" s="124">
        <v>8.9110000000000005E-3</v>
      </c>
      <c r="F2412" s="124">
        <v>1.2377000000000001E-2</v>
      </c>
      <c r="G2412" s="124">
        <v>2.1288000000000001E-2</v>
      </c>
    </row>
    <row r="2413" spans="2:7" hidden="1" x14ac:dyDescent="0.5">
      <c r="B2413" s="122">
        <v>2010</v>
      </c>
      <c r="C2413" s="126" t="s">
        <v>73</v>
      </c>
      <c r="D2413" s="126" t="s">
        <v>182</v>
      </c>
      <c r="E2413" s="124">
        <v>1.5657920000000001</v>
      </c>
      <c r="F2413" s="124">
        <v>0.74356800000000001</v>
      </c>
      <c r="G2413" s="124">
        <v>2.3093599999999999</v>
      </c>
    </row>
    <row r="2414" spans="2:7" hidden="1" x14ac:dyDescent="0.5">
      <c r="B2414" s="122">
        <v>2010</v>
      </c>
      <c r="C2414" s="126" t="s">
        <v>73</v>
      </c>
      <c r="D2414" s="126" t="s">
        <v>183</v>
      </c>
      <c r="E2414" s="124">
        <v>1.0799129999999999</v>
      </c>
      <c r="F2414" s="124">
        <v>0.78897200000000001</v>
      </c>
      <c r="G2414" s="124">
        <v>1.8688849999999999</v>
      </c>
    </row>
    <row r="2415" spans="2:7" hidden="1" x14ac:dyDescent="0.5">
      <c r="B2415" s="122">
        <v>2010</v>
      </c>
      <c r="C2415" s="126" t="s">
        <v>73</v>
      </c>
      <c r="D2415" s="126" t="s">
        <v>184</v>
      </c>
      <c r="E2415" s="124">
        <v>0.79805599999999999</v>
      </c>
      <c r="F2415" s="124">
        <v>0.88965300000000003</v>
      </c>
      <c r="G2415" s="124">
        <v>1.6877089999999999</v>
      </c>
    </row>
    <row r="2416" spans="2:7" hidden="1" x14ac:dyDescent="0.5">
      <c r="B2416" s="122">
        <v>2010</v>
      </c>
      <c r="C2416" s="126" t="s">
        <v>73</v>
      </c>
      <c r="D2416" s="126" t="s">
        <v>185</v>
      </c>
      <c r="E2416" s="124">
        <v>1.180417</v>
      </c>
      <c r="F2416" s="124">
        <v>0.94124600000000003</v>
      </c>
      <c r="G2416" s="124">
        <v>2.1216629999999999</v>
      </c>
    </row>
    <row r="2417" spans="2:7" hidden="1" x14ac:dyDescent="0.5">
      <c r="B2417" s="122">
        <v>2010</v>
      </c>
      <c r="C2417" s="126" t="s">
        <v>186</v>
      </c>
      <c r="D2417" s="126" t="s">
        <v>187</v>
      </c>
      <c r="E2417" s="124">
        <v>0.26024900000000001</v>
      </c>
      <c r="F2417" s="124">
        <v>0.16897300000000001</v>
      </c>
      <c r="G2417" s="124">
        <v>0.42922199999999999</v>
      </c>
    </row>
    <row r="2418" spans="2:7" hidden="1" x14ac:dyDescent="0.5">
      <c r="B2418" s="122">
        <v>2010</v>
      </c>
      <c r="C2418" s="126" t="s">
        <v>186</v>
      </c>
      <c r="D2418" s="126" t="s">
        <v>188</v>
      </c>
      <c r="E2418" s="124">
        <v>1.2845500000000001</v>
      </c>
      <c r="F2418" s="124">
        <v>0.80925499999999995</v>
      </c>
      <c r="G2418" s="124">
        <v>2.0938050000000001</v>
      </c>
    </row>
    <row r="2419" spans="2:7" hidden="1" x14ac:dyDescent="0.5">
      <c r="B2419" s="122">
        <v>2010</v>
      </c>
      <c r="C2419" s="126" t="s">
        <v>186</v>
      </c>
      <c r="D2419" s="126" t="s">
        <v>189</v>
      </c>
      <c r="E2419" s="124">
        <v>0.71140099999999995</v>
      </c>
      <c r="F2419" s="124">
        <v>0.69576099999999996</v>
      </c>
      <c r="G2419" s="124">
        <v>1.407162</v>
      </c>
    </row>
    <row r="2420" spans="2:7" hidden="1" x14ac:dyDescent="0.5">
      <c r="B2420" s="122">
        <v>2010</v>
      </c>
      <c r="C2420" s="126" t="s">
        <v>190</v>
      </c>
      <c r="D2420" s="126" t="s">
        <v>191</v>
      </c>
      <c r="E2420" s="124">
        <v>9.9710000000000007E-3</v>
      </c>
      <c r="F2420" s="124">
        <v>1.0227999999999999E-2</v>
      </c>
      <c r="G2420" s="124">
        <v>2.0199000000000002E-2</v>
      </c>
    </row>
    <row r="2421" spans="2:7" hidden="1" x14ac:dyDescent="0.5">
      <c r="B2421" s="122">
        <v>2010</v>
      </c>
      <c r="C2421" s="126" t="s">
        <v>190</v>
      </c>
      <c r="D2421" s="126" t="s">
        <v>192</v>
      </c>
      <c r="E2421" s="124">
        <v>0.12950900000000001</v>
      </c>
      <c r="F2421" s="124">
        <v>7.9824000000000006E-2</v>
      </c>
      <c r="G2421" s="124">
        <v>0.20933299999999999</v>
      </c>
    </row>
    <row r="2422" spans="2:7" hidden="1" x14ac:dyDescent="0.5">
      <c r="B2422" s="122">
        <v>2010</v>
      </c>
      <c r="C2422" s="126" t="s">
        <v>190</v>
      </c>
      <c r="D2422" s="126" t="s">
        <v>193</v>
      </c>
      <c r="E2422" s="124">
        <v>0.91582300000000005</v>
      </c>
      <c r="F2422" s="124">
        <v>0.40118199999999998</v>
      </c>
      <c r="G2422" s="124">
        <v>1.317005</v>
      </c>
    </row>
    <row r="2423" spans="2:7" hidden="1" x14ac:dyDescent="0.5">
      <c r="B2423" s="122">
        <v>2010</v>
      </c>
      <c r="C2423" s="126" t="s">
        <v>190</v>
      </c>
      <c r="D2423" s="126" t="s">
        <v>194</v>
      </c>
      <c r="E2423" s="124">
        <v>2.1693E-2</v>
      </c>
      <c r="F2423" s="124">
        <v>1.0286999999999999E-2</v>
      </c>
      <c r="G2423" s="124">
        <v>3.1980000000000001E-2</v>
      </c>
    </row>
    <row r="2424" spans="2:7" hidden="1" x14ac:dyDescent="0.5">
      <c r="B2424" s="122">
        <v>2010</v>
      </c>
      <c r="C2424" s="126" t="s">
        <v>190</v>
      </c>
      <c r="D2424" s="126" t="s">
        <v>195</v>
      </c>
      <c r="E2424" s="124">
        <v>0.44161</v>
      </c>
      <c r="F2424" s="124">
        <v>0.63561000000000001</v>
      </c>
      <c r="G2424" s="124">
        <v>1.0772200000000001</v>
      </c>
    </row>
    <row r="2425" spans="2:7" hidden="1" x14ac:dyDescent="0.5">
      <c r="B2425" s="122">
        <v>2010</v>
      </c>
      <c r="C2425" s="126" t="s">
        <v>190</v>
      </c>
      <c r="D2425" s="126" t="s">
        <v>196</v>
      </c>
      <c r="E2425" s="124">
        <v>0.61342300000000005</v>
      </c>
      <c r="F2425" s="124">
        <v>0.222216</v>
      </c>
      <c r="G2425" s="124">
        <v>0.83563900000000002</v>
      </c>
    </row>
    <row r="2426" spans="2:7" hidden="1" x14ac:dyDescent="0.5">
      <c r="B2426" s="122">
        <v>2010</v>
      </c>
      <c r="C2426" s="126" t="s">
        <v>190</v>
      </c>
      <c r="D2426" s="126" t="s">
        <v>197</v>
      </c>
      <c r="E2426" s="124">
        <v>0.22326099999999999</v>
      </c>
      <c r="F2426" s="124">
        <v>0.187306</v>
      </c>
      <c r="G2426" s="124">
        <v>0.41056700000000002</v>
      </c>
    </row>
    <row r="2427" spans="2:7" hidden="1" x14ac:dyDescent="0.5">
      <c r="B2427" s="122">
        <v>2010</v>
      </c>
      <c r="C2427" s="126" t="s">
        <v>190</v>
      </c>
      <c r="D2427" s="126" t="s">
        <v>198</v>
      </c>
      <c r="E2427" s="124">
        <v>0.73998299999999995</v>
      </c>
      <c r="F2427" s="124">
        <v>1.1745509999999999</v>
      </c>
      <c r="G2427" s="124">
        <v>1.914534</v>
      </c>
    </row>
    <row r="2428" spans="2:7" hidden="1" x14ac:dyDescent="0.5">
      <c r="B2428" s="122">
        <v>2010</v>
      </c>
      <c r="C2428" s="126" t="s">
        <v>190</v>
      </c>
      <c r="D2428" s="126" t="s">
        <v>199</v>
      </c>
      <c r="E2428" s="124">
        <v>3.5285999999999998E-2</v>
      </c>
      <c r="F2428" s="124">
        <v>5.4452E-2</v>
      </c>
      <c r="G2428" s="124">
        <v>8.9737999999999998E-2</v>
      </c>
    </row>
    <row r="2429" spans="2:7" hidden="1" x14ac:dyDescent="0.5">
      <c r="B2429" s="122">
        <v>2010</v>
      </c>
      <c r="C2429" s="126" t="s">
        <v>190</v>
      </c>
      <c r="D2429" s="126" t="s">
        <v>200</v>
      </c>
      <c r="E2429" s="124">
        <v>0.20249700000000001</v>
      </c>
      <c r="F2429" s="124">
        <v>0.23352899999999999</v>
      </c>
      <c r="G2429" s="124">
        <v>0.43602600000000002</v>
      </c>
    </row>
    <row r="2430" spans="2:7" hidden="1" x14ac:dyDescent="0.5">
      <c r="B2430" s="122">
        <v>2010</v>
      </c>
      <c r="C2430" s="126" t="s">
        <v>190</v>
      </c>
      <c r="D2430" s="126" t="s">
        <v>201</v>
      </c>
      <c r="E2430" s="124">
        <v>0.66835100000000003</v>
      </c>
      <c r="F2430" s="124">
        <v>0.67038299999999995</v>
      </c>
      <c r="G2430" s="124">
        <v>1.3387340000000001</v>
      </c>
    </row>
    <row r="2431" spans="2:7" hidden="1" x14ac:dyDescent="0.5">
      <c r="B2431" s="122">
        <v>2010</v>
      </c>
      <c r="C2431" s="126" t="s">
        <v>190</v>
      </c>
      <c r="D2431" s="126" t="s">
        <v>202</v>
      </c>
      <c r="E2431" s="124">
        <v>0.54610000000000003</v>
      </c>
      <c r="F2431" s="124">
        <v>0.45521800000000001</v>
      </c>
      <c r="G2431" s="124">
        <v>1.0013179999999999</v>
      </c>
    </row>
    <row r="2432" spans="2:7" hidden="1" x14ac:dyDescent="0.5">
      <c r="B2432" s="122">
        <v>2010</v>
      </c>
      <c r="C2432" s="126" t="s">
        <v>190</v>
      </c>
      <c r="D2432" s="126" t="s">
        <v>203</v>
      </c>
      <c r="E2432" s="124">
        <v>7.0135000000000003E-2</v>
      </c>
      <c r="F2432" s="124">
        <v>4.7893999999999999E-2</v>
      </c>
      <c r="G2432" s="124">
        <v>0.118029</v>
      </c>
    </row>
    <row r="2433" spans="2:7" hidden="1" x14ac:dyDescent="0.5">
      <c r="B2433" s="122">
        <v>2010</v>
      </c>
      <c r="C2433" s="126" t="s">
        <v>190</v>
      </c>
      <c r="D2433" s="126" t="s">
        <v>204</v>
      </c>
      <c r="E2433" s="124">
        <v>0.25829600000000003</v>
      </c>
      <c r="F2433" s="124">
        <v>0.183305</v>
      </c>
      <c r="G2433" s="124">
        <v>0.44160100000000002</v>
      </c>
    </row>
    <row r="2434" spans="2:7" hidden="1" x14ac:dyDescent="0.5">
      <c r="B2434" s="122">
        <v>2010</v>
      </c>
      <c r="C2434" s="126" t="s">
        <v>190</v>
      </c>
      <c r="D2434" s="126" t="s">
        <v>205</v>
      </c>
      <c r="E2434" s="124">
        <v>7.3370000000000005E-2</v>
      </c>
      <c r="F2434" s="124">
        <v>5.5002000000000002E-2</v>
      </c>
      <c r="G2434" s="124">
        <v>0.12837200000000001</v>
      </c>
    </row>
    <row r="2435" spans="2:7" hidden="1" x14ac:dyDescent="0.5">
      <c r="B2435" s="122">
        <v>2010</v>
      </c>
      <c r="C2435" s="126" t="s">
        <v>206</v>
      </c>
      <c r="D2435" s="126" t="s">
        <v>207</v>
      </c>
      <c r="E2435" s="124">
        <v>1.5047E-2</v>
      </c>
      <c r="F2435" s="124">
        <v>1.8711999999999999E-2</v>
      </c>
      <c r="G2435" s="124">
        <v>3.3758999999999997E-2</v>
      </c>
    </row>
    <row r="2436" spans="2:7" hidden="1" x14ac:dyDescent="0.5">
      <c r="B2436" s="122">
        <v>2010</v>
      </c>
      <c r="C2436" s="126" t="s">
        <v>206</v>
      </c>
      <c r="D2436" s="126" t="s">
        <v>208</v>
      </c>
      <c r="E2436" s="124">
        <v>3.0709999999999999E-3</v>
      </c>
      <c r="F2436" s="124">
        <v>3.3860000000000001E-3</v>
      </c>
      <c r="G2436" s="124">
        <v>6.4570000000000001E-3</v>
      </c>
    </row>
    <row r="2437" spans="2:7" hidden="1" x14ac:dyDescent="0.5">
      <c r="B2437" s="122">
        <v>2010</v>
      </c>
      <c r="C2437" s="126" t="s">
        <v>206</v>
      </c>
      <c r="D2437" s="126" t="s">
        <v>209</v>
      </c>
      <c r="E2437" s="124">
        <v>5.7200000000000003E-3</v>
      </c>
      <c r="F2437" s="124">
        <v>5.764E-3</v>
      </c>
      <c r="G2437" s="124">
        <v>1.1483999999999999E-2</v>
      </c>
    </row>
    <row r="2438" spans="2:7" hidden="1" x14ac:dyDescent="0.5">
      <c r="B2438" s="122">
        <v>2010</v>
      </c>
      <c r="C2438" s="126" t="s">
        <v>206</v>
      </c>
      <c r="D2438" s="126" t="s">
        <v>210</v>
      </c>
      <c r="E2438" s="124">
        <v>6.1827E-2</v>
      </c>
      <c r="F2438" s="124">
        <v>5.3099E-2</v>
      </c>
      <c r="G2438" s="124">
        <v>0.114926</v>
      </c>
    </row>
    <row r="2439" spans="2:7" hidden="1" x14ac:dyDescent="0.5">
      <c r="B2439" s="122">
        <v>2010</v>
      </c>
      <c r="C2439" s="126" t="s">
        <v>206</v>
      </c>
      <c r="D2439" s="126" t="s">
        <v>211</v>
      </c>
      <c r="E2439" s="124">
        <v>4.2526000000000001E-2</v>
      </c>
      <c r="F2439" s="124">
        <v>4.2506000000000002E-2</v>
      </c>
      <c r="G2439" s="124">
        <v>8.5031999999999996E-2</v>
      </c>
    </row>
    <row r="2440" spans="2:7" hidden="1" x14ac:dyDescent="0.5">
      <c r="B2440" s="122">
        <v>2010</v>
      </c>
      <c r="C2440" s="126" t="s">
        <v>206</v>
      </c>
      <c r="D2440" s="126" t="s">
        <v>212</v>
      </c>
      <c r="E2440" s="124">
        <v>0.27528000000000002</v>
      </c>
      <c r="F2440" s="124">
        <v>0.38098199999999999</v>
      </c>
      <c r="G2440" s="124">
        <v>0.65626200000000001</v>
      </c>
    </row>
    <row r="2441" spans="2:7" hidden="1" x14ac:dyDescent="0.5">
      <c r="B2441" s="122">
        <v>2010</v>
      </c>
      <c r="C2441" s="126" t="s">
        <v>206</v>
      </c>
      <c r="D2441" s="126" t="s">
        <v>213</v>
      </c>
      <c r="E2441" s="124">
        <v>0.32883899999999999</v>
      </c>
      <c r="F2441" s="124">
        <v>0.417159</v>
      </c>
      <c r="G2441" s="124">
        <v>0.74599799999999994</v>
      </c>
    </row>
    <row r="2442" spans="2:7" hidden="1" x14ac:dyDescent="0.5">
      <c r="B2442" s="122">
        <v>2010</v>
      </c>
      <c r="C2442" s="126" t="s">
        <v>206</v>
      </c>
      <c r="D2442" s="126" t="s">
        <v>214</v>
      </c>
      <c r="E2442" s="124">
        <v>1.0831E-2</v>
      </c>
      <c r="F2442" s="124">
        <v>2.4471E-2</v>
      </c>
      <c r="G2442" s="124">
        <v>3.5302E-2</v>
      </c>
    </row>
    <row r="2443" spans="2:7" hidden="1" x14ac:dyDescent="0.5">
      <c r="B2443" s="122">
        <v>2010</v>
      </c>
      <c r="C2443" s="126" t="s">
        <v>206</v>
      </c>
      <c r="D2443" s="126" t="s">
        <v>215</v>
      </c>
      <c r="E2443" s="124">
        <v>7.9892000000000005E-2</v>
      </c>
      <c r="F2443" s="124">
        <v>5.3539000000000003E-2</v>
      </c>
      <c r="G2443" s="124">
        <v>0.13343099999999999</v>
      </c>
    </row>
    <row r="2444" spans="2:7" hidden="1" x14ac:dyDescent="0.5">
      <c r="B2444" s="122">
        <v>2010</v>
      </c>
      <c r="C2444" s="126" t="s">
        <v>206</v>
      </c>
      <c r="D2444" s="126" t="s">
        <v>216</v>
      </c>
      <c r="E2444" s="124">
        <v>3.8656999999999997E-2</v>
      </c>
      <c r="F2444" s="124">
        <v>2.8587999999999999E-2</v>
      </c>
      <c r="G2444" s="124">
        <v>6.7244999999999999E-2</v>
      </c>
    </row>
    <row r="2445" spans="2:7" hidden="1" x14ac:dyDescent="0.5">
      <c r="B2445" s="122">
        <v>2010</v>
      </c>
      <c r="C2445" s="126" t="s">
        <v>206</v>
      </c>
      <c r="D2445" s="126" t="s">
        <v>217</v>
      </c>
      <c r="E2445" s="124">
        <v>7.5929999999999999E-3</v>
      </c>
      <c r="F2445" s="124">
        <v>9.8670000000000008E-3</v>
      </c>
      <c r="G2445" s="124">
        <v>1.746E-2</v>
      </c>
    </row>
    <row r="2446" spans="2:7" hidden="1" x14ac:dyDescent="0.5">
      <c r="B2446" s="122">
        <v>2010</v>
      </c>
      <c r="C2446" s="126" t="s">
        <v>206</v>
      </c>
      <c r="D2446" s="126" t="s">
        <v>218</v>
      </c>
      <c r="E2446" s="124">
        <v>6.8493999999999999E-2</v>
      </c>
      <c r="F2446" s="124">
        <v>0.12395299999999999</v>
      </c>
      <c r="G2446" s="124">
        <v>0.19244700000000001</v>
      </c>
    </row>
    <row r="2447" spans="2:7" hidden="1" x14ac:dyDescent="0.5">
      <c r="B2447" s="122">
        <v>2010</v>
      </c>
      <c r="C2447" s="126" t="s">
        <v>206</v>
      </c>
      <c r="D2447" s="126" t="s">
        <v>219</v>
      </c>
      <c r="E2447" s="124">
        <v>5.3638999999999999E-2</v>
      </c>
      <c r="F2447" s="124">
        <v>4.6911000000000001E-2</v>
      </c>
      <c r="G2447" s="124">
        <v>0.10055</v>
      </c>
    </row>
    <row r="2448" spans="2:7" hidden="1" x14ac:dyDescent="0.5">
      <c r="B2448" s="122">
        <v>2010</v>
      </c>
      <c r="C2448" s="126" t="s">
        <v>206</v>
      </c>
      <c r="D2448" s="126" t="s">
        <v>220</v>
      </c>
      <c r="E2448" s="124">
        <v>8.4964999999999999E-2</v>
      </c>
      <c r="F2448" s="124">
        <v>0.11058900000000001</v>
      </c>
      <c r="G2448" s="124">
        <v>0.19555400000000001</v>
      </c>
    </row>
    <row r="2449" spans="2:7" hidden="1" x14ac:dyDescent="0.5">
      <c r="B2449" s="122">
        <v>2010</v>
      </c>
      <c r="C2449" s="126" t="s">
        <v>206</v>
      </c>
      <c r="D2449" s="126" t="s">
        <v>221</v>
      </c>
      <c r="E2449" s="124">
        <v>6.7083000000000004E-2</v>
      </c>
      <c r="F2449" s="124">
        <v>0.36345100000000002</v>
      </c>
      <c r="G2449" s="124">
        <v>0.43053399999999997</v>
      </c>
    </row>
    <row r="2450" spans="2:7" hidden="1" x14ac:dyDescent="0.5">
      <c r="B2450" s="122">
        <v>2010</v>
      </c>
      <c r="C2450" s="126" t="s">
        <v>206</v>
      </c>
      <c r="D2450" s="126" t="s">
        <v>222</v>
      </c>
      <c r="E2450" s="124">
        <v>8.4822999999999996E-2</v>
      </c>
      <c r="F2450" s="124">
        <v>0.11318</v>
      </c>
      <c r="G2450" s="124">
        <v>0.19800300000000001</v>
      </c>
    </row>
    <row r="2451" spans="2:7" hidden="1" x14ac:dyDescent="0.5">
      <c r="B2451" s="122">
        <v>2010</v>
      </c>
      <c r="C2451" s="126" t="s">
        <v>206</v>
      </c>
      <c r="D2451" s="126" t="s">
        <v>223</v>
      </c>
      <c r="E2451" s="124">
        <v>0.100734</v>
      </c>
      <c r="F2451" s="124">
        <v>0.22924800000000001</v>
      </c>
      <c r="G2451" s="124">
        <v>0.329982</v>
      </c>
    </row>
    <row r="2452" spans="2:7" hidden="1" x14ac:dyDescent="0.5">
      <c r="B2452" s="122">
        <v>2010</v>
      </c>
      <c r="C2452" s="126" t="s">
        <v>206</v>
      </c>
      <c r="D2452" s="126" t="s">
        <v>224</v>
      </c>
      <c r="E2452" s="124">
        <v>6.9020000000000001E-3</v>
      </c>
      <c r="F2452" s="124">
        <v>9.0900000000000009E-3</v>
      </c>
      <c r="G2452" s="124">
        <v>1.5991999999999999E-2</v>
      </c>
    </row>
    <row r="2453" spans="2:7" hidden="1" x14ac:dyDescent="0.5">
      <c r="B2453" s="122">
        <v>2010</v>
      </c>
      <c r="C2453" s="126" t="s">
        <v>206</v>
      </c>
      <c r="D2453" s="126" t="s">
        <v>225</v>
      </c>
      <c r="E2453" s="124">
        <v>8.2464999999999997E-2</v>
      </c>
      <c r="F2453" s="124">
        <v>0.18346999999999999</v>
      </c>
      <c r="G2453" s="124">
        <v>0.26593499999999998</v>
      </c>
    </row>
    <row r="2454" spans="2:7" hidden="1" x14ac:dyDescent="0.5">
      <c r="B2454" s="122">
        <v>2010</v>
      </c>
      <c r="C2454" s="126" t="s">
        <v>206</v>
      </c>
      <c r="D2454" s="126" t="s">
        <v>226</v>
      </c>
      <c r="E2454" s="124">
        <v>7.4309E-2</v>
      </c>
      <c r="F2454" s="124">
        <v>7.3246000000000006E-2</v>
      </c>
      <c r="G2454" s="124">
        <v>0.14755499999999999</v>
      </c>
    </row>
    <row r="2455" spans="2:7" hidden="1" x14ac:dyDescent="0.5">
      <c r="B2455" s="122">
        <v>2010</v>
      </c>
      <c r="C2455" s="126" t="s">
        <v>206</v>
      </c>
      <c r="D2455" s="126" t="s">
        <v>227</v>
      </c>
      <c r="E2455" s="124">
        <v>0.16657</v>
      </c>
      <c r="F2455" s="124">
        <v>0.18113299999999999</v>
      </c>
      <c r="G2455" s="124">
        <v>0.34770299999999998</v>
      </c>
    </row>
    <row r="2456" spans="2:7" hidden="1" x14ac:dyDescent="0.5">
      <c r="B2456" s="122">
        <v>2010</v>
      </c>
      <c r="C2456" s="126" t="s">
        <v>206</v>
      </c>
      <c r="D2456" s="126" t="s">
        <v>228</v>
      </c>
      <c r="E2456" s="124">
        <v>9.6575999999999995E-2</v>
      </c>
      <c r="F2456" s="124">
        <v>0.114305</v>
      </c>
      <c r="G2456" s="124">
        <v>0.21088100000000001</v>
      </c>
    </row>
    <row r="2457" spans="2:7" hidden="1" x14ac:dyDescent="0.5">
      <c r="B2457" s="122">
        <v>2010</v>
      </c>
      <c r="C2457" s="126" t="s">
        <v>206</v>
      </c>
      <c r="D2457" s="126" t="s">
        <v>229</v>
      </c>
      <c r="E2457" s="124">
        <v>9.9999999999999995E-7</v>
      </c>
      <c r="F2457" s="124">
        <v>1.64E-4</v>
      </c>
      <c r="G2457" s="124">
        <v>1.65E-4</v>
      </c>
    </row>
    <row r="2458" spans="2:7" hidden="1" x14ac:dyDescent="0.5">
      <c r="B2458" s="122">
        <v>2010</v>
      </c>
      <c r="C2458" s="126" t="s">
        <v>206</v>
      </c>
      <c r="D2458" s="126" t="s">
        <v>230</v>
      </c>
      <c r="E2458" s="124">
        <v>4.8835999999999997E-2</v>
      </c>
      <c r="F2458" s="124">
        <v>5.6648999999999998E-2</v>
      </c>
      <c r="G2458" s="124">
        <v>0.105485</v>
      </c>
    </row>
    <row r="2459" spans="2:7" hidden="1" x14ac:dyDescent="0.5">
      <c r="B2459" s="122">
        <v>2010</v>
      </c>
      <c r="C2459" s="126" t="s">
        <v>206</v>
      </c>
      <c r="D2459" s="126" t="s">
        <v>231</v>
      </c>
      <c r="E2459" s="124">
        <v>5.0359000000000001E-2</v>
      </c>
      <c r="F2459" s="124">
        <v>0.10911999999999999</v>
      </c>
      <c r="G2459" s="124">
        <v>0.15947900000000001</v>
      </c>
    </row>
    <row r="2460" spans="2:7" hidden="1" x14ac:dyDescent="0.5">
      <c r="B2460" s="122">
        <v>2010</v>
      </c>
      <c r="C2460" s="126" t="s">
        <v>206</v>
      </c>
      <c r="D2460" s="126" t="s">
        <v>232</v>
      </c>
      <c r="E2460" s="124">
        <v>1.0737E-2</v>
      </c>
      <c r="F2460" s="124">
        <v>1.7944999999999999E-2</v>
      </c>
      <c r="G2460" s="124">
        <v>2.8681999999999999E-2</v>
      </c>
    </row>
    <row r="2461" spans="2:7" hidden="1" x14ac:dyDescent="0.5">
      <c r="B2461" s="122">
        <v>2010</v>
      </c>
      <c r="C2461" s="126" t="s">
        <v>206</v>
      </c>
      <c r="D2461" s="126" t="s">
        <v>233</v>
      </c>
      <c r="E2461" s="124">
        <v>1.9319999999999999E-3</v>
      </c>
      <c r="F2461" s="124">
        <v>2.0509999999999999E-3</v>
      </c>
      <c r="G2461" s="124">
        <v>3.9830000000000004E-3</v>
      </c>
    </row>
    <row r="2462" spans="2:7" hidden="1" x14ac:dyDescent="0.5">
      <c r="B2462" s="122">
        <v>2010</v>
      </c>
      <c r="C2462" s="126" t="s">
        <v>206</v>
      </c>
      <c r="D2462" s="126" t="s">
        <v>234</v>
      </c>
      <c r="E2462" s="124">
        <v>4.6439000000000001E-2</v>
      </c>
      <c r="F2462" s="124">
        <v>5.2655E-2</v>
      </c>
      <c r="G2462" s="124">
        <v>9.9094000000000002E-2</v>
      </c>
    </row>
    <row r="2463" spans="2:7" hidden="1" x14ac:dyDescent="0.5">
      <c r="B2463" s="122">
        <v>2010</v>
      </c>
      <c r="C2463" s="126" t="s">
        <v>206</v>
      </c>
      <c r="D2463" s="126" t="s">
        <v>235</v>
      </c>
      <c r="E2463" s="124">
        <v>1.1383000000000001E-2</v>
      </c>
      <c r="F2463" s="124">
        <v>0.138104</v>
      </c>
      <c r="G2463" s="124">
        <v>0.14948700000000001</v>
      </c>
    </row>
    <row r="2464" spans="2:7" hidden="1" x14ac:dyDescent="0.5">
      <c r="B2464" s="122">
        <v>2010</v>
      </c>
      <c r="C2464" s="126" t="s">
        <v>206</v>
      </c>
      <c r="D2464" s="126" t="s">
        <v>236</v>
      </c>
      <c r="E2464" s="124">
        <v>1.575E-3</v>
      </c>
      <c r="F2464" s="124">
        <v>1.1310000000000001E-3</v>
      </c>
      <c r="G2464" s="124">
        <v>2.7060000000000001E-3</v>
      </c>
    </row>
    <row r="2465" spans="2:7" hidden="1" x14ac:dyDescent="0.5">
      <c r="B2465" s="122">
        <v>2010</v>
      </c>
      <c r="C2465" s="126" t="s">
        <v>206</v>
      </c>
      <c r="D2465" s="126" t="s">
        <v>237</v>
      </c>
      <c r="E2465" s="124">
        <v>9.6073000000000006E-2</v>
      </c>
      <c r="F2465" s="124">
        <v>7.9426999999999998E-2</v>
      </c>
      <c r="G2465" s="124">
        <v>0.17549999999999999</v>
      </c>
    </row>
    <row r="2466" spans="2:7" hidden="1" x14ac:dyDescent="0.5">
      <c r="B2466" s="122">
        <v>2010</v>
      </c>
      <c r="C2466" s="126" t="s">
        <v>206</v>
      </c>
      <c r="D2466" s="126" t="s">
        <v>238</v>
      </c>
      <c r="E2466" s="124">
        <v>6.2619999999999995E-2</v>
      </c>
      <c r="F2466" s="124">
        <v>3.8169000000000002E-2</v>
      </c>
      <c r="G2466" s="124">
        <v>0.100789</v>
      </c>
    </row>
    <row r="2467" spans="2:7" hidden="1" x14ac:dyDescent="0.5">
      <c r="B2467" s="122">
        <v>2010</v>
      </c>
      <c r="C2467" s="126" t="s">
        <v>206</v>
      </c>
      <c r="D2467" s="126" t="s">
        <v>239</v>
      </c>
      <c r="E2467" s="124">
        <v>0.19672600000000001</v>
      </c>
      <c r="F2467" s="124">
        <v>0.31881399999999999</v>
      </c>
      <c r="G2467" s="124">
        <v>0.51554</v>
      </c>
    </row>
    <row r="2468" spans="2:7" hidden="1" x14ac:dyDescent="0.5">
      <c r="B2468" s="122">
        <v>2010</v>
      </c>
      <c r="C2468" s="126" t="s">
        <v>206</v>
      </c>
      <c r="D2468" s="126" t="s">
        <v>240</v>
      </c>
      <c r="E2468" s="124">
        <v>9.2770000000000005E-3</v>
      </c>
      <c r="F2468" s="124">
        <v>2.8403000000000001E-2</v>
      </c>
      <c r="G2468" s="124">
        <v>3.7680000000000012E-2</v>
      </c>
    </row>
    <row r="2469" spans="2:7" hidden="1" x14ac:dyDescent="0.5">
      <c r="B2469" s="122">
        <v>2010</v>
      </c>
      <c r="C2469" s="126" t="s">
        <v>206</v>
      </c>
      <c r="D2469" s="126" t="s">
        <v>241</v>
      </c>
      <c r="E2469" s="124">
        <v>2.4028999999999998E-2</v>
      </c>
      <c r="F2469" s="124">
        <v>3.0883000000000001E-2</v>
      </c>
      <c r="G2469" s="124">
        <v>5.4912000000000002E-2</v>
      </c>
    </row>
    <row r="2470" spans="2:7" hidden="1" x14ac:dyDescent="0.5">
      <c r="B2470" s="122">
        <v>2010</v>
      </c>
      <c r="C2470" s="126" t="s">
        <v>206</v>
      </c>
      <c r="D2470" s="126" t="s">
        <v>242</v>
      </c>
      <c r="E2470" s="124">
        <v>2.918E-3</v>
      </c>
      <c r="F2470" s="124">
        <v>2.5179999999999998E-3</v>
      </c>
      <c r="G2470" s="124">
        <v>5.4359999999999999E-3</v>
      </c>
    </row>
    <row r="2471" spans="2:7" hidden="1" x14ac:dyDescent="0.5">
      <c r="B2471" s="122">
        <v>2010</v>
      </c>
      <c r="C2471" s="126" t="s">
        <v>206</v>
      </c>
      <c r="D2471" s="126" t="s">
        <v>243</v>
      </c>
      <c r="E2471" s="124">
        <v>5.8600000000000004E-4</v>
      </c>
      <c r="F2471" s="124">
        <v>2.2499999999999999E-4</v>
      </c>
      <c r="G2471" s="124">
        <v>8.1100000000000009E-4</v>
      </c>
    </row>
    <row r="2472" spans="2:7" hidden="1" x14ac:dyDescent="0.5">
      <c r="B2472" s="122">
        <v>2010</v>
      </c>
      <c r="C2472" s="126" t="s">
        <v>206</v>
      </c>
      <c r="D2472" s="126" t="s">
        <v>244</v>
      </c>
      <c r="E2472" s="124">
        <v>1.1096999999999999E-2</v>
      </c>
      <c r="F2472" s="124">
        <v>9.4199999999999996E-3</v>
      </c>
      <c r="G2472" s="124">
        <v>2.0517000000000001E-2</v>
      </c>
    </row>
    <row r="2473" spans="2:7" hidden="1" x14ac:dyDescent="0.5">
      <c r="B2473" s="122">
        <v>2010</v>
      </c>
      <c r="C2473" s="126" t="s">
        <v>206</v>
      </c>
      <c r="D2473" s="126" t="s">
        <v>245</v>
      </c>
      <c r="E2473" s="124">
        <v>1.4678999999999999E-2</v>
      </c>
      <c r="F2473" s="124">
        <v>2.5609E-2</v>
      </c>
      <c r="G2473" s="124">
        <v>4.0287999999999997E-2</v>
      </c>
    </row>
    <row r="2474" spans="2:7" hidden="1" x14ac:dyDescent="0.5">
      <c r="B2474" s="122">
        <v>2010</v>
      </c>
      <c r="C2474" s="126" t="s">
        <v>77</v>
      </c>
      <c r="D2474" s="126" t="s">
        <v>246</v>
      </c>
      <c r="E2474" s="124">
        <v>0.16894200000000001</v>
      </c>
      <c r="F2474" s="124">
        <v>0.39312200000000003</v>
      </c>
      <c r="G2474" s="124">
        <v>0.56206400000000001</v>
      </c>
    </row>
    <row r="2475" spans="2:7" hidden="1" x14ac:dyDescent="0.5">
      <c r="B2475" s="122">
        <v>2010</v>
      </c>
      <c r="C2475" s="126" t="s">
        <v>77</v>
      </c>
      <c r="D2475" s="126" t="s">
        <v>247</v>
      </c>
      <c r="E2475" s="124">
        <v>4.9508000000000003E-2</v>
      </c>
      <c r="F2475" s="124">
        <v>2.6214000000000001E-2</v>
      </c>
      <c r="G2475" s="124">
        <v>7.5722000000000012E-2</v>
      </c>
    </row>
    <row r="2476" spans="2:7" hidden="1" x14ac:dyDescent="0.5">
      <c r="B2476" s="122">
        <v>2010</v>
      </c>
      <c r="C2476" s="126" t="s">
        <v>77</v>
      </c>
      <c r="D2476" s="126" t="s">
        <v>248</v>
      </c>
      <c r="E2476" s="124">
        <v>9.9240000000000005E-3</v>
      </c>
      <c r="F2476" s="124">
        <v>1.0192829999999999</v>
      </c>
      <c r="G2476" s="124">
        <v>1.029207</v>
      </c>
    </row>
    <row r="2477" spans="2:7" hidden="1" x14ac:dyDescent="0.5">
      <c r="B2477" s="122">
        <v>2010</v>
      </c>
      <c r="C2477" s="126" t="s">
        <v>77</v>
      </c>
      <c r="D2477" s="126" t="s">
        <v>249</v>
      </c>
      <c r="E2477" s="124">
        <v>9.0609999999999996E-3</v>
      </c>
      <c r="F2477" s="124">
        <v>1.5051840000000001</v>
      </c>
      <c r="G2477" s="124">
        <v>1.5142450000000001</v>
      </c>
    </row>
    <row r="2478" spans="2:7" hidden="1" x14ac:dyDescent="0.5">
      <c r="B2478" s="122">
        <v>2010</v>
      </c>
      <c r="C2478" s="126" t="s">
        <v>77</v>
      </c>
      <c r="D2478" s="126" t="s">
        <v>250</v>
      </c>
      <c r="E2478" s="124">
        <v>0.114657</v>
      </c>
      <c r="F2478" s="124">
        <v>0.13031699999999999</v>
      </c>
      <c r="G2478" s="124">
        <v>0.244974</v>
      </c>
    </row>
    <row r="2479" spans="2:7" hidden="1" x14ac:dyDescent="0.5">
      <c r="B2479" s="122">
        <v>2010</v>
      </c>
      <c r="C2479" s="126" t="s">
        <v>77</v>
      </c>
      <c r="D2479" s="126" t="s">
        <v>251</v>
      </c>
      <c r="E2479" s="124">
        <v>0.53130200000000005</v>
      </c>
      <c r="F2479" s="124">
        <v>0.16977700000000001</v>
      </c>
      <c r="G2479" s="124">
        <v>0.70107900000000001</v>
      </c>
    </row>
    <row r="2480" spans="2:7" hidden="1" x14ac:dyDescent="0.5">
      <c r="B2480" s="122">
        <v>2010</v>
      </c>
      <c r="C2480" s="126" t="s">
        <v>77</v>
      </c>
      <c r="D2480" s="126" t="s">
        <v>252</v>
      </c>
      <c r="E2480" s="124">
        <v>2.589E-2</v>
      </c>
      <c r="F2480" s="124">
        <v>0.12030399999999999</v>
      </c>
      <c r="G2480" s="124">
        <v>0.14619399999999999</v>
      </c>
    </row>
    <row r="2481" spans="2:7" hidden="1" x14ac:dyDescent="0.5">
      <c r="B2481" s="122">
        <v>2010</v>
      </c>
      <c r="C2481" s="126" t="s">
        <v>77</v>
      </c>
      <c r="D2481" s="126" t="s">
        <v>253</v>
      </c>
      <c r="E2481" s="124">
        <v>7.0920000000000002E-3</v>
      </c>
      <c r="F2481" s="124">
        <v>5.1510000000000002E-3</v>
      </c>
      <c r="G2481" s="124">
        <v>1.2243E-2</v>
      </c>
    </row>
    <row r="2482" spans="2:7" hidden="1" x14ac:dyDescent="0.5">
      <c r="B2482" s="122">
        <v>2010</v>
      </c>
      <c r="C2482" s="126" t="s">
        <v>77</v>
      </c>
      <c r="D2482" s="126" t="s">
        <v>254</v>
      </c>
      <c r="E2482" s="124">
        <v>0.180872</v>
      </c>
      <c r="F2482" s="124">
        <v>0.14887600000000001</v>
      </c>
      <c r="G2482" s="124">
        <v>0.32974799999999999</v>
      </c>
    </row>
    <row r="2483" spans="2:7" hidden="1" x14ac:dyDescent="0.5">
      <c r="B2483" s="122">
        <v>2010</v>
      </c>
      <c r="C2483" s="126" t="s">
        <v>77</v>
      </c>
      <c r="D2483" s="126" t="s">
        <v>255</v>
      </c>
      <c r="E2483" s="124">
        <v>0.42611900000000003</v>
      </c>
      <c r="F2483" s="124">
        <v>1.110924</v>
      </c>
      <c r="G2483" s="124">
        <v>1.5370429999999999</v>
      </c>
    </row>
    <row r="2484" spans="2:7" hidden="1" x14ac:dyDescent="0.5">
      <c r="B2484" s="122">
        <v>2010</v>
      </c>
      <c r="C2484" s="126" t="s">
        <v>77</v>
      </c>
      <c r="D2484" s="126" t="s">
        <v>256</v>
      </c>
      <c r="E2484" s="124">
        <v>0.27365099999999998</v>
      </c>
      <c r="F2484" s="124">
        <v>0.216227</v>
      </c>
      <c r="G2484" s="124">
        <v>0.48987799999999998</v>
      </c>
    </row>
    <row r="2485" spans="2:7" x14ac:dyDescent="0.5">
      <c r="B2485" s="122">
        <v>2011</v>
      </c>
      <c r="C2485" s="124" t="s">
        <v>136</v>
      </c>
      <c r="D2485" s="124" t="s">
        <v>52</v>
      </c>
      <c r="E2485" s="124">
        <v>0.79350100000000001</v>
      </c>
      <c r="F2485" s="124">
        <v>1.367664</v>
      </c>
      <c r="G2485" s="124">
        <v>2.161165</v>
      </c>
    </row>
    <row r="2486" spans="2:7" x14ac:dyDescent="0.5">
      <c r="B2486" s="122">
        <v>2011</v>
      </c>
      <c r="C2486" s="124" t="s">
        <v>136</v>
      </c>
      <c r="D2486" s="124" t="s">
        <v>137</v>
      </c>
      <c r="E2486" s="124">
        <v>0.237904</v>
      </c>
      <c r="F2486" s="124">
        <v>0.40054099999999998</v>
      </c>
      <c r="G2486" s="124">
        <v>0.63844499999999993</v>
      </c>
    </row>
    <row r="2487" spans="2:7" x14ac:dyDescent="0.5">
      <c r="B2487" s="122">
        <v>2011</v>
      </c>
      <c r="C2487" s="124" t="s">
        <v>136</v>
      </c>
      <c r="D2487" s="124" t="s">
        <v>51</v>
      </c>
      <c r="E2487" s="124">
        <v>1.150366</v>
      </c>
      <c r="F2487" s="124">
        <v>1.250529</v>
      </c>
      <c r="G2487" s="124">
        <v>2.4008949999999998</v>
      </c>
    </row>
    <row r="2488" spans="2:7" x14ac:dyDescent="0.5">
      <c r="B2488" s="122">
        <v>2011</v>
      </c>
      <c r="C2488" s="126" t="s">
        <v>136</v>
      </c>
      <c r="D2488" s="126" t="s">
        <v>138</v>
      </c>
      <c r="E2488" s="124">
        <v>0.83653100000000002</v>
      </c>
      <c r="F2488" s="124">
        <v>1.008033</v>
      </c>
      <c r="G2488" s="124">
        <v>1.8445640000000001</v>
      </c>
    </row>
    <row r="2489" spans="2:7" hidden="1" x14ac:dyDescent="0.5">
      <c r="B2489" s="122">
        <v>2011</v>
      </c>
      <c r="C2489" s="126" t="s">
        <v>139</v>
      </c>
      <c r="D2489" s="126" t="s">
        <v>139</v>
      </c>
      <c r="E2489" s="124">
        <v>9.2122299999999999</v>
      </c>
      <c r="F2489" s="124">
        <v>0</v>
      </c>
      <c r="G2489" s="124">
        <v>9.2122299999999999</v>
      </c>
    </row>
    <row r="2490" spans="2:7" hidden="1" x14ac:dyDescent="0.5">
      <c r="B2490" s="122">
        <v>2011</v>
      </c>
      <c r="C2490" s="126" t="s">
        <v>72</v>
      </c>
      <c r="D2490" s="126" t="s">
        <v>140</v>
      </c>
      <c r="E2490" s="124">
        <v>7.559615</v>
      </c>
      <c r="F2490" s="124">
        <v>0.91555600000000004</v>
      </c>
      <c r="G2490" s="124">
        <v>8.4751709999999996</v>
      </c>
    </row>
    <row r="2491" spans="2:7" hidden="1" x14ac:dyDescent="0.5">
      <c r="B2491" s="122">
        <v>2011</v>
      </c>
      <c r="C2491" s="126" t="s">
        <v>72</v>
      </c>
      <c r="D2491" s="126" t="s">
        <v>141</v>
      </c>
      <c r="E2491" s="124">
        <v>8.4909999999999999E-2</v>
      </c>
      <c r="F2491" s="124">
        <v>4.6649999999999997E-2</v>
      </c>
      <c r="G2491" s="124">
        <v>0.13156000000000001</v>
      </c>
    </row>
    <row r="2492" spans="2:7" hidden="1" x14ac:dyDescent="0.5">
      <c r="B2492" s="122">
        <v>2011</v>
      </c>
      <c r="C2492" s="126" t="s">
        <v>72</v>
      </c>
      <c r="D2492" s="126" t="s">
        <v>142</v>
      </c>
      <c r="E2492" s="124">
        <v>0.34837800000000002</v>
      </c>
      <c r="F2492" s="124">
        <v>0.14177400000000001</v>
      </c>
      <c r="G2492" s="124">
        <v>0.49015199999999998</v>
      </c>
    </row>
    <row r="2493" spans="2:7" hidden="1" x14ac:dyDescent="0.5">
      <c r="B2493" s="122">
        <v>2011</v>
      </c>
      <c r="C2493" s="126" t="s">
        <v>72</v>
      </c>
      <c r="D2493" s="126" t="s">
        <v>143</v>
      </c>
      <c r="E2493" s="124">
        <v>0.62985000000000002</v>
      </c>
      <c r="F2493" s="124">
        <v>0.166071</v>
      </c>
      <c r="G2493" s="124">
        <v>0.79592099999999999</v>
      </c>
    </row>
    <row r="2494" spans="2:7" hidden="1" x14ac:dyDescent="0.5">
      <c r="B2494" s="122">
        <v>2011</v>
      </c>
      <c r="C2494" s="126" t="s">
        <v>72</v>
      </c>
      <c r="D2494" s="126" t="s">
        <v>144</v>
      </c>
      <c r="E2494" s="124">
        <v>7.5176999999999994E-2</v>
      </c>
      <c r="F2494" s="124">
        <v>4.4555999999999998E-2</v>
      </c>
      <c r="G2494" s="124">
        <v>0.11973300000000001</v>
      </c>
    </row>
    <row r="2495" spans="2:7" hidden="1" x14ac:dyDescent="0.5">
      <c r="B2495" s="122">
        <v>2011</v>
      </c>
      <c r="C2495" s="126" t="s">
        <v>72</v>
      </c>
      <c r="D2495" s="126" t="s">
        <v>145</v>
      </c>
      <c r="E2495" s="124">
        <v>0.59396000000000004</v>
      </c>
      <c r="F2495" s="124">
        <v>0.17400399999999999</v>
      </c>
      <c r="G2495" s="124">
        <v>0.76796400000000009</v>
      </c>
    </row>
    <row r="2496" spans="2:7" hidden="1" x14ac:dyDescent="0.5">
      <c r="B2496" s="122">
        <v>2011</v>
      </c>
      <c r="C2496" s="126" t="s">
        <v>146</v>
      </c>
      <c r="D2496" s="126" t="s">
        <v>147</v>
      </c>
      <c r="E2496" s="124">
        <v>8.7379999999999992E-3</v>
      </c>
      <c r="F2496" s="124">
        <v>1.0433159999999999</v>
      </c>
      <c r="G2496" s="124">
        <v>1.052054</v>
      </c>
    </row>
    <row r="2497" spans="2:7" hidden="1" x14ac:dyDescent="0.5">
      <c r="B2497" s="122">
        <v>2011</v>
      </c>
      <c r="C2497" s="126" t="s">
        <v>146</v>
      </c>
      <c r="D2497" s="126" t="s">
        <v>148</v>
      </c>
      <c r="E2497" s="124">
        <v>8.7900000000000006E-2</v>
      </c>
      <c r="F2497" s="124">
        <v>7.7919000000000002E-2</v>
      </c>
      <c r="G2497" s="124">
        <v>0.16581899999999999</v>
      </c>
    </row>
    <row r="2498" spans="2:7" hidden="1" x14ac:dyDescent="0.5">
      <c r="B2498" s="122">
        <v>2011</v>
      </c>
      <c r="C2498" s="126" t="s">
        <v>146</v>
      </c>
      <c r="D2498" s="126" t="s">
        <v>149</v>
      </c>
      <c r="E2498" s="124">
        <v>2.6513999999999999E-2</v>
      </c>
      <c r="F2498" s="124">
        <v>1.2199690000000001</v>
      </c>
      <c r="G2498" s="124">
        <v>1.246483</v>
      </c>
    </row>
    <row r="2499" spans="2:7" hidden="1" x14ac:dyDescent="0.5">
      <c r="B2499" s="122">
        <v>2011</v>
      </c>
      <c r="C2499" s="126" t="s">
        <v>146</v>
      </c>
      <c r="D2499" s="126" t="s">
        <v>150</v>
      </c>
      <c r="E2499" s="124">
        <v>0.12984699999999999</v>
      </c>
      <c r="F2499" s="124">
        <v>1.126776</v>
      </c>
      <c r="G2499" s="124">
        <v>1.256623</v>
      </c>
    </row>
    <row r="2500" spans="2:7" hidden="1" x14ac:dyDescent="0.5">
      <c r="B2500" s="122">
        <v>2011</v>
      </c>
      <c r="C2500" s="126" t="s">
        <v>146</v>
      </c>
      <c r="D2500" s="126" t="s">
        <v>151</v>
      </c>
      <c r="E2500" s="124">
        <v>2.5866E-2</v>
      </c>
      <c r="F2500" s="124">
        <v>7.1092000000000002E-2</v>
      </c>
      <c r="G2500" s="124">
        <v>9.6958000000000003E-2</v>
      </c>
    </row>
    <row r="2501" spans="2:7" hidden="1" x14ac:dyDescent="0.5">
      <c r="B2501" s="122">
        <v>2011</v>
      </c>
      <c r="C2501" s="126" t="s">
        <v>146</v>
      </c>
      <c r="D2501" s="126" t="s">
        <v>152</v>
      </c>
      <c r="E2501" s="124">
        <v>6.0200000000000002E-3</v>
      </c>
      <c r="F2501" s="124">
        <v>7.1034E-2</v>
      </c>
      <c r="G2501" s="124">
        <v>7.7053999999999997E-2</v>
      </c>
    </row>
    <row r="2502" spans="2:7" hidden="1" x14ac:dyDescent="0.5">
      <c r="B2502" s="122">
        <v>2011</v>
      </c>
      <c r="C2502" s="126" t="s">
        <v>146</v>
      </c>
      <c r="D2502" s="126" t="s">
        <v>153</v>
      </c>
      <c r="E2502" s="124">
        <v>8.9580000000000007E-3</v>
      </c>
      <c r="F2502" s="124">
        <v>0.38474999999999998</v>
      </c>
      <c r="G2502" s="124">
        <v>0.393708</v>
      </c>
    </row>
    <row r="2503" spans="2:7" hidden="1" x14ac:dyDescent="0.5">
      <c r="B2503" s="122">
        <v>2011</v>
      </c>
      <c r="C2503" s="126" t="s">
        <v>146</v>
      </c>
      <c r="D2503" s="126" t="s">
        <v>154</v>
      </c>
      <c r="E2503" s="124">
        <v>1.6868000000000001E-2</v>
      </c>
      <c r="F2503" s="124">
        <v>0.84887500000000005</v>
      </c>
      <c r="G2503" s="124">
        <v>0.86574300000000004</v>
      </c>
    </row>
    <row r="2504" spans="2:7" hidden="1" x14ac:dyDescent="0.5">
      <c r="B2504" s="122">
        <v>2011</v>
      </c>
      <c r="C2504" s="126" t="s">
        <v>146</v>
      </c>
      <c r="D2504" s="126" t="s">
        <v>155</v>
      </c>
      <c r="E2504" s="124">
        <v>9.4499999999999998E-4</v>
      </c>
      <c r="F2504" s="124">
        <v>2.3567000000000001E-2</v>
      </c>
      <c r="G2504" s="124">
        <v>2.4511999999999999E-2</v>
      </c>
    </row>
    <row r="2505" spans="2:7" hidden="1" x14ac:dyDescent="0.5">
      <c r="B2505" s="122">
        <v>2011</v>
      </c>
      <c r="C2505" s="126" t="s">
        <v>146</v>
      </c>
      <c r="D2505" s="126" t="s">
        <v>156</v>
      </c>
      <c r="E2505" s="124">
        <v>1.3858000000000001E-2</v>
      </c>
      <c r="F2505" s="124">
        <v>0.63811899999999999</v>
      </c>
      <c r="G2505" s="124">
        <v>0.65197700000000003</v>
      </c>
    </row>
    <row r="2506" spans="2:7" hidden="1" x14ac:dyDescent="0.5">
      <c r="B2506" s="122">
        <v>2011</v>
      </c>
      <c r="C2506" s="126" t="s">
        <v>146</v>
      </c>
      <c r="D2506" s="126" t="s">
        <v>157</v>
      </c>
      <c r="E2506" s="124">
        <v>2.5603000000000001E-2</v>
      </c>
      <c r="F2506" s="124">
        <v>0.33483499999999999</v>
      </c>
      <c r="G2506" s="124">
        <v>0.36043799999999998</v>
      </c>
    </row>
    <row r="2507" spans="2:7" hidden="1" x14ac:dyDescent="0.5">
      <c r="B2507" s="122">
        <v>2011</v>
      </c>
      <c r="C2507" s="126" t="s">
        <v>146</v>
      </c>
      <c r="D2507" s="126" t="s">
        <v>158</v>
      </c>
      <c r="E2507" s="124">
        <v>7.7990000000000004E-3</v>
      </c>
      <c r="F2507" s="124">
        <v>0.196605</v>
      </c>
      <c r="G2507" s="124">
        <v>0.204404</v>
      </c>
    </row>
    <row r="2508" spans="2:7" hidden="1" x14ac:dyDescent="0.5">
      <c r="B2508" s="122">
        <v>2011</v>
      </c>
      <c r="C2508" s="126" t="s">
        <v>146</v>
      </c>
      <c r="D2508" s="126" t="s">
        <v>159</v>
      </c>
      <c r="E2508" s="124">
        <v>7.5249999999999996E-3</v>
      </c>
      <c r="F2508" s="124">
        <v>9.8354999999999998E-2</v>
      </c>
      <c r="G2508" s="124">
        <v>0.10588</v>
      </c>
    </row>
    <row r="2509" spans="2:7" hidden="1" x14ac:dyDescent="0.5">
      <c r="B2509" s="122">
        <v>2011</v>
      </c>
      <c r="C2509" s="126" t="s">
        <v>146</v>
      </c>
      <c r="D2509" s="126" t="s">
        <v>160</v>
      </c>
      <c r="E2509" s="124">
        <v>2.4063999999999999E-2</v>
      </c>
      <c r="F2509" s="124">
        <v>0.16379299999999999</v>
      </c>
      <c r="G2509" s="124">
        <v>0.187857</v>
      </c>
    </row>
    <row r="2510" spans="2:7" hidden="1" x14ac:dyDescent="0.5">
      <c r="B2510" s="122">
        <v>2011</v>
      </c>
      <c r="C2510" s="126" t="s">
        <v>146</v>
      </c>
      <c r="D2510" s="126" t="s">
        <v>161</v>
      </c>
      <c r="E2510" s="124">
        <v>3.6749999999999999E-3</v>
      </c>
      <c r="F2510" s="124">
        <v>7.5599E-2</v>
      </c>
      <c r="G2510" s="124">
        <v>7.9273999999999997E-2</v>
      </c>
    </row>
    <row r="2511" spans="2:7" hidden="1" x14ac:dyDescent="0.5">
      <c r="B2511" s="122">
        <v>2011</v>
      </c>
      <c r="C2511" s="126" t="s">
        <v>146</v>
      </c>
      <c r="D2511" s="126" t="s">
        <v>162</v>
      </c>
      <c r="E2511" s="124">
        <v>1.2225E-2</v>
      </c>
      <c r="F2511" s="124">
        <v>3.9035E-2</v>
      </c>
      <c r="G2511" s="124">
        <v>5.126E-2</v>
      </c>
    </row>
    <row r="2512" spans="2:7" hidden="1" x14ac:dyDescent="0.5">
      <c r="B2512" s="122">
        <v>2011</v>
      </c>
      <c r="C2512" s="126" t="s">
        <v>146</v>
      </c>
      <c r="D2512" s="126" t="s">
        <v>163</v>
      </c>
      <c r="E2512" s="124">
        <v>1.6462999999999998E-2</v>
      </c>
      <c r="F2512" s="124">
        <v>7.8453999999999996E-2</v>
      </c>
      <c r="G2512" s="124">
        <v>9.4917000000000001E-2</v>
      </c>
    </row>
    <row r="2513" spans="2:7" hidden="1" x14ac:dyDescent="0.5">
      <c r="B2513" s="122">
        <v>2011</v>
      </c>
      <c r="C2513" s="126" t="s">
        <v>146</v>
      </c>
      <c r="D2513" s="126" t="s">
        <v>164</v>
      </c>
      <c r="E2513" s="124">
        <v>5.2389999999999997E-3</v>
      </c>
      <c r="F2513" s="124">
        <v>0.244033</v>
      </c>
      <c r="G2513" s="124">
        <v>0.24927199999999999</v>
      </c>
    </row>
    <row r="2514" spans="2:7" hidden="1" x14ac:dyDescent="0.5">
      <c r="B2514" s="122">
        <v>2011</v>
      </c>
      <c r="C2514" s="126" t="s">
        <v>146</v>
      </c>
      <c r="D2514" s="126" t="s">
        <v>165</v>
      </c>
      <c r="E2514" s="124">
        <v>6.6115999999999994E-2</v>
      </c>
      <c r="F2514" s="124">
        <v>1.281293</v>
      </c>
      <c r="G2514" s="124">
        <v>1.3474090000000001</v>
      </c>
    </row>
    <row r="2515" spans="2:7" hidden="1" x14ac:dyDescent="0.5">
      <c r="B2515" s="122">
        <v>2011</v>
      </c>
      <c r="C2515" s="126" t="s">
        <v>146</v>
      </c>
      <c r="D2515" s="126" t="s">
        <v>166</v>
      </c>
      <c r="E2515" s="124">
        <v>3.1859999999999999E-2</v>
      </c>
      <c r="F2515" s="124">
        <v>0.293875</v>
      </c>
      <c r="G2515" s="124">
        <v>0.325735</v>
      </c>
    </row>
    <row r="2516" spans="2:7" hidden="1" x14ac:dyDescent="0.5">
      <c r="B2516" s="122">
        <v>2011</v>
      </c>
      <c r="C2516" s="126" t="s">
        <v>146</v>
      </c>
      <c r="D2516" s="126" t="s">
        <v>167</v>
      </c>
      <c r="E2516" s="124">
        <v>3.5437999999999997E-2</v>
      </c>
      <c r="F2516" s="124">
        <v>1.0930979999999999</v>
      </c>
      <c r="G2516" s="124">
        <v>1.128536</v>
      </c>
    </row>
    <row r="2517" spans="2:7" hidden="1" x14ac:dyDescent="0.5">
      <c r="B2517" s="122">
        <v>2011</v>
      </c>
      <c r="C2517" s="126" t="s">
        <v>146</v>
      </c>
      <c r="D2517" s="126" t="s">
        <v>168</v>
      </c>
      <c r="E2517" s="124">
        <v>0.57818899999999995</v>
      </c>
      <c r="F2517" s="124">
        <v>1.2617860000000001</v>
      </c>
      <c r="G2517" s="124">
        <v>1.8399749999999999</v>
      </c>
    </row>
    <row r="2518" spans="2:7" hidden="1" x14ac:dyDescent="0.5">
      <c r="B2518" s="122">
        <v>2011</v>
      </c>
      <c r="C2518" s="126" t="s">
        <v>146</v>
      </c>
      <c r="D2518" s="126" t="s">
        <v>169</v>
      </c>
      <c r="E2518" s="124">
        <v>2.5140000000000002E-3</v>
      </c>
      <c r="F2518" s="124">
        <v>9.5202999999999996E-2</v>
      </c>
      <c r="G2518" s="124">
        <v>9.7716999999999998E-2</v>
      </c>
    </row>
    <row r="2519" spans="2:7" hidden="1" x14ac:dyDescent="0.5">
      <c r="B2519" s="122">
        <v>2011</v>
      </c>
      <c r="C2519" s="126" t="s">
        <v>146</v>
      </c>
      <c r="D2519" s="126" t="s">
        <v>170</v>
      </c>
      <c r="E2519" s="124">
        <v>1.9819E-2</v>
      </c>
      <c r="F2519" s="124">
        <v>0.122074</v>
      </c>
      <c r="G2519" s="124">
        <v>0.14189299999999999</v>
      </c>
    </row>
    <row r="2520" spans="2:7" hidden="1" x14ac:dyDescent="0.5">
      <c r="B2520" s="122">
        <v>2011</v>
      </c>
      <c r="C2520" s="126" t="s">
        <v>146</v>
      </c>
      <c r="D2520" s="126" t="s">
        <v>171</v>
      </c>
      <c r="E2520" s="124">
        <v>5.3359999999999996E-3</v>
      </c>
      <c r="F2520" s="124">
        <v>9.4527E-2</v>
      </c>
      <c r="G2520" s="124">
        <v>9.9862999999999993E-2</v>
      </c>
    </row>
    <row r="2521" spans="2:7" hidden="1" x14ac:dyDescent="0.5">
      <c r="B2521" s="122">
        <v>2011</v>
      </c>
      <c r="C2521" s="126" t="s">
        <v>146</v>
      </c>
      <c r="D2521" s="126" t="s">
        <v>172</v>
      </c>
      <c r="E2521" s="124">
        <v>3.8635000000000003E-2</v>
      </c>
      <c r="F2521" s="124">
        <v>2.4479000000000001E-2</v>
      </c>
      <c r="G2521" s="124">
        <v>6.3114000000000003E-2</v>
      </c>
    </row>
    <row r="2522" spans="2:7" hidden="1" x14ac:dyDescent="0.5">
      <c r="B2522" s="122">
        <v>2011</v>
      </c>
      <c r="C2522" s="126" t="s">
        <v>146</v>
      </c>
      <c r="D2522" s="126" t="s">
        <v>173</v>
      </c>
      <c r="E2522" s="124">
        <v>1.153E-2</v>
      </c>
      <c r="F2522" s="124">
        <v>0.114256</v>
      </c>
      <c r="G2522" s="124">
        <v>0.12578600000000001</v>
      </c>
    </row>
    <row r="2523" spans="2:7" hidden="1" x14ac:dyDescent="0.5">
      <c r="B2523" s="122">
        <v>2011</v>
      </c>
      <c r="C2523" s="126" t="s">
        <v>146</v>
      </c>
      <c r="D2523" s="126" t="s">
        <v>174</v>
      </c>
      <c r="E2523" s="124">
        <v>-3.431E-3</v>
      </c>
      <c r="F2523" s="124">
        <v>5.6100999999999998E-2</v>
      </c>
      <c r="G2523" s="124">
        <v>5.2669999999999988E-2</v>
      </c>
    </row>
    <row r="2524" spans="2:7" hidden="1" x14ac:dyDescent="0.5">
      <c r="B2524" s="122">
        <v>2011</v>
      </c>
      <c r="C2524" s="126" t="s">
        <v>146</v>
      </c>
      <c r="D2524" s="126" t="s">
        <v>175</v>
      </c>
      <c r="E2524" s="124">
        <v>7.1299999999999998E-4</v>
      </c>
      <c r="F2524" s="124">
        <v>2.3279999999999999E-2</v>
      </c>
      <c r="G2524" s="124">
        <v>2.3993E-2</v>
      </c>
    </row>
    <row r="2525" spans="2:7" hidden="1" x14ac:dyDescent="0.5">
      <c r="B2525" s="122">
        <v>2011</v>
      </c>
      <c r="C2525" s="126" t="s">
        <v>146</v>
      </c>
      <c r="D2525" s="126" t="s">
        <v>176</v>
      </c>
      <c r="E2525" s="124">
        <v>1.1705999999999999E-2</v>
      </c>
      <c r="F2525" s="124">
        <v>0.28678399999999998</v>
      </c>
      <c r="G2525" s="124">
        <v>0.29848999999999998</v>
      </c>
    </row>
    <row r="2526" spans="2:7" hidden="1" x14ac:dyDescent="0.5">
      <c r="B2526" s="122">
        <v>2011</v>
      </c>
      <c r="C2526" s="126" t="s">
        <v>73</v>
      </c>
      <c r="D2526" s="126" t="s">
        <v>177</v>
      </c>
      <c r="E2526" s="124">
        <v>0.38217699999999999</v>
      </c>
      <c r="F2526" s="124">
        <v>1.092595</v>
      </c>
      <c r="G2526" s="124">
        <v>1.474772</v>
      </c>
    </row>
    <row r="2527" spans="2:7" hidden="1" x14ac:dyDescent="0.5">
      <c r="B2527" s="122">
        <v>2011</v>
      </c>
      <c r="C2527" s="126" t="s">
        <v>73</v>
      </c>
      <c r="D2527" s="126" t="s">
        <v>178</v>
      </c>
      <c r="E2527" s="124">
        <v>0.27278200000000002</v>
      </c>
      <c r="F2527" s="124">
        <v>0.39292500000000002</v>
      </c>
      <c r="G2527" s="124">
        <v>0.66570700000000005</v>
      </c>
    </row>
    <row r="2528" spans="2:7" hidden="1" x14ac:dyDescent="0.5">
      <c r="B2528" s="122">
        <v>2011</v>
      </c>
      <c r="C2528" s="126" t="s">
        <v>73</v>
      </c>
      <c r="D2528" s="126" t="s">
        <v>179</v>
      </c>
      <c r="E2528" s="124">
        <v>0.14416399999999999</v>
      </c>
      <c r="F2528" s="124">
        <v>0.32898100000000002</v>
      </c>
      <c r="G2528" s="124">
        <v>0.47314499999999998</v>
      </c>
    </row>
    <row r="2529" spans="2:7" hidden="1" x14ac:dyDescent="0.5">
      <c r="B2529" s="122">
        <v>2011</v>
      </c>
      <c r="C2529" s="126" t="s">
        <v>73</v>
      </c>
      <c r="D2529" s="126" t="s">
        <v>180</v>
      </c>
      <c r="E2529" s="124">
        <v>1.7523E-2</v>
      </c>
      <c r="F2529" s="124">
        <v>0.12531400000000001</v>
      </c>
      <c r="G2529" s="124">
        <v>0.14283699999999999</v>
      </c>
    </row>
    <row r="2530" spans="2:7" hidden="1" x14ac:dyDescent="0.5">
      <c r="B2530" s="122">
        <v>2011</v>
      </c>
      <c r="C2530" s="126" t="s">
        <v>73</v>
      </c>
      <c r="D2530" s="126" t="s">
        <v>181</v>
      </c>
      <c r="E2530" s="124">
        <v>1.4349000000000001E-2</v>
      </c>
      <c r="F2530" s="124">
        <v>2.1547E-2</v>
      </c>
      <c r="G2530" s="124">
        <v>3.5895999999999997E-2</v>
      </c>
    </row>
    <row r="2531" spans="2:7" hidden="1" x14ac:dyDescent="0.5">
      <c r="B2531" s="122">
        <v>2011</v>
      </c>
      <c r="C2531" s="126" t="s">
        <v>73</v>
      </c>
      <c r="D2531" s="126" t="s">
        <v>182</v>
      </c>
      <c r="E2531" s="124">
        <v>1.041509</v>
      </c>
      <c r="F2531" s="124">
        <v>0.64093900000000004</v>
      </c>
      <c r="G2531" s="124">
        <v>1.6824479999999999</v>
      </c>
    </row>
    <row r="2532" spans="2:7" hidden="1" x14ac:dyDescent="0.5">
      <c r="B2532" s="122">
        <v>2011</v>
      </c>
      <c r="C2532" s="126" t="s">
        <v>73</v>
      </c>
      <c r="D2532" s="126" t="s">
        <v>183</v>
      </c>
      <c r="E2532" s="124">
        <v>1.0765610000000001</v>
      </c>
      <c r="F2532" s="124">
        <v>0.73245499999999997</v>
      </c>
      <c r="G2532" s="124">
        <v>1.809016</v>
      </c>
    </row>
    <row r="2533" spans="2:7" hidden="1" x14ac:dyDescent="0.5">
      <c r="B2533" s="122">
        <v>2011</v>
      </c>
      <c r="C2533" s="126" t="s">
        <v>73</v>
      </c>
      <c r="D2533" s="126" t="s">
        <v>184</v>
      </c>
      <c r="E2533" s="124">
        <v>0.72911599999999999</v>
      </c>
      <c r="F2533" s="124">
        <v>0.86480199999999996</v>
      </c>
      <c r="G2533" s="124">
        <v>1.5939179999999999</v>
      </c>
    </row>
    <row r="2534" spans="2:7" hidden="1" x14ac:dyDescent="0.5">
      <c r="B2534" s="122">
        <v>2011</v>
      </c>
      <c r="C2534" s="126" t="s">
        <v>73</v>
      </c>
      <c r="D2534" s="126" t="s">
        <v>185</v>
      </c>
      <c r="E2534" s="124">
        <v>1.259997</v>
      </c>
      <c r="F2534" s="124">
        <v>1.134018</v>
      </c>
      <c r="G2534" s="124">
        <v>2.394015</v>
      </c>
    </row>
    <row r="2535" spans="2:7" hidden="1" x14ac:dyDescent="0.5">
      <c r="B2535" s="122">
        <v>2011</v>
      </c>
      <c r="C2535" s="126" t="s">
        <v>186</v>
      </c>
      <c r="D2535" s="126" t="s">
        <v>187</v>
      </c>
      <c r="E2535" s="124">
        <v>0.25162499999999999</v>
      </c>
      <c r="F2535" s="124">
        <v>0.158552</v>
      </c>
      <c r="G2535" s="124">
        <v>0.41017700000000001</v>
      </c>
    </row>
    <row r="2536" spans="2:7" hidden="1" x14ac:dyDescent="0.5">
      <c r="B2536" s="122">
        <v>2011</v>
      </c>
      <c r="C2536" s="126" t="s">
        <v>186</v>
      </c>
      <c r="D2536" s="126" t="s">
        <v>188</v>
      </c>
      <c r="E2536" s="124">
        <v>1.211449</v>
      </c>
      <c r="F2536" s="124">
        <v>0.864147</v>
      </c>
      <c r="G2536" s="124">
        <v>2.075596</v>
      </c>
    </row>
    <row r="2537" spans="2:7" hidden="1" x14ac:dyDescent="0.5">
      <c r="B2537" s="122">
        <v>2011</v>
      </c>
      <c r="C2537" s="126" t="s">
        <v>186</v>
      </c>
      <c r="D2537" s="126" t="s">
        <v>189</v>
      </c>
      <c r="E2537" s="124">
        <v>0.69657599999999997</v>
      </c>
      <c r="F2537" s="124">
        <v>0.77334099999999995</v>
      </c>
      <c r="G2537" s="124">
        <v>1.4699169999999999</v>
      </c>
    </row>
    <row r="2538" spans="2:7" hidden="1" x14ac:dyDescent="0.5">
      <c r="B2538" s="122">
        <v>2011</v>
      </c>
      <c r="C2538" s="126" t="s">
        <v>190</v>
      </c>
      <c r="D2538" s="126" t="s">
        <v>191</v>
      </c>
      <c r="E2538" s="124">
        <v>9.5099999999999994E-3</v>
      </c>
      <c r="F2538" s="124">
        <v>1.0411999999999999E-2</v>
      </c>
      <c r="G2538" s="124">
        <v>1.9921999999999999E-2</v>
      </c>
    </row>
    <row r="2539" spans="2:7" hidden="1" x14ac:dyDescent="0.5">
      <c r="B2539" s="122">
        <v>2011</v>
      </c>
      <c r="C2539" s="126" t="s">
        <v>190</v>
      </c>
      <c r="D2539" s="126" t="s">
        <v>192</v>
      </c>
      <c r="E2539" s="124">
        <v>0.12953700000000001</v>
      </c>
      <c r="F2539" s="124">
        <v>9.2581999999999998E-2</v>
      </c>
      <c r="G2539" s="124">
        <v>0.22211900000000001</v>
      </c>
    </row>
    <row r="2540" spans="2:7" hidden="1" x14ac:dyDescent="0.5">
      <c r="B2540" s="122">
        <v>2011</v>
      </c>
      <c r="C2540" s="126" t="s">
        <v>190</v>
      </c>
      <c r="D2540" s="126" t="s">
        <v>193</v>
      </c>
      <c r="E2540" s="124">
        <v>0.68634099999999998</v>
      </c>
      <c r="F2540" s="124">
        <v>0.375168</v>
      </c>
      <c r="G2540" s="124">
        <v>1.061509</v>
      </c>
    </row>
    <row r="2541" spans="2:7" hidden="1" x14ac:dyDescent="0.5">
      <c r="B2541" s="122">
        <v>2011</v>
      </c>
      <c r="C2541" s="126" t="s">
        <v>190</v>
      </c>
      <c r="D2541" s="126" t="s">
        <v>194</v>
      </c>
      <c r="E2541" s="124">
        <v>2.3151999999999999E-2</v>
      </c>
      <c r="F2541" s="124">
        <v>1.3398999999999999E-2</v>
      </c>
      <c r="G2541" s="124">
        <v>3.6551E-2</v>
      </c>
    </row>
    <row r="2542" spans="2:7" hidden="1" x14ac:dyDescent="0.5">
      <c r="B2542" s="122">
        <v>2011</v>
      </c>
      <c r="C2542" s="126" t="s">
        <v>190</v>
      </c>
      <c r="D2542" s="126" t="s">
        <v>195</v>
      </c>
      <c r="E2542" s="124">
        <v>0.50787199999999999</v>
      </c>
      <c r="F2542" s="124">
        <v>0.72173799999999999</v>
      </c>
      <c r="G2542" s="124">
        <v>1.2296100000000001</v>
      </c>
    </row>
    <row r="2543" spans="2:7" hidden="1" x14ac:dyDescent="0.5">
      <c r="B2543" s="122">
        <v>2011</v>
      </c>
      <c r="C2543" s="126" t="s">
        <v>190</v>
      </c>
      <c r="D2543" s="126" t="s">
        <v>196</v>
      </c>
      <c r="E2543" s="124">
        <v>0.55525199999999997</v>
      </c>
      <c r="F2543" s="124">
        <v>0.23022999999999999</v>
      </c>
      <c r="G2543" s="124">
        <v>0.78548200000000001</v>
      </c>
    </row>
    <row r="2544" spans="2:7" hidden="1" x14ac:dyDescent="0.5">
      <c r="B2544" s="122">
        <v>2011</v>
      </c>
      <c r="C2544" s="126" t="s">
        <v>190</v>
      </c>
      <c r="D2544" s="126" t="s">
        <v>197</v>
      </c>
      <c r="E2544" s="124">
        <v>0.20157800000000001</v>
      </c>
      <c r="F2544" s="124">
        <v>0.19400300000000001</v>
      </c>
      <c r="G2544" s="124">
        <v>0.39558100000000002</v>
      </c>
    </row>
    <row r="2545" spans="2:7" hidden="1" x14ac:dyDescent="0.5">
      <c r="B2545" s="122">
        <v>2011</v>
      </c>
      <c r="C2545" s="126" t="s">
        <v>190</v>
      </c>
      <c r="D2545" s="126" t="s">
        <v>198</v>
      </c>
      <c r="E2545" s="124">
        <v>0.66746700000000003</v>
      </c>
      <c r="F2545" s="124">
        <v>1.1995290000000001</v>
      </c>
      <c r="G2545" s="124">
        <v>1.8669960000000001</v>
      </c>
    </row>
    <row r="2546" spans="2:7" hidden="1" x14ac:dyDescent="0.5">
      <c r="B2546" s="122">
        <v>2011</v>
      </c>
      <c r="C2546" s="126" t="s">
        <v>190</v>
      </c>
      <c r="D2546" s="126" t="s">
        <v>199</v>
      </c>
      <c r="E2546" s="124">
        <v>3.2676999999999998E-2</v>
      </c>
      <c r="F2546" s="124">
        <v>5.3587999999999997E-2</v>
      </c>
      <c r="G2546" s="124">
        <v>8.6264999999999994E-2</v>
      </c>
    </row>
    <row r="2547" spans="2:7" hidden="1" x14ac:dyDescent="0.5">
      <c r="B2547" s="122">
        <v>2011</v>
      </c>
      <c r="C2547" s="126" t="s">
        <v>190</v>
      </c>
      <c r="D2547" s="126" t="s">
        <v>200</v>
      </c>
      <c r="E2547" s="124">
        <v>0.19392400000000001</v>
      </c>
      <c r="F2547" s="124">
        <v>0.240149</v>
      </c>
      <c r="G2547" s="124">
        <v>0.43407299999999999</v>
      </c>
    </row>
    <row r="2548" spans="2:7" hidden="1" x14ac:dyDescent="0.5">
      <c r="B2548" s="122">
        <v>2011</v>
      </c>
      <c r="C2548" s="126" t="s">
        <v>190</v>
      </c>
      <c r="D2548" s="126" t="s">
        <v>201</v>
      </c>
      <c r="E2548" s="124">
        <v>0.57226500000000002</v>
      </c>
      <c r="F2548" s="124">
        <v>0.60969200000000001</v>
      </c>
      <c r="G2548" s="124">
        <v>1.1819569999999999</v>
      </c>
    </row>
    <row r="2549" spans="2:7" hidden="1" x14ac:dyDescent="0.5">
      <c r="B2549" s="122">
        <v>2011</v>
      </c>
      <c r="C2549" s="126" t="s">
        <v>190</v>
      </c>
      <c r="D2549" s="126" t="s">
        <v>202</v>
      </c>
      <c r="E2549" s="124">
        <v>0.44199500000000003</v>
      </c>
      <c r="F2549" s="124">
        <v>0.44738699999999998</v>
      </c>
      <c r="G2549" s="124">
        <v>0.88938200000000001</v>
      </c>
    </row>
    <row r="2550" spans="2:7" hidden="1" x14ac:dyDescent="0.5">
      <c r="B2550" s="122">
        <v>2011</v>
      </c>
      <c r="C2550" s="126" t="s">
        <v>190</v>
      </c>
      <c r="D2550" s="126" t="s">
        <v>203</v>
      </c>
      <c r="E2550" s="124">
        <v>6.4029000000000003E-2</v>
      </c>
      <c r="F2550" s="124">
        <v>5.3053000000000003E-2</v>
      </c>
      <c r="G2550" s="124">
        <v>0.11708200000000001</v>
      </c>
    </row>
    <row r="2551" spans="2:7" hidden="1" x14ac:dyDescent="0.5">
      <c r="B2551" s="122">
        <v>2011</v>
      </c>
      <c r="C2551" s="126" t="s">
        <v>190</v>
      </c>
      <c r="D2551" s="126" t="s">
        <v>204</v>
      </c>
      <c r="E2551" s="124">
        <v>0.26000800000000002</v>
      </c>
      <c r="F2551" s="124">
        <v>0.21870500000000001</v>
      </c>
      <c r="G2551" s="124">
        <v>0.47871300000000011</v>
      </c>
    </row>
    <row r="2552" spans="2:7" hidden="1" x14ac:dyDescent="0.5">
      <c r="B2552" s="122">
        <v>2011</v>
      </c>
      <c r="C2552" s="126" t="s">
        <v>190</v>
      </c>
      <c r="D2552" s="126" t="s">
        <v>205</v>
      </c>
      <c r="E2552" s="124">
        <v>7.0896000000000001E-2</v>
      </c>
      <c r="F2552" s="124">
        <v>6.1255999999999998E-2</v>
      </c>
      <c r="G2552" s="124">
        <v>0.13215199999999999</v>
      </c>
    </row>
    <row r="2553" spans="2:7" hidden="1" x14ac:dyDescent="0.5">
      <c r="B2553" s="122">
        <v>2011</v>
      </c>
      <c r="C2553" s="126" t="s">
        <v>206</v>
      </c>
      <c r="D2553" s="126" t="s">
        <v>207</v>
      </c>
      <c r="E2553" s="124">
        <v>1.5180000000000001E-2</v>
      </c>
      <c r="F2553" s="124">
        <v>2.2633E-2</v>
      </c>
      <c r="G2553" s="124">
        <v>3.7812999999999999E-2</v>
      </c>
    </row>
    <row r="2554" spans="2:7" hidden="1" x14ac:dyDescent="0.5">
      <c r="B2554" s="122">
        <v>2011</v>
      </c>
      <c r="C2554" s="126" t="s">
        <v>206</v>
      </c>
      <c r="D2554" s="126" t="s">
        <v>208</v>
      </c>
      <c r="E2554" s="124">
        <v>3.2169999999999998E-3</v>
      </c>
      <c r="F2554" s="124">
        <v>4.2059999999999997E-3</v>
      </c>
      <c r="G2554" s="124">
        <v>7.422999999999999E-3</v>
      </c>
    </row>
    <row r="2555" spans="2:7" hidden="1" x14ac:dyDescent="0.5">
      <c r="B2555" s="122">
        <v>2011</v>
      </c>
      <c r="C2555" s="126" t="s">
        <v>206</v>
      </c>
      <c r="D2555" s="126" t="s">
        <v>209</v>
      </c>
      <c r="E2555" s="124">
        <v>4.5510000000000004E-3</v>
      </c>
      <c r="F2555" s="124">
        <v>5.4669999999999996E-3</v>
      </c>
      <c r="G2555" s="124">
        <v>1.0018000000000001E-2</v>
      </c>
    </row>
    <row r="2556" spans="2:7" hidden="1" x14ac:dyDescent="0.5">
      <c r="B2556" s="122">
        <v>2011</v>
      </c>
      <c r="C2556" s="126" t="s">
        <v>206</v>
      </c>
      <c r="D2556" s="126" t="s">
        <v>210</v>
      </c>
      <c r="E2556" s="124">
        <v>9.0939999999999993E-2</v>
      </c>
      <c r="F2556" s="124">
        <v>0.103419</v>
      </c>
      <c r="G2556" s="124">
        <v>0.194359</v>
      </c>
    </row>
    <row r="2557" spans="2:7" hidden="1" x14ac:dyDescent="0.5">
      <c r="B2557" s="122">
        <v>2011</v>
      </c>
      <c r="C2557" s="126" t="s">
        <v>206</v>
      </c>
      <c r="D2557" s="126" t="s">
        <v>211</v>
      </c>
      <c r="E2557" s="124">
        <v>2.9232000000000001E-2</v>
      </c>
      <c r="F2557" s="124">
        <v>3.6775000000000002E-2</v>
      </c>
      <c r="G2557" s="124">
        <v>6.600700000000001E-2</v>
      </c>
    </row>
    <row r="2558" spans="2:7" hidden="1" x14ac:dyDescent="0.5">
      <c r="B2558" s="122">
        <v>2011</v>
      </c>
      <c r="C2558" s="126" t="s">
        <v>206</v>
      </c>
      <c r="D2558" s="126" t="s">
        <v>212</v>
      </c>
      <c r="E2558" s="124">
        <v>0.25542399999999998</v>
      </c>
      <c r="F2558" s="124">
        <v>0.371278</v>
      </c>
      <c r="G2558" s="124">
        <v>0.62670199999999998</v>
      </c>
    </row>
    <row r="2559" spans="2:7" hidden="1" x14ac:dyDescent="0.5">
      <c r="B2559" s="122">
        <v>2011</v>
      </c>
      <c r="C2559" s="126" t="s">
        <v>206</v>
      </c>
      <c r="D2559" s="126" t="s">
        <v>213</v>
      </c>
      <c r="E2559" s="124">
        <v>0.34387499999999999</v>
      </c>
      <c r="F2559" s="124">
        <v>0.45055200000000001</v>
      </c>
      <c r="G2559" s="124">
        <v>0.79442699999999999</v>
      </c>
    </row>
    <row r="2560" spans="2:7" hidden="1" x14ac:dyDescent="0.5">
      <c r="B2560" s="122">
        <v>2011</v>
      </c>
      <c r="C2560" s="126" t="s">
        <v>206</v>
      </c>
      <c r="D2560" s="126" t="s">
        <v>214</v>
      </c>
      <c r="E2560" s="124">
        <v>1.1487000000000001E-2</v>
      </c>
      <c r="F2560" s="124">
        <v>2.7303999999999998E-2</v>
      </c>
      <c r="G2560" s="124">
        <v>3.8790999999999999E-2</v>
      </c>
    </row>
    <row r="2561" spans="2:7" hidden="1" x14ac:dyDescent="0.5">
      <c r="B2561" s="122">
        <v>2011</v>
      </c>
      <c r="C2561" s="126" t="s">
        <v>206</v>
      </c>
      <c r="D2561" s="126" t="s">
        <v>215</v>
      </c>
      <c r="E2561" s="124">
        <v>7.1054000000000006E-2</v>
      </c>
      <c r="F2561" s="124">
        <v>5.7696999999999998E-2</v>
      </c>
      <c r="G2561" s="124">
        <v>0.128751</v>
      </c>
    </row>
    <row r="2562" spans="2:7" hidden="1" x14ac:dyDescent="0.5">
      <c r="B2562" s="122">
        <v>2011</v>
      </c>
      <c r="C2562" s="126" t="s">
        <v>206</v>
      </c>
      <c r="D2562" s="126" t="s">
        <v>216</v>
      </c>
      <c r="E2562" s="124">
        <v>4.0642999999999999E-2</v>
      </c>
      <c r="F2562" s="124">
        <v>3.9300000000000002E-2</v>
      </c>
      <c r="G2562" s="124">
        <v>7.9943E-2</v>
      </c>
    </row>
    <row r="2563" spans="2:7" hidden="1" x14ac:dyDescent="0.5">
      <c r="B2563" s="122">
        <v>2011</v>
      </c>
      <c r="C2563" s="126" t="s">
        <v>206</v>
      </c>
      <c r="D2563" s="126" t="s">
        <v>217</v>
      </c>
      <c r="E2563" s="124">
        <v>7.4599999999999996E-3</v>
      </c>
      <c r="F2563" s="124">
        <v>1.1013999999999999E-2</v>
      </c>
      <c r="G2563" s="124">
        <v>1.8474000000000001E-2</v>
      </c>
    </row>
    <row r="2564" spans="2:7" hidden="1" x14ac:dyDescent="0.5">
      <c r="B2564" s="122">
        <v>2011</v>
      </c>
      <c r="C2564" s="126" t="s">
        <v>206</v>
      </c>
      <c r="D2564" s="126" t="s">
        <v>218</v>
      </c>
      <c r="E2564" s="124">
        <v>6.3503000000000004E-2</v>
      </c>
      <c r="F2564" s="124">
        <v>0.12879599999999999</v>
      </c>
      <c r="G2564" s="124">
        <v>0.192299</v>
      </c>
    </row>
    <row r="2565" spans="2:7" hidden="1" x14ac:dyDescent="0.5">
      <c r="B2565" s="122">
        <v>2011</v>
      </c>
      <c r="C2565" s="126" t="s">
        <v>206</v>
      </c>
      <c r="D2565" s="126" t="s">
        <v>219</v>
      </c>
      <c r="E2565" s="124">
        <v>4.8188000000000002E-2</v>
      </c>
      <c r="F2565" s="124">
        <v>5.1833999999999998E-2</v>
      </c>
      <c r="G2565" s="124">
        <v>0.100022</v>
      </c>
    </row>
    <row r="2566" spans="2:7" hidden="1" x14ac:dyDescent="0.5">
      <c r="B2566" s="122">
        <v>2011</v>
      </c>
      <c r="C2566" s="126" t="s">
        <v>206</v>
      </c>
      <c r="D2566" s="126" t="s">
        <v>220</v>
      </c>
      <c r="E2566" s="124">
        <v>8.4369E-2</v>
      </c>
      <c r="F2566" s="124">
        <v>0.122907</v>
      </c>
      <c r="G2566" s="124">
        <v>0.20727599999999999</v>
      </c>
    </row>
    <row r="2567" spans="2:7" hidden="1" x14ac:dyDescent="0.5">
      <c r="B2567" s="122">
        <v>2011</v>
      </c>
      <c r="C2567" s="126" t="s">
        <v>206</v>
      </c>
      <c r="D2567" s="126" t="s">
        <v>221</v>
      </c>
      <c r="E2567" s="124">
        <v>5.0056000000000003E-2</v>
      </c>
      <c r="F2567" s="124">
        <v>0.42128100000000002</v>
      </c>
      <c r="G2567" s="124">
        <v>0.47133700000000001</v>
      </c>
    </row>
    <row r="2568" spans="2:7" hidden="1" x14ac:dyDescent="0.5">
      <c r="B2568" s="122">
        <v>2011</v>
      </c>
      <c r="C2568" s="126" t="s">
        <v>206</v>
      </c>
      <c r="D2568" s="126" t="s">
        <v>222</v>
      </c>
      <c r="E2568" s="124">
        <v>6.2343999999999997E-2</v>
      </c>
      <c r="F2568" s="124">
        <v>0.12158099999999999</v>
      </c>
      <c r="G2568" s="124">
        <v>0.18392500000000001</v>
      </c>
    </row>
    <row r="2569" spans="2:7" hidden="1" x14ac:dyDescent="0.5">
      <c r="B2569" s="122">
        <v>2011</v>
      </c>
      <c r="C2569" s="126" t="s">
        <v>206</v>
      </c>
      <c r="D2569" s="126" t="s">
        <v>223</v>
      </c>
      <c r="E2569" s="124">
        <v>9.1079999999999994E-2</v>
      </c>
      <c r="F2569" s="124">
        <v>0.21007000000000001</v>
      </c>
      <c r="G2569" s="124">
        <v>0.30114999999999997</v>
      </c>
    </row>
    <row r="2570" spans="2:7" hidden="1" x14ac:dyDescent="0.5">
      <c r="B2570" s="122">
        <v>2011</v>
      </c>
      <c r="C2570" s="126" t="s">
        <v>206</v>
      </c>
      <c r="D2570" s="126" t="s">
        <v>224</v>
      </c>
      <c r="E2570" s="124">
        <v>6.8929999999999998E-3</v>
      </c>
      <c r="F2570" s="124">
        <v>1.4692E-2</v>
      </c>
      <c r="G2570" s="124">
        <v>2.1585E-2</v>
      </c>
    </row>
    <row r="2571" spans="2:7" hidden="1" x14ac:dyDescent="0.5">
      <c r="B2571" s="122">
        <v>2011</v>
      </c>
      <c r="C2571" s="126" t="s">
        <v>206</v>
      </c>
      <c r="D2571" s="126" t="s">
        <v>225</v>
      </c>
      <c r="E2571" s="124">
        <v>6.9308999999999996E-2</v>
      </c>
      <c r="F2571" s="124">
        <v>0.20315800000000001</v>
      </c>
      <c r="G2571" s="124">
        <v>0.27246700000000001</v>
      </c>
    </row>
    <row r="2572" spans="2:7" hidden="1" x14ac:dyDescent="0.5">
      <c r="B2572" s="122">
        <v>2011</v>
      </c>
      <c r="C2572" s="126" t="s">
        <v>206</v>
      </c>
      <c r="D2572" s="126" t="s">
        <v>226</v>
      </c>
      <c r="E2572" s="124">
        <v>6.9425000000000001E-2</v>
      </c>
      <c r="F2572" s="124">
        <v>8.0237000000000003E-2</v>
      </c>
      <c r="G2572" s="124">
        <v>0.14966199999999999</v>
      </c>
    </row>
    <row r="2573" spans="2:7" hidden="1" x14ac:dyDescent="0.5">
      <c r="B2573" s="122">
        <v>2011</v>
      </c>
      <c r="C2573" s="126" t="s">
        <v>206</v>
      </c>
      <c r="D2573" s="126" t="s">
        <v>227</v>
      </c>
      <c r="E2573" s="124">
        <v>0.1578</v>
      </c>
      <c r="F2573" s="124">
        <v>0.20139599999999999</v>
      </c>
      <c r="G2573" s="124">
        <v>0.35919600000000002</v>
      </c>
    </row>
    <row r="2574" spans="2:7" hidden="1" x14ac:dyDescent="0.5">
      <c r="B2574" s="122">
        <v>2011</v>
      </c>
      <c r="C2574" s="126" t="s">
        <v>206</v>
      </c>
      <c r="D2574" s="126" t="s">
        <v>228</v>
      </c>
      <c r="E2574" s="124">
        <v>0.100358</v>
      </c>
      <c r="F2574" s="124">
        <v>0.135321</v>
      </c>
      <c r="G2574" s="124">
        <v>0.235679</v>
      </c>
    </row>
    <row r="2575" spans="2:7" hidden="1" x14ac:dyDescent="0.5">
      <c r="B2575" s="122">
        <v>2011</v>
      </c>
      <c r="C2575" s="126" t="s">
        <v>206</v>
      </c>
      <c r="D2575" s="126" t="s">
        <v>229</v>
      </c>
      <c r="E2575" s="124">
        <v>1.9999999999999999E-6</v>
      </c>
      <c r="F2575" s="124">
        <v>1.3899999999999999E-4</v>
      </c>
      <c r="G2575" s="124">
        <v>1.4100000000000001E-4</v>
      </c>
    </row>
    <row r="2576" spans="2:7" hidden="1" x14ac:dyDescent="0.5">
      <c r="B2576" s="122">
        <v>2011</v>
      </c>
      <c r="C2576" s="126" t="s">
        <v>206</v>
      </c>
      <c r="D2576" s="126" t="s">
        <v>230</v>
      </c>
      <c r="E2576" s="124">
        <v>4.2981999999999999E-2</v>
      </c>
      <c r="F2576" s="124">
        <v>5.6189999999999997E-2</v>
      </c>
      <c r="G2576" s="124">
        <v>9.9171999999999996E-2</v>
      </c>
    </row>
    <row r="2577" spans="2:7" hidden="1" x14ac:dyDescent="0.5">
      <c r="B2577" s="122">
        <v>2011</v>
      </c>
      <c r="C2577" s="126" t="s">
        <v>206</v>
      </c>
      <c r="D2577" s="126" t="s">
        <v>231</v>
      </c>
      <c r="E2577" s="124">
        <v>4.7848000000000002E-2</v>
      </c>
      <c r="F2577" s="124">
        <v>9.9032999999999996E-2</v>
      </c>
      <c r="G2577" s="124">
        <v>0.14688100000000001</v>
      </c>
    </row>
    <row r="2578" spans="2:7" hidden="1" x14ac:dyDescent="0.5">
      <c r="B2578" s="122">
        <v>2011</v>
      </c>
      <c r="C2578" s="126" t="s">
        <v>206</v>
      </c>
      <c r="D2578" s="126" t="s">
        <v>232</v>
      </c>
      <c r="E2578" s="124">
        <v>9.4160000000000008E-3</v>
      </c>
      <c r="F2578" s="124">
        <v>1.8591E-2</v>
      </c>
      <c r="G2578" s="124">
        <v>2.8007000000000001E-2</v>
      </c>
    </row>
    <row r="2579" spans="2:7" hidden="1" x14ac:dyDescent="0.5">
      <c r="B2579" s="122">
        <v>2011</v>
      </c>
      <c r="C2579" s="126" t="s">
        <v>206</v>
      </c>
      <c r="D2579" s="126" t="s">
        <v>233</v>
      </c>
      <c r="E2579" s="124">
        <v>1.0610000000000001E-3</v>
      </c>
      <c r="F2579" s="124">
        <v>1.214E-3</v>
      </c>
      <c r="G2579" s="124">
        <v>2.2750000000000001E-3</v>
      </c>
    </row>
    <row r="2580" spans="2:7" hidden="1" x14ac:dyDescent="0.5">
      <c r="B2580" s="122">
        <v>2011</v>
      </c>
      <c r="C2580" s="126" t="s">
        <v>206</v>
      </c>
      <c r="D2580" s="126" t="s">
        <v>234</v>
      </c>
      <c r="E2580" s="124">
        <v>3.3329999999999999E-2</v>
      </c>
      <c r="F2580" s="124">
        <v>5.3577E-2</v>
      </c>
      <c r="G2580" s="124">
        <v>8.6906999999999998E-2</v>
      </c>
    </row>
    <row r="2581" spans="2:7" hidden="1" x14ac:dyDescent="0.5">
      <c r="B2581" s="122">
        <v>2011</v>
      </c>
      <c r="C2581" s="126" t="s">
        <v>206</v>
      </c>
      <c r="D2581" s="126" t="s">
        <v>235</v>
      </c>
      <c r="E2581" s="124">
        <v>1.0363000000000001E-2</v>
      </c>
      <c r="F2581" s="124">
        <v>0.113334</v>
      </c>
      <c r="G2581" s="124">
        <v>0.123697</v>
      </c>
    </row>
    <row r="2582" spans="2:7" hidden="1" x14ac:dyDescent="0.5">
      <c r="B2582" s="122">
        <v>2011</v>
      </c>
      <c r="C2582" s="126" t="s">
        <v>206</v>
      </c>
      <c r="D2582" s="126" t="s">
        <v>236</v>
      </c>
      <c r="E2582" s="124">
        <v>1.7329999999999999E-3</v>
      </c>
      <c r="F2582" s="124">
        <v>1.841E-3</v>
      </c>
      <c r="G2582" s="124">
        <v>3.5739999999999999E-3</v>
      </c>
    </row>
    <row r="2583" spans="2:7" hidden="1" x14ac:dyDescent="0.5">
      <c r="B2583" s="122">
        <v>2011</v>
      </c>
      <c r="C2583" s="126" t="s">
        <v>206</v>
      </c>
      <c r="D2583" s="126" t="s">
        <v>237</v>
      </c>
      <c r="E2583" s="124">
        <v>8.3183999999999994E-2</v>
      </c>
      <c r="F2583" s="124">
        <v>7.2852E-2</v>
      </c>
      <c r="G2583" s="124">
        <v>0.15603600000000001</v>
      </c>
    </row>
    <row r="2584" spans="2:7" hidden="1" x14ac:dyDescent="0.5">
      <c r="B2584" s="122">
        <v>2011</v>
      </c>
      <c r="C2584" s="126" t="s">
        <v>206</v>
      </c>
      <c r="D2584" s="126" t="s">
        <v>238</v>
      </c>
      <c r="E2584" s="124">
        <v>5.7096000000000001E-2</v>
      </c>
      <c r="F2584" s="124">
        <v>3.6574000000000002E-2</v>
      </c>
      <c r="G2584" s="124">
        <v>9.3670000000000003E-2</v>
      </c>
    </row>
    <row r="2585" spans="2:7" hidden="1" x14ac:dyDescent="0.5">
      <c r="B2585" s="122">
        <v>2011</v>
      </c>
      <c r="C2585" s="126" t="s">
        <v>206</v>
      </c>
      <c r="D2585" s="126" t="s">
        <v>239</v>
      </c>
      <c r="E2585" s="124">
        <v>0.17483799999999999</v>
      </c>
      <c r="F2585" s="124">
        <v>0.31705100000000003</v>
      </c>
      <c r="G2585" s="124">
        <v>0.49188900000000002</v>
      </c>
    </row>
    <row r="2586" spans="2:7" hidden="1" x14ac:dyDescent="0.5">
      <c r="B2586" s="122">
        <v>2011</v>
      </c>
      <c r="C2586" s="126" t="s">
        <v>206</v>
      </c>
      <c r="D2586" s="126" t="s">
        <v>240</v>
      </c>
      <c r="E2586" s="124">
        <v>7.9000000000000008E-3</v>
      </c>
      <c r="F2586" s="124">
        <v>5.8124000000000002E-2</v>
      </c>
      <c r="G2586" s="124">
        <v>6.6023999999999999E-2</v>
      </c>
    </row>
    <row r="2587" spans="2:7" hidden="1" x14ac:dyDescent="0.5">
      <c r="B2587" s="122">
        <v>2011</v>
      </c>
      <c r="C2587" s="126" t="s">
        <v>206</v>
      </c>
      <c r="D2587" s="126" t="s">
        <v>241</v>
      </c>
      <c r="E2587" s="124">
        <v>2.0382999999999998E-2</v>
      </c>
      <c r="F2587" s="124">
        <v>3.0287000000000001E-2</v>
      </c>
      <c r="G2587" s="124">
        <v>5.067E-2</v>
      </c>
    </row>
    <row r="2588" spans="2:7" hidden="1" x14ac:dyDescent="0.5">
      <c r="B2588" s="122">
        <v>2011</v>
      </c>
      <c r="C2588" s="126" t="s">
        <v>206</v>
      </c>
      <c r="D2588" s="126" t="s">
        <v>242</v>
      </c>
      <c r="E2588" s="124">
        <v>3.9240000000000004E-3</v>
      </c>
      <c r="F2588" s="124">
        <v>3.8530000000000001E-3</v>
      </c>
      <c r="G2588" s="124">
        <v>7.7770000000000009E-3</v>
      </c>
    </row>
    <row r="2589" spans="2:7" hidden="1" x14ac:dyDescent="0.5">
      <c r="B2589" s="122">
        <v>2011</v>
      </c>
      <c r="C2589" s="126" t="s">
        <v>206</v>
      </c>
      <c r="D2589" s="126" t="s">
        <v>243</v>
      </c>
      <c r="E2589" s="124">
        <v>6.96E-4</v>
      </c>
      <c r="F2589" s="124">
        <v>4.3300000000000001E-4</v>
      </c>
      <c r="G2589" s="124">
        <v>1.129E-3</v>
      </c>
    </row>
    <row r="2590" spans="2:7" hidden="1" x14ac:dyDescent="0.5">
      <c r="B2590" s="122">
        <v>2011</v>
      </c>
      <c r="C2590" s="126" t="s">
        <v>206</v>
      </c>
      <c r="D2590" s="126" t="s">
        <v>244</v>
      </c>
      <c r="E2590" s="124">
        <v>7.9480000000000002E-3</v>
      </c>
      <c r="F2590" s="124">
        <v>8.208E-3</v>
      </c>
      <c r="G2590" s="124">
        <v>1.6156E-2</v>
      </c>
    </row>
    <row r="2591" spans="2:7" hidden="1" x14ac:dyDescent="0.5">
      <c r="B2591" s="122">
        <v>2011</v>
      </c>
      <c r="C2591" s="126" t="s">
        <v>206</v>
      </c>
      <c r="D2591" s="126" t="s">
        <v>245</v>
      </c>
      <c r="E2591" s="124">
        <v>1.2547000000000001E-2</v>
      </c>
      <c r="F2591" s="124">
        <v>2.5038000000000001E-2</v>
      </c>
      <c r="G2591" s="124">
        <v>3.7585E-2</v>
      </c>
    </row>
    <row r="2592" spans="2:7" hidden="1" x14ac:dyDescent="0.5">
      <c r="B2592" s="122">
        <v>2011</v>
      </c>
      <c r="C2592" s="126" t="s">
        <v>77</v>
      </c>
      <c r="D2592" s="126" t="s">
        <v>246</v>
      </c>
      <c r="E2592" s="124">
        <v>0.165441</v>
      </c>
      <c r="F2592" s="124">
        <v>0.417354</v>
      </c>
      <c r="G2592" s="124">
        <v>0.58279499999999995</v>
      </c>
    </row>
    <row r="2593" spans="2:7" hidden="1" x14ac:dyDescent="0.5">
      <c r="B2593" s="122">
        <v>2011</v>
      </c>
      <c r="C2593" s="126" t="s">
        <v>77</v>
      </c>
      <c r="D2593" s="126" t="s">
        <v>247</v>
      </c>
      <c r="E2593" s="124">
        <v>4.5221999999999998E-2</v>
      </c>
      <c r="F2593" s="124">
        <v>2.8979999999999999E-2</v>
      </c>
      <c r="G2593" s="124">
        <v>7.420199999999999E-2</v>
      </c>
    </row>
    <row r="2594" spans="2:7" hidden="1" x14ac:dyDescent="0.5">
      <c r="B2594" s="122">
        <v>2011</v>
      </c>
      <c r="C2594" s="126" t="s">
        <v>77</v>
      </c>
      <c r="D2594" s="126" t="s">
        <v>248</v>
      </c>
      <c r="E2594" s="124">
        <v>8.482E-3</v>
      </c>
      <c r="F2594" s="124">
        <v>1.2726869999999999</v>
      </c>
      <c r="G2594" s="124">
        <v>1.281169</v>
      </c>
    </row>
    <row r="2595" spans="2:7" hidden="1" x14ac:dyDescent="0.5">
      <c r="B2595" s="122">
        <v>2011</v>
      </c>
      <c r="C2595" s="126" t="s">
        <v>77</v>
      </c>
      <c r="D2595" s="126" t="s">
        <v>249</v>
      </c>
      <c r="E2595" s="124">
        <v>1.1499000000000001E-2</v>
      </c>
      <c r="F2595" s="124">
        <v>0.40366200000000002</v>
      </c>
      <c r="G2595" s="124">
        <v>0.415161</v>
      </c>
    </row>
    <row r="2596" spans="2:7" hidden="1" x14ac:dyDescent="0.5">
      <c r="B2596" s="122">
        <v>2011</v>
      </c>
      <c r="C2596" s="126" t="s">
        <v>77</v>
      </c>
      <c r="D2596" s="126" t="s">
        <v>250</v>
      </c>
      <c r="E2596" s="124">
        <v>0.117051</v>
      </c>
      <c r="F2596" s="124">
        <v>0.125917</v>
      </c>
      <c r="G2596" s="124">
        <v>0.24296799999999999</v>
      </c>
    </row>
    <row r="2597" spans="2:7" hidden="1" x14ac:dyDescent="0.5">
      <c r="B2597" s="122">
        <v>2011</v>
      </c>
      <c r="C2597" s="126" t="s">
        <v>77</v>
      </c>
      <c r="D2597" s="126" t="s">
        <v>251</v>
      </c>
      <c r="E2597" s="124">
        <v>0.40976200000000002</v>
      </c>
      <c r="F2597" s="124">
        <v>0.22478400000000001</v>
      </c>
      <c r="G2597" s="124">
        <v>0.63454600000000005</v>
      </c>
    </row>
    <row r="2598" spans="2:7" hidden="1" x14ac:dyDescent="0.5">
      <c r="B2598" s="122">
        <v>2011</v>
      </c>
      <c r="C2598" s="126" t="s">
        <v>77</v>
      </c>
      <c r="D2598" s="126" t="s">
        <v>252</v>
      </c>
      <c r="E2598" s="124">
        <v>3.3256000000000001E-2</v>
      </c>
      <c r="F2598" s="124">
        <v>0.13617199999999999</v>
      </c>
      <c r="G2598" s="124">
        <v>0.169428</v>
      </c>
    </row>
    <row r="2599" spans="2:7" hidden="1" x14ac:dyDescent="0.5">
      <c r="B2599" s="122">
        <v>2011</v>
      </c>
      <c r="C2599" s="126" t="s">
        <v>77</v>
      </c>
      <c r="D2599" s="126" t="s">
        <v>253</v>
      </c>
      <c r="E2599" s="124">
        <v>5.3080000000000002E-3</v>
      </c>
      <c r="F2599" s="124">
        <v>4.5570000000000003E-3</v>
      </c>
      <c r="G2599" s="124">
        <v>9.8650000000000005E-3</v>
      </c>
    </row>
    <row r="2600" spans="2:7" hidden="1" x14ac:dyDescent="0.5">
      <c r="B2600" s="122">
        <v>2011</v>
      </c>
      <c r="C2600" s="126" t="s">
        <v>77</v>
      </c>
      <c r="D2600" s="126" t="s">
        <v>254</v>
      </c>
      <c r="E2600" s="124">
        <v>0.195211</v>
      </c>
      <c r="F2600" s="124">
        <v>0.15338599999999999</v>
      </c>
      <c r="G2600" s="124">
        <v>0.34859699999999999</v>
      </c>
    </row>
    <row r="2601" spans="2:7" hidden="1" x14ac:dyDescent="0.5">
      <c r="B2601" s="122">
        <v>2011</v>
      </c>
      <c r="C2601" s="126" t="s">
        <v>77</v>
      </c>
      <c r="D2601" s="126" t="s">
        <v>255</v>
      </c>
      <c r="E2601" s="124">
        <v>0.35208200000000001</v>
      </c>
      <c r="F2601" s="124">
        <v>1.229239</v>
      </c>
      <c r="G2601" s="124">
        <v>1.581321</v>
      </c>
    </row>
    <row r="2602" spans="2:7" hidden="1" x14ac:dyDescent="0.5">
      <c r="B2602" s="122">
        <v>2011</v>
      </c>
      <c r="C2602" s="126" t="s">
        <v>77</v>
      </c>
      <c r="D2602" s="126" t="s">
        <v>256</v>
      </c>
      <c r="E2602" s="124">
        <v>0.37387900000000002</v>
      </c>
      <c r="F2602" s="124">
        <v>0.32612600000000003</v>
      </c>
      <c r="G2602" s="124">
        <v>0.70000499999999999</v>
      </c>
    </row>
    <row r="2603" spans="2:7" x14ac:dyDescent="0.5">
      <c r="B2603" s="122">
        <v>2012</v>
      </c>
      <c r="C2603" s="124" t="s">
        <v>136</v>
      </c>
      <c r="D2603" s="124" t="s">
        <v>52</v>
      </c>
      <c r="E2603" s="124">
        <v>0.75973800000000002</v>
      </c>
      <c r="F2603" s="124">
        <v>1.4981139999999999</v>
      </c>
      <c r="G2603" s="124">
        <v>2.2578520000000002</v>
      </c>
    </row>
    <row r="2604" spans="2:7" x14ac:dyDescent="0.5">
      <c r="B2604" s="122">
        <v>2012</v>
      </c>
      <c r="C2604" s="124" t="s">
        <v>136</v>
      </c>
      <c r="D2604" s="124" t="s">
        <v>137</v>
      </c>
      <c r="E2604" s="124">
        <v>0.20553099999999999</v>
      </c>
      <c r="F2604" s="124">
        <v>0.36517500000000003</v>
      </c>
      <c r="G2604" s="124">
        <v>0.57070600000000005</v>
      </c>
    </row>
    <row r="2605" spans="2:7" x14ac:dyDescent="0.5">
      <c r="B2605" s="122">
        <v>2012</v>
      </c>
      <c r="C2605" s="124" t="s">
        <v>136</v>
      </c>
      <c r="D2605" s="124" t="s">
        <v>51</v>
      </c>
      <c r="E2605" s="124">
        <v>1.0075620000000001</v>
      </c>
      <c r="F2605" s="124">
        <v>1.076808</v>
      </c>
      <c r="G2605" s="124">
        <v>2.0843699999999998</v>
      </c>
    </row>
    <row r="2606" spans="2:7" x14ac:dyDescent="0.5">
      <c r="B2606" s="122">
        <v>2012</v>
      </c>
      <c r="C2606" s="126" t="s">
        <v>136</v>
      </c>
      <c r="D2606" s="126" t="s">
        <v>138</v>
      </c>
      <c r="E2606" s="124">
        <v>0.73520300000000005</v>
      </c>
      <c r="F2606" s="124">
        <v>0.95766600000000002</v>
      </c>
      <c r="G2606" s="124">
        <v>1.692869</v>
      </c>
    </row>
    <row r="2607" spans="2:7" hidden="1" x14ac:dyDescent="0.5">
      <c r="B2607" s="122">
        <v>2012</v>
      </c>
      <c r="C2607" s="126" t="s">
        <v>139</v>
      </c>
      <c r="D2607" s="126" t="s">
        <v>139</v>
      </c>
      <c r="E2607" s="124">
        <v>8.9273830000000007</v>
      </c>
      <c r="F2607" s="124">
        <v>0</v>
      </c>
      <c r="G2607" s="124">
        <v>8.9273830000000007</v>
      </c>
    </row>
    <row r="2608" spans="2:7" hidden="1" x14ac:dyDescent="0.5">
      <c r="B2608" s="122">
        <v>2012</v>
      </c>
      <c r="C2608" s="126" t="s">
        <v>72</v>
      </c>
      <c r="D2608" s="126" t="s">
        <v>140</v>
      </c>
      <c r="E2608" s="124">
        <v>6.1880189999999997</v>
      </c>
      <c r="F2608" s="124">
        <v>0.73220799999999997</v>
      </c>
      <c r="G2608" s="124">
        <v>6.9202269999999997</v>
      </c>
    </row>
    <row r="2609" spans="2:7" hidden="1" x14ac:dyDescent="0.5">
      <c r="B2609" s="122">
        <v>2012</v>
      </c>
      <c r="C2609" s="126" t="s">
        <v>72</v>
      </c>
      <c r="D2609" s="126" t="s">
        <v>141</v>
      </c>
      <c r="E2609" s="124">
        <v>6.9822999999999996E-2</v>
      </c>
      <c r="F2609" s="124">
        <v>4.1537999999999999E-2</v>
      </c>
      <c r="G2609" s="124">
        <v>0.111361</v>
      </c>
    </row>
    <row r="2610" spans="2:7" hidden="1" x14ac:dyDescent="0.5">
      <c r="B2610" s="122">
        <v>2012</v>
      </c>
      <c r="C2610" s="126" t="s">
        <v>72</v>
      </c>
      <c r="D2610" s="126" t="s">
        <v>142</v>
      </c>
      <c r="E2610" s="124">
        <v>0.32557199999999997</v>
      </c>
      <c r="F2610" s="124">
        <v>0.13731299999999999</v>
      </c>
      <c r="G2610" s="124">
        <v>0.46288499999999999</v>
      </c>
    </row>
    <row r="2611" spans="2:7" hidden="1" x14ac:dyDescent="0.5">
      <c r="B2611" s="122">
        <v>2012</v>
      </c>
      <c r="C2611" s="126" t="s">
        <v>72</v>
      </c>
      <c r="D2611" s="126" t="s">
        <v>143</v>
      </c>
      <c r="E2611" s="124">
        <v>0.68116299999999996</v>
      </c>
      <c r="F2611" s="124">
        <v>0.17758699999999999</v>
      </c>
      <c r="G2611" s="124">
        <v>0.8587499999999999</v>
      </c>
    </row>
    <row r="2612" spans="2:7" hidden="1" x14ac:dyDescent="0.5">
      <c r="B2612" s="122">
        <v>2012</v>
      </c>
      <c r="C2612" s="126" t="s">
        <v>72</v>
      </c>
      <c r="D2612" s="126" t="s">
        <v>144</v>
      </c>
      <c r="E2612" s="124">
        <v>7.0046999999999998E-2</v>
      </c>
      <c r="F2612" s="124">
        <v>3.5414000000000001E-2</v>
      </c>
      <c r="G2612" s="124">
        <v>0.105461</v>
      </c>
    </row>
    <row r="2613" spans="2:7" hidden="1" x14ac:dyDescent="0.5">
      <c r="B2613" s="122">
        <v>2012</v>
      </c>
      <c r="C2613" s="126" t="s">
        <v>72</v>
      </c>
      <c r="D2613" s="126" t="s">
        <v>145</v>
      </c>
      <c r="E2613" s="124">
        <v>0.74442799999999998</v>
      </c>
      <c r="F2613" s="124">
        <v>0.15609799999999999</v>
      </c>
      <c r="G2613" s="124">
        <v>0.90052599999999994</v>
      </c>
    </row>
    <row r="2614" spans="2:7" hidden="1" x14ac:dyDescent="0.5">
      <c r="B2614" s="122">
        <v>2012</v>
      </c>
      <c r="C2614" s="126" t="s">
        <v>146</v>
      </c>
      <c r="D2614" s="126" t="s">
        <v>147</v>
      </c>
      <c r="E2614" s="124">
        <v>3.5500000000000002E-3</v>
      </c>
      <c r="F2614" s="124">
        <v>0.98815200000000003</v>
      </c>
      <c r="G2614" s="124">
        <v>0.99170200000000008</v>
      </c>
    </row>
    <row r="2615" spans="2:7" hidden="1" x14ac:dyDescent="0.5">
      <c r="B2615" s="122">
        <v>2012</v>
      </c>
      <c r="C2615" s="126" t="s">
        <v>146</v>
      </c>
      <c r="D2615" s="126" t="s">
        <v>148</v>
      </c>
      <c r="E2615" s="124">
        <v>0.18393699999999999</v>
      </c>
      <c r="F2615" s="124">
        <v>9.8252999999999993E-2</v>
      </c>
      <c r="G2615" s="124">
        <v>0.28219</v>
      </c>
    </row>
    <row r="2616" spans="2:7" hidden="1" x14ac:dyDescent="0.5">
      <c r="B2616" s="122">
        <v>2012</v>
      </c>
      <c r="C2616" s="126" t="s">
        <v>146</v>
      </c>
      <c r="D2616" s="126" t="s">
        <v>149</v>
      </c>
      <c r="E2616" s="124">
        <v>2.0930000000000001E-2</v>
      </c>
      <c r="F2616" s="124">
        <v>0.69728999999999997</v>
      </c>
      <c r="G2616" s="124">
        <v>0.71821999999999997</v>
      </c>
    </row>
    <row r="2617" spans="2:7" hidden="1" x14ac:dyDescent="0.5">
      <c r="B2617" s="122">
        <v>2012</v>
      </c>
      <c r="C2617" s="126" t="s">
        <v>146</v>
      </c>
      <c r="D2617" s="126" t="s">
        <v>150</v>
      </c>
      <c r="E2617" s="124">
        <v>0.13326399999999999</v>
      </c>
      <c r="F2617" s="124">
        <v>1.183189</v>
      </c>
      <c r="G2617" s="124">
        <v>1.3164530000000001</v>
      </c>
    </row>
    <row r="2618" spans="2:7" hidden="1" x14ac:dyDescent="0.5">
      <c r="B2618" s="122">
        <v>2012</v>
      </c>
      <c r="C2618" s="126" t="s">
        <v>146</v>
      </c>
      <c r="D2618" s="126" t="s">
        <v>151</v>
      </c>
      <c r="E2618" s="124">
        <v>3.8239000000000002E-2</v>
      </c>
      <c r="F2618" s="124">
        <v>9.0796000000000002E-2</v>
      </c>
      <c r="G2618" s="124">
        <v>0.12903500000000001</v>
      </c>
    </row>
    <row r="2619" spans="2:7" hidden="1" x14ac:dyDescent="0.5">
      <c r="B2619" s="122">
        <v>2012</v>
      </c>
      <c r="C2619" s="126" t="s">
        <v>146</v>
      </c>
      <c r="D2619" s="126" t="s">
        <v>152</v>
      </c>
      <c r="E2619" s="124">
        <v>3.3739999999999998E-3</v>
      </c>
      <c r="F2619" s="124">
        <v>3.6135E-2</v>
      </c>
      <c r="G2619" s="124">
        <v>3.9509000000000002E-2</v>
      </c>
    </row>
    <row r="2620" spans="2:7" hidden="1" x14ac:dyDescent="0.5">
      <c r="B2620" s="122">
        <v>2012</v>
      </c>
      <c r="C2620" s="126" t="s">
        <v>146</v>
      </c>
      <c r="D2620" s="126" t="s">
        <v>153</v>
      </c>
      <c r="E2620" s="124">
        <v>8.1709999999999994E-3</v>
      </c>
      <c r="F2620" s="124">
        <v>0.35661900000000002</v>
      </c>
      <c r="G2620" s="124">
        <v>0.36479</v>
      </c>
    </row>
    <row r="2621" spans="2:7" hidden="1" x14ac:dyDescent="0.5">
      <c r="B2621" s="122">
        <v>2012</v>
      </c>
      <c r="C2621" s="126" t="s">
        <v>146</v>
      </c>
      <c r="D2621" s="126" t="s">
        <v>154</v>
      </c>
      <c r="E2621" s="124">
        <v>1.7122999999999999E-2</v>
      </c>
      <c r="F2621" s="124">
        <v>1.0316510000000001</v>
      </c>
      <c r="G2621" s="124">
        <v>1.0487740000000001</v>
      </c>
    </row>
    <row r="2622" spans="2:7" hidden="1" x14ac:dyDescent="0.5">
      <c r="B2622" s="122">
        <v>2012</v>
      </c>
      <c r="C2622" s="126" t="s">
        <v>146</v>
      </c>
      <c r="D2622" s="126" t="s">
        <v>155</v>
      </c>
      <c r="E2622" s="124">
        <v>1.0839999999999999E-3</v>
      </c>
      <c r="F2622" s="124">
        <v>1.3266E-2</v>
      </c>
      <c r="G2622" s="124">
        <v>1.435E-2</v>
      </c>
    </row>
    <row r="2623" spans="2:7" hidden="1" x14ac:dyDescent="0.5">
      <c r="B2623" s="122">
        <v>2012</v>
      </c>
      <c r="C2623" s="126" t="s">
        <v>146</v>
      </c>
      <c r="D2623" s="126" t="s">
        <v>156</v>
      </c>
      <c r="E2623" s="124">
        <v>9.6430000000000005E-3</v>
      </c>
      <c r="F2623" s="124">
        <v>0.64612700000000001</v>
      </c>
      <c r="G2623" s="124">
        <v>0.65576999999999996</v>
      </c>
    </row>
    <row r="2624" spans="2:7" hidden="1" x14ac:dyDescent="0.5">
      <c r="B2624" s="122">
        <v>2012</v>
      </c>
      <c r="C2624" s="126" t="s">
        <v>146</v>
      </c>
      <c r="D2624" s="126" t="s">
        <v>157</v>
      </c>
      <c r="E2624" s="124">
        <v>3.3356999999999998E-2</v>
      </c>
      <c r="F2624" s="124">
        <v>0.33075300000000002</v>
      </c>
      <c r="G2624" s="124">
        <v>0.36410999999999999</v>
      </c>
    </row>
    <row r="2625" spans="2:7" hidden="1" x14ac:dyDescent="0.5">
      <c r="B2625" s="122">
        <v>2012</v>
      </c>
      <c r="C2625" s="126" t="s">
        <v>146</v>
      </c>
      <c r="D2625" s="126" t="s">
        <v>158</v>
      </c>
      <c r="E2625" s="124">
        <v>3.2569999999999999E-3</v>
      </c>
      <c r="F2625" s="124">
        <v>0.19278400000000001</v>
      </c>
      <c r="G2625" s="124">
        <v>0.19604099999999999</v>
      </c>
    </row>
    <row r="2626" spans="2:7" hidden="1" x14ac:dyDescent="0.5">
      <c r="B2626" s="122">
        <v>2012</v>
      </c>
      <c r="C2626" s="126" t="s">
        <v>146</v>
      </c>
      <c r="D2626" s="126" t="s">
        <v>159</v>
      </c>
      <c r="E2626" s="124">
        <v>1.0510000000000001E-3</v>
      </c>
      <c r="F2626" s="124">
        <v>4.0237000000000002E-2</v>
      </c>
      <c r="G2626" s="124">
        <v>4.1288000000000012E-2</v>
      </c>
    </row>
    <row r="2627" spans="2:7" hidden="1" x14ac:dyDescent="0.5">
      <c r="B2627" s="122">
        <v>2012</v>
      </c>
      <c r="C2627" s="126" t="s">
        <v>146</v>
      </c>
      <c r="D2627" s="126" t="s">
        <v>160</v>
      </c>
      <c r="E2627" s="124">
        <v>3.7071E-2</v>
      </c>
      <c r="F2627" s="124">
        <v>0.297317</v>
      </c>
      <c r="G2627" s="124">
        <v>0.33438800000000002</v>
      </c>
    </row>
    <row r="2628" spans="2:7" hidden="1" x14ac:dyDescent="0.5">
      <c r="B2628" s="122">
        <v>2012</v>
      </c>
      <c r="C2628" s="126" t="s">
        <v>146</v>
      </c>
      <c r="D2628" s="126" t="s">
        <v>161</v>
      </c>
      <c r="E2628" s="124">
        <v>2.2100000000000002E-3</v>
      </c>
      <c r="F2628" s="124">
        <v>3.6283999999999997E-2</v>
      </c>
      <c r="G2628" s="124">
        <v>3.8494E-2</v>
      </c>
    </row>
    <row r="2629" spans="2:7" hidden="1" x14ac:dyDescent="0.5">
      <c r="B2629" s="122">
        <v>2012</v>
      </c>
      <c r="C2629" s="126" t="s">
        <v>146</v>
      </c>
      <c r="D2629" s="126" t="s">
        <v>162</v>
      </c>
      <c r="E2629" s="124">
        <v>1.1879000000000001E-2</v>
      </c>
      <c r="F2629" s="124">
        <v>1.299E-2</v>
      </c>
      <c r="G2629" s="124">
        <v>2.4868999999999999E-2</v>
      </c>
    </row>
    <row r="2630" spans="2:7" hidden="1" x14ac:dyDescent="0.5">
      <c r="B2630" s="122">
        <v>2012</v>
      </c>
      <c r="C2630" s="126" t="s">
        <v>146</v>
      </c>
      <c r="D2630" s="126" t="s">
        <v>163</v>
      </c>
      <c r="E2630" s="124">
        <v>2.4421000000000002E-2</v>
      </c>
      <c r="F2630" s="124">
        <v>2.0645E-2</v>
      </c>
      <c r="G2630" s="124">
        <v>4.5066000000000002E-2</v>
      </c>
    </row>
    <row r="2631" spans="2:7" hidden="1" x14ac:dyDescent="0.5">
      <c r="B2631" s="122">
        <v>2012</v>
      </c>
      <c r="C2631" s="126" t="s">
        <v>146</v>
      </c>
      <c r="D2631" s="126" t="s">
        <v>164</v>
      </c>
      <c r="E2631" s="124">
        <v>-1.06E-4</v>
      </c>
      <c r="F2631" s="124">
        <v>0.15439900000000001</v>
      </c>
      <c r="G2631" s="124">
        <v>0.15429300000000001</v>
      </c>
    </row>
    <row r="2632" spans="2:7" hidden="1" x14ac:dyDescent="0.5">
      <c r="B2632" s="122">
        <v>2012</v>
      </c>
      <c r="C2632" s="126" t="s">
        <v>146</v>
      </c>
      <c r="D2632" s="126" t="s">
        <v>165</v>
      </c>
      <c r="E2632" s="124">
        <v>5.2325000000000003E-2</v>
      </c>
      <c r="F2632" s="124">
        <v>1.236583</v>
      </c>
      <c r="G2632" s="124">
        <v>1.2889079999999999</v>
      </c>
    </row>
    <row r="2633" spans="2:7" hidden="1" x14ac:dyDescent="0.5">
      <c r="B2633" s="122">
        <v>2012</v>
      </c>
      <c r="C2633" s="126" t="s">
        <v>146</v>
      </c>
      <c r="D2633" s="126" t="s">
        <v>166</v>
      </c>
      <c r="E2633" s="124">
        <v>2.2072000000000001E-2</v>
      </c>
      <c r="F2633" s="124">
        <v>0.219249</v>
      </c>
      <c r="G2633" s="124">
        <v>0.24132100000000001</v>
      </c>
    </row>
    <row r="2634" spans="2:7" hidden="1" x14ac:dyDescent="0.5">
      <c r="B2634" s="122">
        <v>2012</v>
      </c>
      <c r="C2634" s="126" t="s">
        <v>146</v>
      </c>
      <c r="D2634" s="126" t="s">
        <v>167</v>
      </c>
      <c r="E2634" s="124">
        <v>3.1477999999999999E-2</v>
      </c>
      <c r="F2634" s="124">
        <v>0.88792300000000002</v>
      </c>
      <c r="G2634" s="124">
        <v>0.91940100000000002</v>
      </c>
    </row>
    <row r="2635" spans="2:7" hidden="1" x14ac:dyDescent="0.5">
      <c r="B2635" s="122">
        <v>2012</v>
      </c>
      <c r="C2635" s="126" t="s">
        <v>146</v>
      </c>
      <c r="D2635" s="126" t="s">
        <v>168</v>
      </c>
      <c r="E2635" s="124">
        <v>0.465721</v>
      </c>
      <c r="F2635" s="124">
        <v>1.285844</v>
      </c>
      <c r="G2635" s="124">
        <v>1.751565</v>
      </c>
    </row>
    <row r="2636" spans="2:7" hidden="1" x14ac:dyDescent="0.5">
      <c r="B2636" s="122">
        <v>2012</v>
      </c>
      <c r="C2636" s="126" t="s">
        <v>146</v>
      </c>
      <c r="D2636" s="126" t="s">
        <v>169</v>
      </c>
      <c r="E2636" s="124">
        <v>4.8719999999999996E-3</v>
      </c>
      <c r="F2636" s="124">
        <v>0.10000199999999999</v>
      </c>
      <c r="G2636" s="124">
        <v>0.104874</v>
      </c>
    </row>
    <row r="2637" spans="2:7" hidden="1" x14ac:dyDescent="0.5">
      <c r="B2637" s="122">
        <v>2012</v>
      </c>
      <c r="C2637" s="126" t="s">
        <v>146</v>
      </c>
      <c r="D2637" s="126" t="s">
        <v>170</v>
      </c>
      <c r="E2637" s="124">
        <v>2.0656999999999998E-2</v>
      </c>
      <c r="F2637" s="124">
        <v>0.176395</v>
      </c>
      <c r="G2637" s="124">
        <v>0.197052</v>
      </c>
    </row>
    <row r="2638" spans="2:7" hidden="1" x14ac:dyDescent="0.5">
      <c r="B2638" s="122">
        <v>2012</v>
      </c>
      <c r="C2638" s="126" t="s">
        <v>146</v>
      </c>
      <c r="D2638" s="126" t="s">
        <v>171</v>
      </c>
      <c r="E2638" s="124">
        <v>1.4189999999999999E-3</v>
      </c>
      <c r="F2638" s="124">
        <v>0.246977</v>
      </c>
      <c r="G2638" s="124">
        <v>0.24839600000000001</v>
      </c>
    </row>
    <row r="2639" spans="2:7" hidden="1" x14ac:dyDescent="0.5">
      <c r="B2639" s="122">
        <v>2012</v>
      </c>
      <c r="C2639" s="126" t="s">
        <v>146</v>
      </c>
      <c r="D2639" s="126" t="s">
        <v>172</v>
      </c>
      <c r="E2639" s="124">
        <v>3.8869000000000001E-2</v>
      </c>
      <c r="F2639" s="124">
        <v>2.1950999999999998E-2</v>
      </c>
      <c r="G2639" s="124">
        <v>6.0819999999999999E-2</v>
      </c>
    </row>
    <row r="2640" spans="2:7" hidden="1" x14ac:dyDescent="0.5">
      <c r="B2640" s="122">
        <v>2012</v>
      </c>
      <c r="C2640" s="126" t="s">
        <v>146</v>
      </c>
      <c r="D2640" s="126" t="s">
        <v>173</v>
      </c>
      <c r="E2640" s="124">
        <v>1.1114000000000001E-2</v>
      </c>
      <c r="F2640" s="124">
        <v>0.12731000000000001</v>
      </c>
      <c r="G2640" s="124">
        <v>0.13842399999999999</v>
      </c>
    </row>
    <row r="2641" spans="2:7" hidden="1" x14ac:dyDescent="0.5">
      <c r="B2641" s="122">
        <v>2012</v>
      </c>
      <c r="C2641" s="126" t="s">
        <v>146</v>
      </c>
      <c r="D2641" s="126" t="s">
        <v>174</v>
      </c>
      <c r="E2641" s="124">
        <v>1.3100000000000001E-4</v>
      </c>
      <c r="F2641" s="124">
        <v>4.0301999999999998E-2</v>
      </c>
      <c r="G2641" s="124">
        <v>4.0432999999999997E-2</v>
      </c>
    </row>
    <row r="2642" spans="2:7" hidden="1" x14ac:dyDescent="0.5">
      <c r="B2642" s="122">
        <v>2012</v>
      </c>
      <c r="C2642" s="126" t="s">
        <v>146</v>
      </c>
      <c r="D2642" s="126" t="s">
        <v>175</v>
      </c>
      <c r="E2642" s="124">
        <v>2.0939999999999999E-3</v>
      </c>
      <c r="F2642" s="124">
        <v>1.9689999999999999E-2</v>
      </c>
      <c r="G2642" s="124">
        <v>2.1784000000000001E-2</v>
      </c>
    </row>
    <row r="2643" spans="2:7" hidden="1" x14ac:dyDescent="0.5">
      <c r="B2643" s="122">
        <v>2012</v>
      </c>
      <c r="C2643" s="126" t="s">
        <v>146</v>
      </c>
      <c r="D2643" s="126" t="s">
        <v>176</v>
      </c>
      <c r="E2643" s="124">
        <v>1.1903E-2</v>
      </c>
      <c r="F2643" s="124">
        <v>0.22331699999999999</v>
      </c>
      <c r="G2643" s="124">
        <v>0.23522000000000001</v>
      </c>
    </row>
    <row r="2644" spans="2:7" hidden="1" x14ac:dyDescent="0.5">
      <c r="B2644" s="122">
        <v>2012</v>
      </c>
      <c r="C2644" s="126" t="s">
        <v>73</v>
      </c>
      <c r="D2644" s="126" t="s">
        <v>177</v>
      </c>
      <c r="E2644" s="124">
        <v>0.32711200000000001</v>
      </c>
      <c r="F2644" s="124">
        <v>0.95335700000000001</v>
      </c>
      <c r="G2644" s="124">
        <v>1.2804690000000001</v>
      </c>
    </row>
    <row r="2645" spans="2:7" hidden="1" x14ac:dyDescent="0.5">
      <c r="B2645" s="122">
        <v>2012</v>
      </c>
      <c r="C2645" s="126" t="s">
        <v>73</v>
      </c>
      <c r="D2645" s="126" t="s">
        <v>178</v>
      </c>
      <c r="E2645" s="124">
        <v>0.269623</v>
      </c>
      <c r="F2645" s="124">
        <v>0.35248299999999999</v>
      </c>
      <c r="G2645" s="124">
        <v>0.62210600000000005</v>
      </c>
    </row>
    <row r="2646" spans="2:7" hidden="1" x14ac:dyDescent="0.5">
      <c r="B2646" s="122">
        <v>2012</v>
      </c>
      <c r="C2646" s="126" t="s">
        <v>73</v>
      </c>
      <c r="D2646" s="126" t="s">
        <v>179</v>
      </c>
      <c r="E2646" s="124">
        <v>0.118573</v>
      </c>
      <c r="F2646" s="124">
        <v>0.31348900000000002</v>
      </c>
      <c r="G2646" s="124">
        <v>0.432062</v>
      </c>
    </row>
    <row r="2647" spans="2:7" hidden="1" x14ac:dyDescent="0.5">
      <c r="B2647" s="122">
        <v>2012</v>
      </c>
      <c r="C2647" s="126" t="s">
        <v>73</v>
      </c>
      <c r="D2647" s="126" t="s">
        <v>180</v>
      </c>
      <c r="E2647" s="124">
        <v>1.3591000000000001E-2</v>
      </c>
      <c r="F2647" s="124">
        <v>0.14669399999999999</v>
      </c>
      <c r="G2647" s="124">
        <v>0.16028500000000001</v>
      </c>
    </row>
    <row r="2648" spans="2:7" hidden="1" x14ac:dyDescent="0.5">
      <c r="B2648" s="122">
        <v>2012</v>
      </c>
      <c r="C2648" s="126" t="s">
        <v>73</v>
      </c>
      <c r="D2648" s="126" t="s">
        <v>181</v>
      </c>
      <c r="E2648" s="124">
        <v>2.8549999999999999E-3</v>
      </c>
      <c r="F2648" s="124">
        <v>5.3140000000000001E-3</v>
      </c>
      <c r="G2648" s="124">
        <v>8.1689999999999992E-3</v>
      </c>
    </row>
    <row r="2649" spans="2:7" hidden="1" x14ac:dyDescent="0.5">
      <c r="B2649" s="122">
        <v>2012</v>
      </c>
      <c r="C2649" s="126" t="s">
        <v>73</v>
      </c>
      <c r="D2649" s="126" t="s">
        <v>182</v>
      </c>
      <c r="E2649" s="124">
        <v>1.1912689999999999</v>
      </c>
      <c r="F2649" s="124">
        <v>0.77179699999999996</v>
      </c>
      <c r="G2649" s="124">
        <v>1.963066</v>
      </c>
    </row>
    <row r="2650" spans="2:7" hidden="1" x14ac:dyDescent="0.5">
      <c r="B2650" s="122">
        <v>2012</v>
      </c>
      <c r="C2650" s="126" t="s">
        <v>73</v>
      </c>
      <c r="D2650" s="126" t="s">
        <v>183</v>
      </c>
      <c r="E2650" s="124">
        <v>0.95123400000000002</v>
      </c>
      <c r="F2650" s="124">
        <v>0.65063800000000005</v>
      </c>
      <c r="G2650" s="124">
        <v>1.601872</v>
      </c>
    </row>
    <row r="2651" spans="2:7" hidden="1" x14ac:dyDescent="0.5">
      <c r="B2651" s="122">
        <v>2012</v>
      </c>
      <c r="C2651" s="126" t="s">
        <v>73</v>
      </c>
      <c r="D2651" s="126" t="s">
        <v>184</v>
      </c>
      <c r="E2651" s="124">
        <v>0.66772799999999999</v>
      </c>
      <c r="F2651" s="124">
        <v>0.82118800000000003</v>
      </c>
      <c r="G2651" s="124">
        <v>1.4889159999999999</v>
      </c>
    </row>
    <row r="2652" spans="2:7" hidden="1" x14ac:dyDescent="0.5">
      <c r="B2652" s="122">
        <v>2012</v>
      </c>
      <c r="C2652" s="126" t="s">
        <v>73</v>
      </c>
      <c r="D2652" s="126" t="s">
        <v>185</v>
      </c>
      <c r="E2652" s="124">
        <v>0.96200200000000002</v>
      </c>
      <c r="F2652" s="124">
        <v>0.86680000000000001</v>
      </c>
      <c r="G2652" s="124">
        <v>1.828802</v>
      </c>
    </row>
    <row r="2653" spans="2:7" hidden="1" x14ac:dyDescent="0.5">
      <c r="B2653" s="122">
        <v>2012</v>
      </c>
      <c r="C2653" s="126" t="s">
        <v>186</v>
      </c>
      <c r="D2653" s="126" t="s">
        <v>187</v>
      </c>
      <c r="E2653" s="124">
        <v>0.23144999999999999</v>
      </c>
      <c r="F2653" s="124">
        <v>0.131134</v>
      </c>
      <c r="G2653" s="124">
        <v>0.36258400000000002</v>
      </c>
    </row>
    <row r="2654" spans="2:7" hidden="1" x14ac:dyDescent="0.5">
      <c r="B2654" s="122">
        <v>2012</v>
      </c>
      <c r="C2654" s="126" t="s">
        <v>186</v>
      </c>
      <c r="D2654" s="126" t="s">
        <v>188</v>
      </c>
      <c r="E2654" s="124">
        <v>1.0097449999999999</v>
      </c>
      <c r="F2654" s="124">
        <v>0.76258099999999995</v>
      </c>
      <c r="G2654" s="124">
        <v>1.7723260000000001</v>
      </c>
    </row>
    <row r="2655" spans="2:7" hidden="1" x14ac:dyDescent="0.5">
      <c r="B2655" s="122">
        <v>2012</v>
      </c>
      <c r="C2655" s="126" t="s">
        <v>186</v>
      </c>
      <c r="D2655" s="126" t="s">
        <v>189</v>
      </c>
      <c r="E2655" s="124">
        <v>0.660995</v>
      </c>
      <c r="F2655" s="124">
        <v>0.83421500000000004</v>
      </c>
      <c r="G2655" s="124">
        <v>1.4952099999999999</v>
      </c>
    </row>
    <row r="2656" spans="2:7" hidden="1" x14ac:dyDescent="0.5">
      <c r="B2656" s="122">
        <v>2012</v>
      </c>
      <c r="C2656" s="126" t="s">
        <v>190</v>
      </c>
      <c r="D2656" s="126" t="s">
        <v>191</v>
      </c>
      <c r="E2656" s="124">
        <v>8.7010000000000004E-3</v>
      </c>
      <c r="F2656" s="124">
        <v>1.0619999999999999E-2</v>
      </c>
      <c r="G2656" s="124">
        <v>1.9321000000000001E-2</v>
      </c>
    </row>
    <row r="2657" spans="2:7" hidden="1" x14ac:dyDescent="0.5">
      <c r="B2657" s="122">
        <v>2012</v>
      </c>
      <c r="C2657" s="126" t="s">
        <v>190</v>
      </c>
      <c r="D2657" s="126" t="s">
        <v>192</v>
      </c>
      <c r="E2657" s="124">
        <v>0.119392</v>
      </c>
      <c r="F2657" s="124">
        <v>8.7345000000000006E-2</v>
      </c>
      <c r="G2657" s="124">
        <v>0.206737</v>
      </c>
    </row>
    <row r="2658" spans="2:7" hidden="1" x14ac:dyDescent="0.5">
      <c r="B2658" s="122">
        <v>2012</v>
      </c>
      <c r="C2658" s="126" t="s">
        <v>190</v>
      </c>
      <c r="D2658" s="126" t="s">
        <v>193</v>
      </c>
      <c r="E2658" s="124">
        <v>0.59941199999999994</v>
      </c>
      <c r="F2658" s="124">
        <v>0.34842099999999998</v>
      </c>
      <c r="G2658" s="124">
        <v>0.94783299999999993</v>
      </c>
    </row>
    <row r="2659" spans="2:7" hidden="1" x14ac:dyDescent="0.5">
      <c r="B2659" s="122">
        <v>2012</v>
      </c>
      <c r="C2659" s="126" t="s">
        <v>190</v>
      </c>
      <c r="D2659" s="126" t="s">
        <v>194</v>
      </c>
      <c r="E2659" s="124">
        <v>1.9956999999999999E-2</v>
      </c>
      <c r="F2659" s="124">
        <v>1.112E-2</v>
      </c>
      <c r="G2659" s="124">
        <v>3.1077E-2</v>
      </c>
    </row>
    <row r="2660" spans="2:7" hidden="1" x14ac:dyDescent="0.5">
      <c r="B2660" s="122">
        <v>2012</v>
      </c>
      <c r="C2660" s="126" t="s">
        <v>190</v>
      </c>
      <c r="D2660" s="126" t="s">
        <v>195</v>
      </c>
      <c r="E2660" s="124">
        <v>0.42642200000000002</v>
      </c>
      <c r="F2660" s="124">
        <v>0.64678000000000002</v>
      </c>
      <c r="G2660" s="124">
        <v>1.073202</v>
      </c>
    </row>
    <row r="2661" spans="2:7" hidden="1" x14ac:dyDescent="0.5">
      <c r="B2661" s="122">
        <v>2012</v>
      </c>
      <c r="C2661" s="126" t="s">
        <v>190</v>
      </c>
      <c r="D2661" s="126" t="s">
        <v>196</v>
      </c>
      <c r="E2661" s="124">
        <v>0.48095100000000002</v>
      </c>
      <c r="F2661" s="124">
        <v>0.21710399999999999</v>
      </c>
      <c r="G2661" s="124">
        <v>0.69805499999999998</v>
      </c>
    </row>
    <row r="2662" spans="2:7" hidden="1" x14ac:dyDescent="0.5">
      <c r="B2662" s="122">
        <v>2012</v>
      </c>
      <c r="C2662" s="126" t="s">
        <v>190</v>
      </c>
      <c r="D2662" s="126" t="s">
        <v>197</v>
      </c>
      <c r="E2662" s="124">
        <v>0.186191</v>
      </c>
      <c r="F2662" s="124">
        <v>0.178535</v>
      </c>
      <c r="G2662" s="124">
        <v>0.36472599999999999</v>
      </c>
    </row>
    <row r="2663" spans="2:7" hidden="1" x14ac:dyDescent="0.5">
      <c r="B2663" s="122">
        <v>2012</v>
      </c>
      <c r="C2663" s="126" t="s">
        <v>190</v>
      </c>
      <c r="D2663" s="126" t="s">
        <v>198</v>
      </c>
      <c r="E2663" s="124">
        <v>0.60436900000000005</v>
      </c>
      <c r="F2663" s="124">
        <v>1.203932</v>
      </c>
      <c r="G2663" s="124">
        <v>1.8083009999999999</v>
      </c>
    </row>
    <row r="2664" spans="2:7" hidden="1" x14ac:dyDescent="0.5">
      <c r="B2664" s="122">
        <v>2012</v>
      </c>
      <c r="C2664" s="126" t="s">
        <v>190</v>
      </c>
      <c r="D2664" s="126" t="s">
        <v>199</v>
      </c>
      <c r="E2664" s="124">
        <v>3.4568000000000002E-2</v>
      </c>
      <c r="F2664" s="124">
        <v>8.1298999999999996E-2</v>
      </c>
      <c r="G2664" s="124">
        <v>0.115867</v>
      </c>
    </row>
    <row r="2665" spans="2:7" hidden="1" x14ac:dyDescent="0.5">
      <c r="B2665" s="122">
        <v>2012</v>
      </c>
      <c r="C2665" s="126" t="s">
        <v>190</v>
      </c>
      <c r="D2665" s="126" t="s">
        <v>200</v>
      </c>
      <c r="E2665" s="124">
        <v>0.18012400000000001</v>
      </c>
      <c r="F2665" s="124">
        <v>0.22239300000000001</v>
      </c>
      <c r="G2665" s="124">
        <v>0.40251700000000001</v>
      </c>
    </row>
    <row r="2666" spans="2:7" hidden="1" x14ac:dyDescent="0.5">
      <c r="B2666" s="122">
        <v>2012</v>
      </c>
      <c r="C2666" s="126" t="s">
        <v>190</v>
      </c>
      <c r="D2666" s="126" t="s">
        <v>201</v>
      </c>
      <c r="E2666" s="124">
        <v>0.57805200000000001</v>
      </c>
      <c r="F2666" s="124">
        <v>0.58938500000000005</v>
      </c>
      <c r="G2666" s="124">
        <v>1.1674370000000001</v>
      </c>
    </row>
    <row r="2667" spans="2:7" hidden="1" x14ac:dyDescent="0.5">
      <c r="B2667" s="122">
        <v>2012</v>
      </c>
      <c r="C2667" s="126" t="s">
        <v>190</v>
      </c>
      <c r="D2667" s="126" t="s">
        <v>202</v>
      </c>
      <c r="E2667" s="124">
        <v>0.38743699999999998</v>
      </c>
      <c r="F2667" s="124">
        <v>0.435724</v>
      </c>
      <c r="G2667" s="124">
        <v>0.82316100000000003</v>
      </c>
    </row>
    <row r="2668" spans="2:7" hidden="1" x14ac:dyDescent="0.5">
      <c r="B2668" s="122">
        <v>2012</v>
      </c>
      <c r="C2668" s="126" t="s">
        <v>190</v>
      </c>
      <c r="D2668" s="126" t="s">
        <v>203</v>
      </c>
      <c r="E2668" s="124">
        <v>5.7808999999999999E-2</v>
      </c>
      <c r="F2668" s="124">
        <v>4.3839999999999997E-2</v>
      </c>
      <c r="G2668" s="124">
        <v>0.101649</v>
      </c>
    </row>
    <row r="2669" spans="2:7" hidden="1" x14ac:dyDescent="0.5">
      <c r="B2669" s="122">
        <v>2012</v>
      </c>
      <c r="C2669" s="126" t="s">
        <v>190</v>
      </c>
      <c r="D2669" s="126" t="s">
        <v>204</v>
      </c>
      <c r="E2669" s="124">
        <v>0.236239</v>
      </c>
      <c r="F2669" s="124">
        <v>0.210704</v>
      </c>
      <c r="G2669" s="124">
        <v>0.44694299999999998</v>
      </c>
    </row>
    <row r="2670" spans="2:7" hidden="1" x14ac:dyDescent="0.5">
      <c r="B2670" s="122">
        <v>2012</v>
      </c>
      <c r="C2670" s="126" t="s">
        <v>190</v>
      </c>
      <c r="D2670" s="126" t="s">
        <v>205</v>
      </c>
      <c r="E2670" s="124">
        <v>5.8407000000000001E-2</v>
      </c>
      <c r="F2670" s="124">
        <v>5.9258999999999999E-2</v>
      </c>
      <c r="G2670" s="124">
        <v>0.11766600000000001</v>
      </c>
    </row>
    <row r="2671" spans="2:7" hidden="1" x14ac:dyDescent="0.5">
      <c r="B2671" s="122">
        <v>2012</v>
      </c>
      <c r="C2671" s="126" t="s">
        <v>206</v>
      </c>
      <c r="D2671" s="126" t="s">
        <v>207</v>
      </c>
      <c r="E2671" s="124">
        <v>1.1629E-2</v>
      </c>
      <c r="F2671" s="124">
        <v>1.6643000000000002E-2</v>
      </c>
      <c r="G2671" s="124">
        <v>2.8271999999999999E-2</v>
      </c>
    </row>
    <row r="2672" spans="2:7" hidden="1" x14ac:dyDescent="0.5">
      <c r="B2672" s="122">
        <v>2012</v>
      </c>
      <c r="C2672" s="126" t="s">
        <v>206</v>
      </c>
      <c r="D2672" s="126" t="s">
        <v>208</v>
      </c>
      <c r="E2672" s="124">
        <v>3.0279999999999999E-3</v>
      </c>
      <c r="F2672" s="124">
        <v>3.6879999999999999E-3</v>
      </c>
      <c r="G2672" s="124">
        <v>6.7159999999999997E-3</v>
      </c>
    </row>
    <row r="2673" spans="2:7" hidden="1" x14ac:dyDescent="0.5">
      <c r="B2673" s="122">
        <v>2012</v>
      </c>
      <c r="C2673" s="126" t="s">
        <v>206</v>
      </c>
      <c r="D2673" s="126" t="s">
        <v>209</v>
      </c>
      <c r="E2673" s="124">
        <v>3.5899999999999999E-3</v>
      </c>
      <c r="F2673" s="124">
        <v>4.1279999999999997E-3</v>
      </c>
      <c r="G2673" s="124">
        <v>7.7179999999999992E-3</v>
      </c>
    </row>
    <row r="2674" spans="2:7" hidden="1" x14ac:dyDescent="0.5">
      <c r="B2674" s="122">
        <v>2012</v>
      </c>
      <c r="C2674" s="126" t="s">
        <v>206</v>
      </c>
      <c r="D2674" s="126" t="s">
        <v>210</v>
      </c>
      <c r="E2674" s="124">
        <v>7.6783000000000004E-2</v>
      </c>
      <c r="F2674" s="124">
        <v>8.2561999999999997E-2</v>
      </c>
      <c r="G2674" s="124">
        <v>0.15934499999999999</v>
      </c>
    </row>
    <row r="2675" spans="2:7" hidden="1" x14ac:dyDescent="0.5">
      <c r="B2675" s="122">
        <v>2012</v>
      </c>
      <c r="C2675" s="126" t="s">
        <v>206</v>
      </c>
      <c r="D2675" s="126" t="s">
        <v>211</v>
      </c>
      <c r="E2675" s="124">
        <v>2.2696999999999998E-2</v>
      </c>
      <c r="F2675" s="124">
        <v>2.8766E-2</v>
      </c>
      <c r="G2675" s="124">
        <v>5.1462999999999988E-2</v>
      </c>
    </row>
    <row r="2676" spans="2:7" hidden="1" x14ac:dyDescent="0.5">
      <c r="B2676" s="122">
        <v>2012</v>
      </c>
      <c r="C2676" s="126" t="s">
        <v>206</v>
      </c>
      <c r="D2676" s="126" t="s">
        <v>212</v>
      </c>
      <c r="E2676" s="124">
        <v>0.23394200000000001</v>
      </c>
      <c r="F2676" s="124">
        <v>0.35417700000000002</v>
      </c>
      <c r="G2676" s="124">
        <v>0.58811900000000006</v>
      </c>
    </row>
    <row r="2677" spans="2:7" hidden="1" x14ac:dyDescent="0.5">
      <c r="B2677" s="122">
        <v>2012</v>
      </c>
      <c r="C2677" s="126" t="s">
        <v>206</v>
      </c>
      <c r="D2677" s="126" t="s">
        <v>213</v>
      </c>
      <c r="E2677" s="124">
        <v>0.33147599999999999</v>
      </c>
      <c r="F2677" s="124">
        <v>0.44819599999999998</v>
      </c>
      <c r="G2677" s="124">
        <v>0.77967199999999992</v>
      </c>
    </row>
    <row r="2678" spans="2:7" hidden="1" x14ac:dyDescent="0.5">
      <c r="B2678" s="122">
        <v>2012</v>
      </c>
      <c r="C2678" s="126" t="s">
        <v>206</v>
      </c>
      <c r="D2678" s="126" t="s">
        <v>214</v>
      </c>
      <c r="E2678" s="124">
        <v>1.1211E-2</v>
      </c>
      <c r="F2678" s="124">
        <v>2.7288E-2</v>
      </c>
      <c r="G2678" s="124">
        <v>3.8498999999999999E-2</v>
      </c>
    </row>
    <row r="2679" spans="2:7" hidden="1" x14ac:dyDescent="0.5">
      <c r="B2679" s="122">
        <v>2012</v>
      </c>
      <c r="C2679" s="126" t="s">
        <v>206</v>
      </c>
      <c r="D2679" s="126" t="s">
        <v>215</v>
      </c>
      <c r="E2679" s="124">
        <v>6.5638000000000002E-2</v>
      </c>
      <c r="F2679" s="124">
        <v>5.4435999999999998E-2</v>
      </c>
      <c r="G2679" s="124">
        <v>0.120074</v>
      </c>
    </row>
    <row r="2680" spans="2:7" hidden="1" x14ac:dyDescent="0.5">
      <c r="B2680" s="122">
        <v>2012</v>
      </c>
      <c r="C2680" s="126" t="s">
        <v>206</v>
      </c>
      <c r="D2680" s="126" t="s">
        <v>216</v>
      </c>
      <c r="E2680" s="124">
        <v>3.4387000000000001E-2</v>
      </c>
      <c r="F2680" s="124">
        <v>3.1830999999999998E-2</v>
      </c>
      <c r="G2680" s="124">
        <v>6.6217999999999999E-2</v>
      </c>
    </row>
    <row r="2681" spans="2:7" hidden="1" x14ac:dyDescent="0.5">
      <c r="B2681" s="122">
        <v>2012</v>
      </c>
      <c r="C2681" s="126" t="s">
        <v>206</v>
      </c>
      <c r="D2681" s="126" t="s">
        <v>217</v>
      </c>
      <c r="E2681" s="124">
        <v>5.2090000000000001E-3</v>
      </c>
      <c r="F2681" s="124">
        <v>9.1599999999999997E-3</v>
      </c>
      <c r="G2681" s="124">
        <v>1.4369E-2</v>
      </c>
    </row>
    <row r="2682" spans="2:7" hidden="1" x14ac:dyDescent="0.5">
      <c r="B2682" s="122">
        <v>2012</v>
      </c>
      <c r="C2682" s="126" t="s">
        <v>206</v>
      </c>
      <c r="D2682" s="126" t="s">
        <v>218</v>
      </c>
      <c r="E2682" s="124">
        <v>4.8915E-2</v>
      </c>
      <c r="F2682" s="124">
        <v>0.107239</v>
      </c>
      <c r="G2682" s="124">
        <v>0.15615399999999999</v>
      </c>
    </row>
    <row r="2683" spans="2:7" hidden="1" x14ac:dyDescent="0.5">
      <c r="B2683" s="122">
        <v>2012</v>
      </c>
      <c r="C2683" s="126" t="s">
        <v>206</v>
      </c>
      <c r="D2683" s="126" t="s">
        <v>219</v>
      </c>
      <c r="E2683" s="124">
        <v>3.9676999999999997E-2</v>
      </c>
      <c r="F2683" s="124">
        <v>4.6892999999999997E-2</v>
      </c>
      <c r="G2683" s="124">
        <v>8.6569999999999994E-2</v>
      </c>
    </row>
    <row r="2684" spans="2:7" hidden="1" x14ac:dyDescent="0.5">
      <c r="B2684" s="122">
        <v>2012</v>
      </c>
      <c r="C2684" s="126" t="s">
        <v>206</v>
      </c>
      <c r="D2684" s="126" t="s">
        <v>220</v>
      </c>
      <c r="E2684" s="124">
        <v>7.1679999999999994E-2</v>
      </c>
      <c r="F2684" s="124">
        <v>0.11075599999999999</v>
      </c>
      <c r="G2684" s="124">
        <v>0.18243599999999999</v>
      </c>
    </row>
    <row r="2685" spans="2:7" hidden="1" x14ac:dyDescent="0.5">
      <c r="B2685" s="122">
        <v>2012</v>
      </c>
      <c r="C2685" s="126" t="s">
        <v>206</v>
      </c>
      <c r="D2685" s="126" t="s">
        <v>221</v>
      </c>
      <c r="E2685" s="124">
        <v>3.5306999999999998E-2</v>
      </c>
      <c r="F2685" s="124">
        <v>0.42105500000000001</v>
      </c>
      <c r="G2685" s="124">
        <v>0.45636199999999999</v>
      </c>
    </row>
    <row r="2686" spans="2:7" hidden="1" x14ac:dyDescent="0.5">
      <c r="B2686" s="122">
        <v>2012</v>
      </c>
      <c r="C2686" s="126" t="s">
        <v>206</v>
      </c>
      <c r="D2686" s="126" t="s">
        <v>222</v>
      </c>
      <c r="E2686" s="124">
        <v>5.4156000000000003E-2</v>
      </c>
      <c r="F2686" s="124">
        <v>0.108766</v>
      </c>
      <c r="G2686" s="124">
        <v>0.16292200000000001</v>
      </c>
    </row>
    <row r="2687" spans="2:7" hidden="1" x14ac:dyDescent="0.5">
      <c r="B2687" s="122">
        <v>2012</v>
      </c>
      <c r="C2687" s="126" t="s">
        <v>206</v>
      </c>
      <c r="D2687" s="126" t="s">
        <v>223</v>
      </c>
      <c r="E2687" s="124">
        <v>7.9219999999999999E-2</v>
      </c>
      <c r="F2687" s="124">
        <v>0.20779400000000001</v>
      </c>
      <c r="G2687" s="124">
        <v>0.28701399999999999</v>
      </c>
    </row>
    <row r="2688" spans="2:7" hidden="1" x14ac:dyDescent="0.5">
      <c r="B2688" s="122">
        <v>2012</v>
      </c>
      <c r="C2688" s="126" t="s">
        <v>206</v>
      </c>
      <c r="D2688" s="126" t="s">
        <v>224</v>
      </c>
      <c r="E2688" s="124">
        <v>5.3759999999999997E-3</v>
      </c>
      <c r="F2688" s="124">
        <v>9.7990000000000004E-3</v>
      </c>
      <c r="G2688" s="124">
        <v>1.5174999999999999E-2</v>
      </c>
    </row>
    <row r="2689" spans="2:7" hidden="1" x14ac:dyDescent="0.5">
      <c r="B2689" s="122">
        <v>2012</v>
      </c>
      <c r="C2689" s="126" t="s">
        <v>206</v>
      </c>
      <c r="D2689" s="126" t="s">
        <v>225</v>
      </c>
      <c r="E2689" s="124">
        <v>4.6732000000000003E-2</v>
      </c>
      <c r="F2689" s="124">
        <v>0.13684099999999999</v>
      </c>
      <c r="G2689" s="124">
        <v>0.18357299999999999</v>
      </c>
    </row>
    <row r="2690" spans="2:7" hidden="1" x14ac:dyDescent="0.5">
      <c r="B2690" s="122">
        <v>2012</v>
      </c>
      <c r="C2690" s="126" t="s">
        <v>206</v>
      </c>
      <c r="D2690" s="126" t="s">
        <v>226</v>
      </c>
      <c r="E2690" s="124">
        <v>5.9278999999999998E-2</v>
      </c>
      <c r="F2690" s="124">
        <v>6.6822999999999994E-2</v>
      </c>
      <c r="G2690" s="124">
        <v>0.12610199999999999</v>
      </c>
    </row>
    <row r="2691" spans="2:7" hidden="1" x14ac:dyDescent="0.5">
      <c r="B2691" s="122">
        <v>2012</v>
      </c>
      <c r="C2691" s="126" t="s">
        <v>206</v>
      </c>
      <c r="D2691" s="126" t="s">
        <v>227</v>
      </c>
      <c r="E2691" s="124">
        <v>0.13959299999999999</v>
      </c>
      <c r="F2691" s="124">
        <v>0.18430099999999999</v>
      </c>
      <c r="G2691" s="124">
        <v>0.32389400000000002</v>
      </c>
    </row>
    <row r="2692" spans="2:7" hidden="1" x14ac:dyDescent="0.5">
      <c r="B2692" s="122">
        <v>2012</v>
      </c>
      <c r="C2692" s="126" t="s">
        <v>206</v>
      </c>
      <c r="D2692" s="126" t="s">
        <v>228</v>
      </c>
      <c r="E2692" s="124">
        <v>6.6064999999999999E-2</v>
      </c>
      <c r="F2692" s="124">
        <v>9.5860000000000001E-2</v>
      </c>
      <c r="G2692" s="124">
        <v>0.16192500000000001</v>
      </c>
    </row>
    <row r="2693" spans="2:7" hidden="1" x14ac:dyDescent="0.5">
      <c r="B2693" s="122">
        <v>2012</v>
      </c>
      <c r="C2693" s="126" t="s">
        <v>206</v>
      </c>
      <c r="D2693" s="126" t="s">
        <v>229</v>
      </c>
      <c r="E2693" s="124">
        <v>1.9999999999999999E-6</v>
      </c>
      <c r="F2693" s="124">
        <v>3.1599999999999998E-4</v>
      </c>
      <c r="G2693" s="124">
        <v>3.1799999999999998E-4</v>
      </c>
    </row>
    <row r="2694" spans="2:7" hidden="1" x14ac:dyDescent="0.5">
      <c r="B2694" s="122">
        <v>2012</v>
      </c>
      <c r="C2694" s="126" t="s">
        <v>206</v>
      </c>
      <c r="D2694" s="126" t="s">
        <v>230</v>
      </c>
      <c r="E2694" s="124">
        <v>3.6254000000000002E-2</v>
      </c>
      <c r="F2694" s="124">
        <v>5.5670999999999998E-2</v>
      </c>
      <c r="G2694" s="124">
        <v>9.1925000000000007E-2</v>
      </c>
    </row>
    <row r="2695" spans="2:7" hidden="1" x14ac:dyDescent="0.5">
      <c r="B2695" s="122">
        <v>2012</v>
      </c>
      <c r="C2695" s="126" t="s">
        <v>206</v>
      </c>
      <c r="D2695" s="126" t="s">
        <v>231</v>
      </c>
      <c r="E2695" s="124">
        <v>4.1925999999999998E-2</v>
      </c>
      <c r="F2695" s="124">
        <v>8.9175000000000004E-2</v>
      </c>
      <c r="G2695" s="124">
        <v>0.131101</v>
      </c>
    </row>
    <row r="2696" spans="2:7" hidden="1" x14ac:dyDescent="0.5">
      <c r="B2696" s="122">
        <v>2012</v>
      </c>
      <c r="C2696" s="126" t="s">
        <v>206</v>
      </c>
      <c r="D2696" s="126" t="s">
        <v>232</v>
      </c>
      <c r="E2696" s="124">
        <v>6.3400000000000001E-3</v>
      </c>
      <c r="F2696" s="124">
        <v>1.3431E-2</v>
      </c>
      <c r="G2696" s="124">
        <v>1.9771E-2</v>
      </c>
    </row>
    <row r="2697" spans="2:7" hidden="1" x14ac:dyDescent="0.5">
      <c r="B2697" s="122">
        <v>2012</v>
      </c>
      <c r="C2697" s="126" t="s">
        <v>206</v>
      </c>
      <c r="D2697" s="126" t="s">
        <v>233</v>
      </c>
      <c r="E2697" s="124">
        <v>1.755E-3</v>
      </c>
      <c r="F2697" s="124">
        <v>2.0200000000000001E-3</v>
      </c>
      <c r="G2697" s="124">
        <v>3.7750000000000001E-3</v>
      </c>
    </row>
    <row r="2698" spans="2:7" hidden="1" x14ac:dyDescent="0.5">
      <c r="B2698" s="122">
        <v>2012</v>
      </c>
      <c r="C2698" s="126" t="s">
        <v>206</v>
      </c>
      <c r="D2698" s="126" t="s">
        <v>234</v>
      </c>
      <c r="E2698" s="124">
        <v>3.4299000000000003E-2</v>
      </c>
      <c r="F2698" s="124">
        <v>5.0804000000000002E-2</v>
      </c>
      <c r="G2698" s="124">
        <v>8.5103000000000012E-2</v>
      </c>
    </row>
    <row r="2699" spans="2:7" hidden="1" x14ac:dyDescent="0.5">
      <c r="B2699" s="122">
        <v>2012</v>
      </c>
      <c r="C2699" s="126" t="s">
        <v>206</v>
      </c>
      <c r="D2699" s="126" t="s">
        <v>235</v>
      </c>
      <c r="E2699" s="124">
        <v>1.2385E-2</v>
      </c>
      <c r="F2699" s="124">
        <v>8.7651000000000007E-2</v>
      </c>
      <c r="G2699" s="124">
        <v>0.100036</v>
      </c>
    </row>
    <row r="2700" spans="2:7" hidden="1" x14ac:dyDescent="0.5">
      <c r="B2700" s="122">
        <v>2012</v>
      </c>
      <c r="C2700" s="126" t="s">
        <v>206</v>
      </c>
      <c r="D2700" s="126" t="s">
        <v>236</v>
      </c>
      <c r="E2700" s="124">
        <v>1.3309999999999999E-3</v>
      </c>
      <c r="F2700" s="124">
        <v>1.4499999999999999E-3</v>
      </c>
      <c r="G2700" s="124">
        <v>2.7810000000000001E-3</v>
      </c>
    </row>
    <row r="2701" spans="2:7" hidden="1" x14ac:dyDescent="0.5">
      <c r="B2701" s="122">
        <v>2012</v>
      </c>
      <c r="C2701" s="126" t="s">
        <v>206</v>
      </c>
      <c r="D2701" s="126" t="s">
        <v>237</v>
      </c>
      <c r="E2701" s="124">
        <v>7.4335999999999999E-2</v>
      </c>
      <c r="F2701" s="124">
        <v>7.1137000000000006E-2</v>
      </c>
      <c r="G2701" s="124">
        <v>0.14547299999999999</v>
      </c>
    </row>
    <row r="2702" spans="2:7" hidden="1" x14ac:dyDescent="0.5">
      <c r="B2702" s="122">
        <v>2012</v>
      </c>
      <c r="C2702" s="126" t="s">
        <v>206</v>
      </c>
      <c r="D2702" s="126" t="s">
        <v>238</v>
      </c>
      <c r="E2702" s="124">
        <v>4.8512E-2</v>
      </c>
      <c r="F2702" s="124">
        <v>3.1845999999999999E-2</v>
      </c>
      <c r="G2702" s="124">
        <v>8.0357999999999999E-2</v>
      </c>
    </row>
    <row r="2703" spans="2:7" hidden="1" x14ac:dyDescent="0.5">
      <c r="B2703" s="122">
        <v>2012</v>
      </c>
      <c r="C2703" s="126" t="s">
        <v>206</v>
      </c>
      <c r="D2703" s="126" t="s">
        <v>239</v>
      </c>
      <c r="E2703" s="124">
        <v>0.15735099999999999</v>
      </c>
      <c r="F2703" s="124">
        <v>0.29264000000000001</v>
      </c>
      <c r="G2703" s="124">
        <v>0.44999099999999997</v>
      </c>
    </row>
    <row r="2704" spans="2:7" hidden="1" x14ac:dyDescent="0.5">
      <c r="B2704" s="122">
        <v>2012</v>
      </c>
      <c r="C2704" s="126" t="s">
        <v>206</v>
      </c>
      <c r="D2704" s="126" t="s">
        <v>240</v>
      </c>
      <c r="E2704" s="124">
        <v>7.5960000000000003E-3</v>
      </c>
      <c r="F2704" s="124">
        <v>5.9348999999999999E-2</v>
      </c>
      <c r="G2704" s="124">
        <v>6.6945000000000005E-2</v>
      </c>
    </row>
    <row r="2705" spans="2:7" hidden="1" x14ac:dyDescent="0.5">
      <c r="B2705" s="122">
        <v>2012</v>
      </c>
      <c r="C2705" s="126" t="s">
        <v>206</v>
      </c>
      <c r="D2705" s="126" t="s">
        <v>241</v>
      </c>
      <c r="E2705" s="124">
        <v>2.0004999999999998E-2</v>
      </c>
      <c r="F2705" s="124">
        <v>2.9246000000000001E-2</v>
      </c>
      <c r="G2705" s="124">
        <v>4.9251000000000003E-2</v>
      </c>
    </row>
    <row r="2706" spans="2:7" hidden="1" x14ac:dyDescent="0.5">
      <c r="B2706" s="122">
        <v>2012</v>
      </c>
      <c r="C2706" s="126" t="s">
        <v>206</v>
      </c>
      <c r="D2706" s="126" t="s">
        <v>242</v>
      </c>
      <c r="E2706" s="124">
        <v>2.9819999999999998E-3</v>
      </c>
      <c r="F2706" s="124">
        <v>2.911E-3</v>
      </c>
      <c r="G2706" s="124">
        <v>5.8929999999999998E-3</v>
      </c>
    </row>
    <row r="2707" spans="2:7" hidden="1" x14ac:dyDescent="0.5">
      <c r="B2707" s="122">
        <v>2012</v>
      </c>
      <c r="C2707" s="126" t="s">
        <v>206</v>
      </c>
      <c r="D2707" s="126" t="s">
        <v>243</v>
      </c>
      <c r="E2707" s="124">
        <v>6.2699999999999995E-4</v>
      </c>
      <c r="F2707" s="124">
        <v>2.9999999999999997E-4</v>
      </c>
      <c r="G2707" s="124">
        <v>9.2699999999999987E-4</v>
      </c>
    </row>
    <row r="2708" spans="2:7" hidden="1" x14ac:dyDescent="0.5">
      <c r="B2708" s="122">
        <v>2012</v>
      </c>
      <c r="C2708" s="126" t="s">
        <v>206</v>
      </c>
      <c r="D2708" s="126" t="s">
        <v>244</v>
      </c>
      <c r="E2708" s="124">
        <v>8.1010000000000006E-3</v>
      </c>
      <c r="F2708" s="124">
        <v>7.9109999999999996E-3</v>
      </c>
      <c r="G2708" s="124">
        <v>1.6011999999999998E-2</v>
      </c>
    </row>
    <row r="2709" spans="2:7" hidden="1" x14ac:dyDescent="0.5">
      <c r="B2709" s="122">
        <v>2012</v>
      </c>
      <c r="C2709" s="126" t="s">
        <v>206</v>
      </c>
      <c r="D2709" s="126" t="s">
        <v>245</v>
      </c>
      <c r="E2709" s="124">
        <v>1.1949E-2</v>
      </c>
      <c r="F2709" s="124">
        <v>2.3351E-2</v>
      </c>
      <c r="G2709" s="124">
        <v>3.5299999999999998E-2</v>
      </c>
    </row>
    <row r="2710" spans="2:7" hidden="1" x14ac:dyDescent="0.5">
      <c r="B2710" s="122">
        <v>2012</v>
      </c>
      <c r="C2710" s="126" t="s">
        <v>77</v>
      </c>
      <c r="D2710" s="126" t="s">
        <v>246</v>
      </c>
      <c r="E2710" s="124">
        <v>0.15257200000000001</v>
      </c>
      <c r="F2710" s="124">
        <v>0.39400499999999999</v>
      </c>
      <c r="G2710" s="124">
        <v>0.54657699999999998</v>
      </c>
    </row>
    <row r="2711" spans="2:7" hidden="1" x14ac:dyDescent="0.5">
      <c r="B2711" s="122">
        <v>2012</v>
      </c>
      <c r="C2711" s="126" t="s">
        <v>77</v>
      </c>
      <c r="D2711" s="126" t="s">
        <v>247</v>
      </c>
      <c r="E2711" s="124">
        <v>4.5062999999999999E-2</v>
      </c>
      <c r="F2711" s="124">
        <v>3.2683999999999998E-2</v>
      </c>
      <c r="G2711" s="124">
        <v>7.7746999999999997E-2</v>
      </c>
    </row>
    <row r="2712" spans="2:7" hidden="1" x14ac:dyDescent="0.5">
      <c r="B2712" s="122">
        <v>2012</v>
      </c>
      <c r="C2712" s="126" t="s">
        <v>77</v>
      </c>
      <c r="D2712" s="126" t="s">
        <v>248</v>
      </c>
      <c r="E2712" s="124">
        <v>7.8270000000000006E-3</v>
      </c>
      <c r="F2712" s="124">
        <v>1.07511</v>
      </c>
      <c r="G2712" s="124">
        <v>1.082937</v>
      </c>
    </row>
    <row r="2713" spans="2:7" hidden="1" x14ac:dyDescent="0.5">
      <c r="B2713" s="122">
        <v>2012</v>
      </c>
      <c r="C2713" s="126" t="s">
        <v>77</v>
      </c>
      <c r="D2713" s="126" t="s">
        <v>249</v>
      </c>
      <c r="E2713" s="124">
        <v>1.03E-2</v>
      </c>
      <c r="F2713" s="124">
        <v>0.53111799999999998</v>
      </c>
      <c r="G2713" s="124">
        <v>0.54141799999999995</v>
      </c>
    </row>
    <row r="2714" spans="2:7" hidden="1" x14ac:dyDescent="0.5">
      <c r="B2714" s="122">
        <v>2012</v>
      </c>
      <c r="C2714" s="126" t="s">
        <v>77</v>
      </c>
      <c r="D2714" s="126" t="s">
        <v>250</v>
      </c>
      <c r="E2714" s="124">
        <v>9.8192000000000002E-2</v>
      </c>
      <c r="F2714" s="124">
        <v>0.114431</v>
      </c>
      <c r="G2714" s="124">
        <v>0.21262300000000001</v>
      </c>
    </row>
    <row r="2715" spans="2:7" hidden="1" x14ac:dyDescent="0.5">
      <c r="B2715" s="122">
        <v>2012</v>
      </c>
      <c r="C2715" s="126" t="s">
        <v>77</v>
      </c>
      <c r="D2715" s="126" t="s">
        <v>251</v>
      </c>
      <c r="E2715" s="124">
        <v>0.26363199999999998</v>
      </c>
      <c r="F2715" s="124">
        <v>0.189358</v>
      </c>
      <c r="G2715" s="124">
        <v>0.45299</v>
      </c>
    </row>
    <row r="2716" spans="2:7" hidden="1" x14ac:dyDescent="0.5">
      <c r="B2716" s="122">
        <v>2012</v>
      </c>
      <c r="C2716" s="126" t="s">
        <v>77</v>
      </c>
      <c r="D2716" s="126" t="s">
        <v>252</v>
      </c>
      <c r="E2716" s="124">
        <v>4.4173999999999998E-2</v>
      </c>
      <c r="F2716" s="124">
        <v>0.120892</v>
      </c>
      <c r="G2716" s="124">
        <v>0.16506599999999999</v>
      </c>
    </row>
    <row r="2717" spans="2:7" hidden="1" x14ac:dyDescent="0.5">
      <c r="B2717" s="122">
        <v>2012</v>
      </c>
      <c r="C2717" s="126" t="s">
        <v>77</v>
      </c>
      <c r="D2717" s="126" t="s">
        <v>253</v>
      </c>
      <c r="E2717" s="124">
        <v>3.8089999999999999E-3</v>
      </c>
      <c r="F2717" s="124">
        <v>4.5589999999999997E-3</v>
      </c>
      <c r="G2717" s="124">
        <v>8.3680000000000004E-3</v>
      </c>
    </row>
    <row r="2718" spans="2:7" hidden="1" x14ac:dyDescent="0.5">
      <c r="B2718" s="122">
        <v>2012</v>
      </c>
      <c r="C2718" s="126" t="s">
        <v>77</v>
      </c>
      <c r="D2718" s="126" t="s">
        <v>254</v>
      </c>
      <c r="E2718" s="124">
        <v>0.17280000000000001</v>
      </c>
      <c r="F2718" s="124">
        <v>0.14066300000000001</v>
      </c>
      <c r="G2718" s="124">
        <v>0.31346299999999999</v>
      </c>
    </row>
    <row r="2719" spans="2:7" hidden="1" x14ac:dyDescent="0.5">
      <c r="B2719" s="122">
        <v>2012</v>
      </c>
      <c r="C2719" s="126" t="s">
        <v>77</v>
      </c>
      <c r="D2719" s="126" t="s">
        <v>255</v>
      </c>
      <c r="E2719" s="124">
        <v>0.44322299999999998</v>
      </c>
      <c r="F2719" s="124">
        <v>1.0844560000000001</v>
      </c>
      <c r="G2719" s="124">
        <v>1.527679</v>
      </c>
    </row>
    <row r="2720" spans="2:7" hidden="1" x14ac:dyDescent="0.5">
      <c r="B2720" s="122">
        <v>2012</v>
      </c>
      <c r="C2720" s="126" t="s">
        <v>77</v>
      </c>
      <c r="D2720" s="126" t="s">
        <v>256</v>
      </c>
      <c r="E2720" s="124">
        <v>0.30156100000000002</v>
      </c>
      <c r="F2720" s="124">
        <v>0.23669699999999999</v>
      </c>
      <c r="G2720" s="124">
        <v>0.53825800000000001</v>
      </c>
    </row>
    <row r="2721" spans="2:7" x14ac:dyDescent="0.5">
      <c r="B2721" s="122">
        <v>2013</v>
      </c>
      <c r="C2721" s="124" t="s">
        <v>136</v>
      </c>
      <c r="D2721" s="124" t="s">
        <v>52</v>
      </c>
      <c r="E2721" s="124">
        <v>0.84873500000000002</v>
      </c>
      <c r="F2721" s="124">
        <v>1.51674</v>
      </c>
      <c r="G2721" s="124">
        <v>2.365475</v>
      </c>
    </row>
    <row r="2722" spans="2:7" x14ac:dyDescent="0.5">
      <c r="B2722" s="122">
        <v>2013</v>
      </c>
      <c r="C2722" s="124" t="s">
        <v>136</v>
      </c>
      <c r="D2722" s="124" t="s">
        <v>137</v>
      </c>
      <c r="E2722" s="124">
        <v>0.17044400000000001</v>
      </c>
      <c r="F2722" s="124">
        <v>0.30249500000000001</v>
      </c>
      <c r="G2722" s="124">
        <v>0.472939</v>
      </c>
    </row>
    <row r="2723" spans="2:7" x14ac:dyDescent="0.5">
      <c r="B2723" s="122">
        <v>2013</v>
      </c>
      <c r="C2723" s="124" t="s">
        <v>136</v>
      </c>
      <c r="D2723" s="124" t="s">
        <v>51</v>
      </c>
      <c r="E2723" s="124">
        <v>0.98600699999999997</v>
      </c>
      <c r="F2723" s="124">
        <v>0.96729200000000004</v>
      </c>
      <c r="G2723" s="124">
        <v>1.9532989999999999</v>
      </c>
    </row>
    <row r="2724" spans="2:7" x14ac:dyDescent="0.5">
      <c r="B2724" s="122">
        <v>2013</v>
      </c>
      <c r="C2724" s="126" t="s">
        <v>136</v>
      </c>
      <c r="D2724" s="126" t="s">
        <v>138</v>
      </c>
      <c r="E2724" s="124">
        <v>0.75435600000000003</v>
      </c>
      <c r="F2724" s="124">
        <v>0.97257400000000005</v>
      </c>
      <c r="G2724" s="124">
        <v>1.7269300000000001</v>
      </c>
    </row>
    <row r="2725" spans="2:7" hidden="1" x14ac:dyDescent="0.5">
      <c r="B2725" s="122">
        <v>2013</v>
      </c>
      <c r="C2725" s="126" t="s">
        <v>139</v>
      </c>
      <c r="D2725" s="126" t="s">
        <v>139</v>
      </c>
      <c r="E2725" s="124">
        <v>8.8363739999999993</v>
      </c>
      <c r="F2725" s="124">
        <v>0</v>
      </c>
      <c r="G2725" s="124">
        <v>8.8363739999999993</v>
      </c>
    </row>
    <row r="2726" spans="2:7" hidden="1" x14ac:dyDescent="0.5">
      <c r="B2726" s="122">
        <v>2013</v>
      </c>
      <c r="C2726" s="126" t="s">
        <v>72</v>
      </c>
      <c r="D2726" s="126" t="s">
        <v>140</v>
      </c>
      <c r="E2726" s="124">
        <v>7.481128</v>
      </c>
      <c r="F2726" s="124">
        <v>0.72850499999999996</v>
      </c>
      <c r="G2726" s="124">
        <v>8.2096330000000002</v>
      </c>
    </row>
    <row r="2727" spans="2:7" hidden="1" x14ac:dyDescent="0.5">
      <c r="B2727" s="122">
        <v>2013</v>
      </c>
      <c r="C2727" s="126" t="s">
        <v>72</v>
      </c>
      <c r="D2727" s="126" t="s">
        <v>141</v>
      </c>
      <c r="E2727" s="124">
        <v>9.4627000000000003E-2</v>
      </c>
      <c r="F2727" s="124">
        <v>7.7634999999999996E-2</v>
      </c>
      <c r="G2727" s="124">
        <v>0.172262</v>
      </c>
    </row>
    <row r="2728" spans="2:7" hidden="1" x14ac:dyDescent="0.5">
      <c r="B2728" s="122">
        <v>2013</v>
      </c>
      <c r="C2728" s="126" t="s">
        <v>72</v>
      </c>
      <c r="D2728" s="126" t="s">
        <v>142</v>
      </c>
      <c r="E2728" s="124">
        <v>0.33645999999999998</v>
      </c>
      <c r="F2728" s="124">
        <v>0.13436300000000001</v>
      </c>
      <c r="G2728" s="124">
        <v>0.47082299999999999</v>
      </c>
    </row>
    <row r="2729" spans="2:7" hidden="1" x14ac:dyDescent="0.5">
      <c r="B2729" s="122">
        <v>2013</v>
      </c>
      <c r="C2729" s="126" t="s">
        <v>72</v>
      </c>
      <c r="D2729" s="126" t="s">
        <v>143</v>
      </c>
      <c r="E2729" s="124">
        <v>0.72829100000000002</v>
      </c>
      <c r="F2729" s="124">
        <v>0.186888</v>
      </c>
      <c r="G2729" s="124">
        <v>0.91517899999999996</v>
      </c>
    </row>
    <row r="2730" spans="2:7" hidden="1" x14ac:dyDescent="0.5">
      <c r="B2730" s="122">
        <v>2013</v>
      </c>
      <c r="C2730" s="126" t="s">
        <v>72</v>
      </c>
      <c r="D2730" s="126" t="s">
        <v>144</v>
      </c>
      <c r="E2730" s="124">
        <v>6.9802000000000003E-2</v>
      </c>
      <c r="F2730" s="124">
        <v>3.6531000000000001E-2</v>
      </c>
      <c r="G2730" s="124">
        <v>0.106333</v>
      </c>
    </row>
    <row r="2731" spans="2:7" hidden="1" x14ac:dyDescent="0.5">
      <c r="B2731" s="122">
        <v>2013</v>
      </c>
      <c r="C2731" s="126" t="s">
        <v>72</v>
      </c>
      <c r="D2731" s="126" t="s">
        <v>145</v>
      </c>
      <c r="E2731" s="124">
        <v>0.75834900000000005</v>
      </c>
      <c r="F2731" s="124">
        <v>0.149252</v>
      </c>
      <c r="G2731" s="124">
        <v>0.9076010000000001</v>
      </c>
    </row>
    <row r="2732" spans="2:7" hidden="1" x14ac:dyDescent="0.5">
      <c r="B2732" s="122">
        <v>2013</v>
      </c>
      <c r="C2732" s="126" t="s">
        <v>146</v>
      </c>
      <c r="D2732" s="126" t="s">
        <v>147</v>
      </c>
      <c r="E2732" s="124">
        <v>4.3189999999999999E-3</v>
      </c>
      <c r="F2732" s="124">
        <v>0.95037899999999997</v>
      </c>
      <c r="G2732" s="124">
        <v>0.95469799999999994</v>
      </c>
    </row>
    <row r="2733" spans="2:7" hidden="1" x14ac:dyDescent="0.5">
      <c r="B2733" s="122">
        <v>2013</v>
      </c>
      <c r="C2733" s="126" t="s">
        <v>146</v>
      </c>
      <c r="D2733" s="126" t="s">
        <v>148</v>
      </c>
      <c r="E2733" s="124">
        <v>0.138377</v>
      </c>
      <c r="F2733" s="124">
        <v>9.3975000000000003E-2</v>
      </c>
      <c r="G2733" s="124">
        <v>0.232352</v>
      </c>
    </row>
    <row r="2734" spans="2:7" hidden="1" x14ac:dyDescent="0.5">
      <c r="B2734" s="122">
        <v>2013</v>
      </c>
      <c r="C2734" s="126" t="s">
        <v>146</v>
      </c>
      <c r="D2734" s="126" t="s">
        <v>149</v>
      </c>
      <c r="E2734" s="124">
        <v>2.1701000000000002E-2</v>
      </c>
      <c r="F2734" s="124">
        <v>0.61445799999999995</v>
      </c>
      <c r="G2734" s="124">
        <v>0.63615899999999992</v>
      </c>
    </row>
    <row r="2735" spans="2:7" hidden="1" x14ac:dyDescent="0.5">
      <c r="B2735" s="122">
        <v>2013</v>
      </c>
      <c r="C2735" s="126" t="s">
        <v>146</v>
      </c>
      <c r="D2735" s="126" t="s">
        <v>150</v>
      </c>
      <c r="E2735" s="124">
        <v>0.115832</v>
      </c>
      <c r="F2735" s="124">
        <v>1.0877669999999999</v>
      </c>
      <c r="G2735" s="124">
        <v>1.2035990000000001</v>
      </c>
    </row>
    <row r="2736" spans="2:7" hidden="1" x14ac:dyDescent="0.5">
      <c r="B2736" s="122">
        <v>2013</v>
      </c>
      <c r="C2736" s="126" t="s">
        <v>146</v>
      </c>
      <c r="D2736" s="126" t="s">
        <v>151</v>
      </c>
      <c r="E2736" s="124">
        <v>3.8089999999999999E-2</v>
      </c>
      <c r="F2736" s="124">
        <v>6.6783999999999996E-2</v>
      </c>
      <c r="G2736" s="124">
        <v>0.104874</v>
      </c>
    </row>
    <row r="2737" spans="2:7" hidden="1" x14ac:dyDescent="0.5">
      <c r="B2737" s="122">
        <v>2013</v>
      </c>
      <c r="C2737" s="126" t="s">
        <v>146</v>
      </c>
      <c r="D2737" s="126" t="s">
        <v>152</v>
      </c>
      <c r="E2737" s="124">
        <v>2.947E-3</v>
      </c>
      <c r="F2737" s="124">
        <v>3.6693000000000003E-2</v>
      </c>
      <c r="G2737" s="124">
        <v>3.9640000000000002E-2</v>
      </c>
    </row>
    <row r="2738" spans="2:7" hidden="1" x14ac:dyDescent="0.5">
      <c r="B2738" s="122">
        <v>2013</v>
      </c>
      <c r="C2738" s="126" t="s">
        <v>146</v>
      </c>
      <c r="D2738" s="126" t="s">
        <v>153</v>
      </c>
      <c r="E2738" s="124">
        <v>7.1260000000000004E-3</v>
      </c>
      <c r="F2738" s="124">
        <v>0.350937</v>
      </c>
      <c r="G2738" s="124">
        <v>0.35806300000000002</v>
      </c>
    </row>
    <row r="2739" spans="2:7" hidden="1" x14ac:dyDescent="0.5">
      <c r="B2739" s="122">
        <v>2013</v>
      </c>
      <c r="C2739" s="126" t="s">
        <v>146</v>
      </c>
      <c r="D2739" s="126" t="s">
        <v>154</v>
      </c>
      <c r="E2739" s="124">
        <v>1.7002E-2</v>
      </c>
      <c r="F2739" s="124">
        <v>0.77812000000000003</v>
      </c>
      <c r="G2739" s="124">
        <v>0.795122</v>
      </c>
    </row>
    <row r="2740" spans="2:7" hidden="1" x14ac:dyDescent="0.5">
      <c r="B2740" s="122">
        <v>2013</v>
      </c>
      <c r="C2740" s="126" t="s">
        <v>146</v>
      </c>
      <c r="D2740" s="126" t="s">
        <v>155</v>
      </c>
      <c r="E2740" s="124">
        <v>1.418E-3</v>
      </c>
      <c r="F2740" s="124">
        <v>1.5772999999999999E-2</v>
      </c>
      <c r="G2740" s="124">
        <v>1.7191000000000001E-2</v>
      </c>
    </row>
    <row r="2741" spans="2:7" hidden="1" x14ac:dyDescent="0.5">
      <c r="B2741" s="122">
        <v>2013</v>
      </c>
      <c r="C2741" s="126" t="s">
        <v>146</v>
      </c>
      <c r="D2741" s="126" t="s">
        <v>156</v>
      </c>
      <c r="E2741" s="124">
        <v>1.2971E-2</v>
      </c>
      <c r="F2741" s="124">
        <v>0.68668399999999996</v>
      </c>
      <c r="G2741" s="124">
        <v>0.69965499999999992</v>
      </c>
    </row>
    <row r="2742" spans="2:7" hidden="1" x14ac:dyDescent="0.5">
      <c r="B2742" s="122">
        <v>2013</v>
      </c>
      <c r="C2742" s="126" t="s">
        <v>146</v>
      </c>
      <c r="D2742" s="126" t="s">
        <v>157</v>
      </c>
      <c r="E2742" s="124">
        <v>3.2867E-2</v>
      </c>
      <c r="F2742" s="124">
        <v>0.33094499999999999</v>
      </c>
      <c r="G2742" s="124">
        <v>0.36381200000000002</v>
      </c>
    </row>
    <row r="2743" spans="2:7" hidden="1" x14ac:dyDescent="0.5">
      <c r="B2743" s="122">
        <v>2013</v>
      </c>
      <c r="C2743" s="126" t="s">
        <v>146</v>
      </c>
      <c r="D2743" s="126" t="s">
        <v>158</v>
      </c>
      <c r="E2743" s="124">
        <v>6.5319999999999996E-3</v>
      </c>
      <c r="F2743" s="124">
        <v>0.13544900000000001</v>
      </c>
      <c r="G2743" s="124">
        <v>0.141981</v>
      </c>
    </row>
    <row r="2744" spans="2:7" hidden="1" x14ac:dyDescent="0.5">
      <c r="B2744" s="122">
        <v>2013</v>
      </c>
      <c r="C2744" s="126" t="s">
        <v>146</v>
      </c>
      <c r="D2744" s="126" t="s">
        <v>159</v>
      </c>
      <c r="E2744" s="124">
        <v>7.0109999999999999E-3</v>
      </c>
      <c r="F2744" s="124">
        <v>4.5579000000000001E-2</v>
      </c>
      <c r="G2744" s="124">
        <v>5.2589999999999998E-2</v>
      </c>
    </row>
    <row r="2745" spans="2:7" hidden="1" x14ac:dyDescent="0.5">
      <c r="B2745" s="122">
        <v>2013</v>
      </c>
      <c r="C2745" s="126" t="s">
        <v>146</v>
      </c>
      <c r="D2745" s="126" t="s">
        <v>160</v>
      </c>
      <c r="E2745" s="124">
        <v>5.3989000000000002E-2</v>
      </c>
      <c r="F2745" s="124">
        <v>0.52815599999999996</v>
      </c>
      <c r="G2745" s="124">
        <v>0.58214499999999991</v>
      </c>
    </row>
    <row r="2746" spans="2:7" hidden="1" x14ac:dyDescent="0.5">
      <c r="B2746" s="122">
        <v>2013</v>
      </c>
      <c r="C2746" s="126" t="s">
        <v>146</v>
      </c>
      <c r="D2746" s="126" t="s">
        <v>161</v>
      </c>
      <c r="E2746" s="124">
        <v>6.1989999999999996E-3</v>
      </c>
      <c r="F2746" s="124">
        <v>4.3463000000000002E-2</v>
      </c>
      <c r="G2746" s="124">
        <v>4.9661999999999998E-2</v>
      </c>
    </row>
    <row r="2747" spans="2:7" hidden="1" x14ac:dyDescent="0.5">
      <c r="B2747" s="122">
        <v>2013</v>
      </c>
      <c r="C2747" s="126" t="s">
        <v>146</v>
      </c>
      <c r="D2747" s="126" t="s">
        <v>162</v>
      </c>
      <c r="E2747" s="124">
        <v>7.8040000000000002E-3</v>
      </c>
      <c r="F2747" s="124">
        <v>2.0244000000000002E-2</v>
      </c>
      <c r="G2747" s="124">
        <v>2.8048E-2</v>
      </c>
    </row>
    <row r="2748" spans="2:7" hidden="1" x14ac:dyDescent="0.5">
      <c r="B2748" s="122">
        <v>2013</v>
      </c>
      <c r="C2748" s="126" t="s">
        <v>146</v>
      </c>
      <c r="D2748" s="126" t="s">
        <v>163</v>
      </c>
      <c r="E2748" s="124">
        <v>1.1742000000000001E-2</v>
      </c>
      <c r="F2748" s="124">
        <v>-1.4395E-2</v>
      </c>
      <c r="G2748" s="124">
        <v>-2.6529999999999991E-3</v>
      </c>
    </row>
    <row r="2749" spans="2:7" hidden="1" x14ac:dyDescent="0.5">
      <c r="B2749" s="122">
        <v>2013</v>
      </c>
      <c r="C2749" s="126" t="s">
        <v>146</v>
      </c>
      <c r="D2749" s="126" t="s">
        <v>164</v>
      </c>
      <c r="E2749" s="124">
        <v>-3.2919999999999998E-3</v>
      </c>
      <c r="F2749" s="124">
        <v>0.13298099999999999</v>
      </c>
      <c r="G2749" s="124">
        <v>0.129689</v>
      </c>
    </row>
    <row r="2750" spans="2:7" hidden="1" x14ac:dyDescent="0.5">
      <c r="B2750" s="122">
        <v>2013</v>
      </c>
      <c r="C2750" s="126" t="s">
        <v>146</v>
      </c>
      <c r="D2750" s="126" t="s">
        <v>165</v>
      </c>
      <c r="E2750" s="124">
        <v>5.8606999999999999E-2</v>
      </c>
      <c r="F2750" s="124">
        <v>1.094768</v>
      </c>
      <c r="G2750" s="124">
        <v>1.153375</v>
      </c>
    </row>
    <row r="2751" spans="2:7" hidden="1" x14ac:dyDescent="0.5">
      <c r="B2751" s="122">
        <v>2013</v>
      </c>
      <c r="C2751" s="126" t="s">
        <v>146</v>
      </c>
      <c r="D2751" s="126" t="s">
        <v>166</v>
      </c>
      <c r="E2751" s="124">
        <v>1.6452999999999999E-2</v>
      </c>
      <c r="F2751" s="124">
        <v>0.117466</v>
      </c>
      <c r="G2751" s="124">
        <v>0.13391900000000001</v>
      </c>
    </row>
    <row r="2752" spans="2:7" hidden="1" x14ac:dyDescent="0.5">
      <c r="B2752" s="122">
        <v>2013</v>
      </c>
      <c r="C2752" s="126" t="s">
        <v>146</v>
      </c>
      <c r="D2752" s="126" t="s">
        <v>167</v>
      </c>
      <c r="E2752" s="124">
        <v>2.8513E-2</v>
      </c>
      <c r="F2752" s="124">
        <v>0.93310700000000002</v>
      </c>
      <c r="G2752" s="124">
        <v>0.96162000000000003</v>
      </c>
    </row>
    <row r="2753" spans="2:7" hidden="1" x14ac:dyDescent="0.5">
      <c r="B2753" s="122">
        <v>2013</v>
      </c>
      <c r="C2753" s="126" t="s">
        <v>146</v>
      </c>
      <c r="D2753" s="126" t="s">
        <v>168</v>
      </c>
      <c r="E2753" s="124">
        <v>0.48006799999999999</v>
      </c>
      <c r="F2753" s="124">
        <v>2.186877</v>
      </c>
      <c r="G2753" s="124">
        <v>2.6669450000000001</v>
      </c>
    </row>
    <row r="2754" spans="2:7" hidden="1" x14ac:dyDescent="0.5">
      <c r="B2754" s="122">
        <v>2013</v>
      </c>
      <c r="C2754" s="126" t="s">
        <v>146</v>
      </c>
      <c r="D2754" s="126" t="s">
        <v>169</v>
      </c>
      <c r="E2754" s="124">
        <v>2.9529999999999999E-3</v>
      </c>
      <c r="F2754" s="124">
        <v>8.2045000000000007E-2</v>
      </c>
      <c r="G2754" s="124">
        <v>8.4998000000000004E-2</v>
      </c>
    </row>
    <row r="2755" spans="2:7" hidden="1" x14ac:dyDescent="0.5">
      <c r="B2755" s="122">
        <v>2013</v>
      </c>
      <c r="C2755" s="126" t="s">
        <v>146</v>
      </c>
      <c r="D2755" s="126" t="s">
        <v>170</v>
      </c>
      <c r="E2755" s="124">
        <v>1.9116999999999999E-2</v>
      </c>
      <c r="F2755" s="124">
        <v>0.156835</v>
      </c>
      <c r="G2755" s="124">
        <v>0.175952</v>
      </c>
    </row>
    <row r="2756" spans="2:7" hidden="1" x14ac:dyDescent="0.5">
      <c r="B2756" s="122">
        <v>2013</v>
      </c>
      <c r="C2756" s="126" t="s">
        <v>146</v>
      </c>
      <c r="D2756" s="126" t="s">
        <v>171</v>
      </c>
      <c r="E2756" s="124">
        <v>9.01E-4</v>
      </c>
      <c r="F2756" s="124">
        <v>0.23349800000000001</v>
      </c>
      <c r="G2756" s="124">
        <v>0.234399</v>
      </c>
    </row>
    <row r="2757" spans="2:7" hidden="1" x14ac:dyDescent="0.5">
      <c r="B2757" s="122">
        <v>2013</v>
      </c>
      <c r="C2757" s="126" t="s">
        <v>146</v>
      </c>
      <c r="D2757" s="126" t="s">
        <v>172</v>
      </c>
      <c r="E2757" s="124">
        <v>3.9361E-2</v>
      </c>
      <c r="F2757" s="124">
        <v>1.9890999999999999E-2</v>
      </c>
      <c r="G2757" s="124">
        <v>5.9251999999999999E-2</v>
      </c>
    </row>
    <row r="2758" spans="2:7" hidden="1" x14ac:dyDescent="0.5">
      <c r="B2758" s="122">
        <v>2013</v>
      </c>
      <c r="C2758" s="126" t="s">
        <v>146</v>
      </c>
      <c r="D2758" s="126" t="s">
        <v>173</v>
      </c>
      <c r="E2758" s="124">
        <v>1.5403E-2</v>
      </c>
      <c r="F2758" s="124">
        <v>0.15615799999999999</v>
      </c>
      <c r="G2758" s="124">
        <v>0.17156099999999999</v>
      </c>
    </row>
    <row r="2759" spans="2:7" hidden="1" x14ac:dyDescent="0.5">
      <c r="B2759" s="122">
        <v>2013</v>
      </c>
      <c r="C2759" s="126" t="s">
        <v>146</v>
      </c>
      <c r="D2759" s="126" t="s">
        <v>174</v>
      </c>
      <c r="E2759" s="124">
        <v>6.9300000000000004E-4</v>
      </c>
      <c r="F2759" s="124">
        <v>5.4418000000000001E-2</v>
      </c>
      <c r="G2759" s="124">
        <v>5.5111E-2</v>
      </c>
    </row>
    <row r="2760" spans="2:7" hidden="1" x14ac:dyDescent="0.5">
      <c r="B2760" s="122">
        <v>2013</v>
      </c>
      <c r="C2760" s="126" t="s">
        <v>146</v>
      </c>
      <c r="D2760" s="126" t="s">
        <v>175</v>
      </c>
      <c r="E2760" s="124">
        <v>-5.6599999999999999E-4</v>
      </c>
      <c r="F2760" s="124">
        <v>1.171E-2</v>
      </c>
      <c r="G2760" s="124">
        <v>1.1143999999999999E-2</v>
      </c>
    </row>
    <row r="2761" spans="2:7" hidden="1" x14ac:dyDescent="0.5">
      <c r="B2761" s="122">
        <v>2013</v>
      </c>
      <c r="C2761" s="126" t="s">
        <v>146</v>
      </c>
      <c r="D2761" s="126" t="s">
        <v>176</v>
      </c>
      <c r="E2761" s="124">
        <v>1.6236E-2</v>
      </c>
      <c r="F2761" s="124">
        <v>0.28277000000000002</v>
      </c>
      <c r="G2761" s="124">
        <v>0.29900599999999999</v>
      </c>
    </row>
    <row r="2762" spans="2:7" hidden="1" x14ac:dyDescent="0.5">
      <c r="B2762" s="122">
        <v>2013</v>
      </c>
      <c r="C2762" s="126" t="s">
        <v>73</v>
      </c>
      <c r="D2762" s="126" t="s">
        <v>177</v>
      </c>
      <c r="E2762" s="124">
        <v>0.337308</v>
      </c>
      <c r="F2762" s="124">
        <v>1.1249100000000001</v>
      </c>
      <c r="G2762" s="124">
        <v>1.462218</v>
      </c>
    </row>
    <row r="2763" spans="2:7" hidden="1" x14ac:dyDescent="0.5">
      <c r="B2763" s="122">
        <v>2013</v>
      </c>
      <c r="C2763" s="126" t="s">
        <v>73</v>
      </c>
      <c r="D2763" s="126" t="s">
        <v>178</v>
      </c>
      <c r="E2763" s="124">
        <v>0.27685599999999999</v>
      </c>
      <c r="F2763" s="124">
        <v>0.38031900000000002</v>
      </c>
      <c r="G2763" s="124">
        <v>0.65717500000000006</v>
      </c>
    </row>
    <row r="2764" spans="2:7" hidden="1" x14ac:dyDescent="0.5">
      <c r="B2764" s="122">
        <v>2013</v>
      </c>
      <c r="C2764" s="126" t="s">
        <v>73</v>
      </c>
      <c r="D2764" s="126" t="s">
        <v>179</v>
      </c>
      <c r="E2764" s="124">
        <v>0.119976</v>
      </c>
      <c r="F2764" s="124">
        <v>0.33627400000000002</v>
      </c>
      <c r="G2764" s="124">
        <v>0.45624999999999999</v>
      </c>
    </row>
    <row r="2765" spans="2:7" hidden="1" x14ac:dyDescent="0.5">
      <c r="B2765" s="122">
        <v>2013</v>
      </c>
      <c r="C2765" s="126" t="s">
        <v>73</v>
      </c>
      <c r="D2765" s="126" t="s">
        <v>180</v>
      </c>
      <c r="E2765" s="124">
        <v>8.1939999999999999E-3</v>
      </c>
      <c r="F2765" s="124">
        <v>0.109828</v>
      </c>
      <c r="G2765" s="124">
        <v>0.118022</v>
      </c>
    </row>
    <row r="2766" spans="2:7" hidden="1" x14ac:dyDescent="0.5">
      <c r="B2766" s="122">
        <v>2013</v>
      </c>
      <c r="C2766" s="126" t="s">
        <v>73</v>
      </c>
      <c r="D2766" s="126" t="s">
        <v>181</v>
      </c>
      <c r="E2766" s="124">
        <v>8.0719999999999993E-3</v>
      </c>
      <c r="F2766" s="124">
        <v>1.1062000000000001E-2</v>
      </c>
      <c r="G2766" s="124">
        <v>1.9134000000000002E-2</v>
      </c>
    </row>
    <row r="2767" spans="2:7" hidden="1" x14ac:dyDescent="0.5">
      <c r="B2767" s="122">
        <v>2013</v>
      </c>
      <c r="C2767" s="126" t="s">
        <v>73</v>
      </c>
      <c r="D2767" s="126" t="s">
        <v>182</v>
      </c>
      <c r="E2767" s="124">
        <v>0.67608100000000004</v>
      </c>
      <c r="F2767" s="124">
        <v>-2.5186E-2</v>
      </c>
      <c r="G2767" s="124">
        <v>0.650895</v>
      </c>
    </row>
    <row r="2768" spans="2:7" hidden="1" x14ac:dyDescent="0.5">
      <c r="B2768" s="122">
        <v>2013</v>
      </c>
      <c r="C2768" s="126" t="s">
        <v>73</v>
      </c>
      <c r="D2768" s="126" t="s">
        <v>183</v>
      </c>
      <c r="E2768" s="124">
        <v>1.14673</v>
      </c>
      <c r="F2768" s="124">
        <v>0.74922100000000003</v>
      </c>
      <c r="G2768" s="124">
        <v>1.8959509999999999</v>
      </c>
    </row>
    <row r="2769" spans="2:7" hidden="1" x14ac:dyDescent="0.5">
      <c r="B2769" s="122">
        <v>2013</v>
      </c>
      <c r="C2769" s="126" t="s">
        <v>73</v>
      </c>
      <c r="D2769" s="126" t="s">
        <v>184</v>
      </c>
      <c r="E2769" s="124">
        <v>0.70762999999999998</v>
      </c>
      <c r="F2769" s="124">
        <v>0.88452500000000001</v>
      </c>
      <c r="G2769" s="124">
        <v>1.592155</v>
      </c>
    </row>
    <row r="2770" spans="2:7" hidden="1" x14ac:dyDescent="0.5">
      <c r="B2770" s="122">
        <v>2013</v>
      </c>
      <c r="C2770" s="126" t="s">
        <v>73</v>
      </c>
      <c r="D2770" s="126" t="s">
        <v>185</v>
      </c>
      <c r="E2770" s="124">
        <v>1.1797230000000001</v>
      </c>
      <c r="F2770" s="124">
        <v>1.058873</v>
      </c>
      <c r="G2770" s="124">
        <v>2.2385959999999998</v>
      </c>
    </row>
    <row r="2771" spans="2:7" hidden="1" x14ac:dyDescent="0.5">
      <c r="B2771" s="122">
        <v>2013</v>
      </c>
      <c r="C2771" s="126" t="s">
        <v>186</v>
      </c>
      <c r="D2771" s="126" t="s">
        <v>187</v>
      </c>
      <c r="E2771" s="124">
        <v>0.24047199999999999</v>
      </c>
      <c r="F2771" s="124">
        <v>0.15735099999999999</v>
      </c>
      <c r="G2771" s="124">
        <v>0.39782299999999998</v>
      </c>
    </row>
    <row r="2772" spans="2:7" hidden="1" x14ac:dyDescent="0.5">
      <c r="B2772" s="122">
        <v>2013</v>
      </c>
      <c r="C2772" s="126" t="s">
        <v>186</v>
      </c>
      <c r="D2772" s="126" t="s">
        <v>188</v>
      </c>
      <c r="E2772" s="124">
        <v>1.0986819999999999</v>
      </c>
      <c r="F2772" s="124">
        <v>0.78920400000000002</v>
      </c>
      <c r="G2772" s="124">
        <v>1.887886</v>
      </c>
    </row>
    <row r="2773" spans="2:7" hidden="1" x14ac:dyDescent="0.5">
      <c r="B2773" s="122">
        <v>2013</v>
      </c>
      <c r="C2773" s="126" t="s">
        <v>186</v>
      </c>
      <c r="D2773" s="126" t="s">
        <v>189</v>
      </c>
      <c r="E2773" s="124">
        <v>0.68908199999999997</v>
      </c>
      <c r="F2773" s="124">
        <v>0.91310199999999997</v>
      </c>
      <c r="G2773" s="124">
        <v>1.6021840000000001</v>
      </c>
    </row>
    <row r="2774" spans="2:7" hidden="1" x14ac:dyDescent="0.5">
      <c r="B2774" s="122">
        <v>2013</v>
      </c>
      <c r="C2774" s="126" t="s">
        <v>190</v>
      </c>
      <c r="D2774" s="126" t="s">
        <v>191</v>
      </c>
      <c r="E2774" s="124">
        <v>1.0815E-2</v>
      </c>
      <c r="F2774" s="124">
        <v>1.3993999999999999E-2</v>
      </c>
      <c r="G2774" s="124">
        <v>2.4809000000000001E-2</v>
      </c>
    </row>
    <row r="2775" spans="2:7" hidden="1" x14ac:dyDescent="0.5">
      <c r="B2775" s="122">
        <v>2013</v>
      </c>
      <c r="C2775" s="126" t="s">
        <v>190</v>
      </c>
      <c r="D2775" s="126" t="s">
        <v>192</v>
      </c>
      <c r="E2775" s="124">
        <v>0.125808</v>
      </c>
      <c r="F2775" s="124">
        <v>8.2833000000000004E-2</v>
      </c>
      <c r="G2775" s="124">
        <v>0.20864099999999999</v>
      </c>
    </row>
    <row r="2776" spans="2:7" hidden="1" x14ac:dyDescent="0.5">
      <c r="B2776" s="122">
        <v>2013</v>
      </c>
      <c r="C2776" s="126" t="s">
        <v>190</v>
      </c>
      <c r="D2776" s="126" t="s">
        <v>193</v>
      </c>
      <c r="E2776" s="124">
        <v>0.67554199999999998</v>
      </c>
      <c r="F2776" s="124">
        <v>0.36210199999999998</v>
      </c>
      <c r="G2776" s="124">
        <v>1.037644</v>
      </c>
    </row>
    <row r="2777" spans="2:7" hidden="1" x14ac:dyDescent="0.5">
      <c r="B2777" s="122">
        <v>2013</v>
      </c>
      <c r="C2777" s="126" t="s">
        <v>190</v>
      </c>
      <c r="D2777" s="126" t="s">
        <v>194</v>
      </c>
      <c r="E2777" s="124">
        <v>1.7125000000000001E-2</v>
      </c>
      <c r="F2777" s="124">
        <v>7.0660000000000002E-3</v>
      </c>
      <c r="G2777" s="124">
        <v>2.4191000000000001E-2</v>
      </c>
    </row>
    <row r="2778" spans="2:7" hidden="1" x14ac:dyDescent="0.5">
      <c r="B2778" s="122">
        <v>2013</v>
      </c>
      <c r="C2778" s="126" t="s">
        <v>190</v>
      </c>
      <c r="D2778" s="126" t="s">
        <v>195</v>
      </c>
      <c r="E2778" s="124">
        <v>0.450019</v>
      </c>
      <c r="F2778" s="124">
        <v>0.59282599999999996</v>
      </c>
      <c r="G2778" s="124">
        <v>1.042845</v>
      </c>
    </row>
    <row r="2779" spans="2:7" hidden="1" x14ac:dyDescent="0.5">
      <c r="B2779" s="122">
        <v>2013</v>
      </c>
      <c r="C2779" s="126" t="s">
        <v>190</v>
      </c>
      <c r="D2779" s="126" t="s">
        <v>196</v>
      </c>
      <c r="E2779" s="124">
        <v>0.517764</v>
      </c>
      <c r="F2779" s="124">
        <v>0.23339799999999999</v>
      </c>
      <c r="G2779" s="124">
        <v>0.751162</v>
      </c>
    </row>
    <row r="2780" spans="2:7" hidden="1" x14ac:dyDescent="0.5">
      <c r="B2780" s="122">
        <v>2013</v>
      </c>
      <c r="C2780" s="126" t="s">
        <v>190</v>
      </c>
      <c r="D2780" s="126" t="s">
        <v>197</v>
      </c>
      <c r="E2780" s="124">
        <v>0.18714500000000001</v>
      </c>
      <c r="F2780" s="124">
        <v>0.17314599999999999</v>
      </c>
      <c r="G2780" s="124">
        <v>0.36029099999999997</v>
      </c>
    </row>
    <row r="2781" spans="2:7" hidden="1" x14ac:dyDescent="0.5">
      <c r="B2781" s="122">
        <v>2013</v>
      </c>
      <c r="C2781" s="126" t="s">
        <v>190</v>
      </c>
      <c r="D2781" s="126" t="s">
        <v>198</v>
      </c>
      <c r="E2781" s="124">
        <v>0.63881699999999997</v>
      </c>
      <c r="F2781" s="124">
        <v>1.2521709999999999</v>
      </c>
      <c r="G2781" s="124">
        <v>1.8909879999999999</v>
      </c>
    </row>
    <row r="2782" spans="2:7" hidden="1" x14ac:dyDescent="0.5">
      <c r="B2782" s="122">
        <v>2013</v>
      </c>
      <c r="C2782" s="126" t="s">
        <v>190</v>
      </c>
      <c r="D2782" s="126" t="s">
        <v>199</v>
      </c>
      <c r="E2782" s="124">
        <v>3.5143000000000001E-2</v>
      </c>
      <c r="F2782" s="124">
        <v>9.3703999999999996E-2</v>
      </c>
      <c r="G2782" s="124">
        <v>0.12884699999999999</v>
      </c>
    </row>
    <row r="2783" spans="2:7" hidden="1" x14ac:dyDescent="0.5">
      <c r="B2783" s="122">
        <v>2013</v>
      </c>
      <c r="C2783" s="126" t="s">
        <v>190</v>
      </c>
      <c r="D2783" s="126" t="s">
        <v>200</v>
      </c>
      <c r="E2783" s="124">
        <v>0.180316</v>
      </c>
      <c r="F2783" s="124">
        <v>0.225881</v>
      </c>
      <c r="G2783" s="124">
        <v>0.40619699999999997</v>
      </c>
    </row>
    <row r="2784" spans="2:7" hidden="1" x14ac:dyDescent="0.5">
      <c r="B2784" s="122">
        <v>2013</v>
      </c>
      <c r="C2784" s="126" t="s">
        <v>190</v>
      </c>
      <c r="D2784" s="126" t="s">
        <v>201</v>
      </c>
      <c r="E2784" s="124">
        <v>0.57166399999999995</v>
      </c>
      <c r="F2784" s="124">
        <v>0.57217799999999996</v>
      </c>
      <c r="G2784" s="124">
        <v>1.143842</v>
      </c>
    </row>
    <row r="2785" spans="2:7" hidden="1" x14ac:dyDescent="0.5">
      <c r="B2785" s="122">
        <v>2013</v>
      </c>
      <c r="C2785" s="126" t="s">
        <v>190</v>
      </c>
      <c r="D2785" s="126" t="s">
        <v>202</v>
      </c>
      <c r="E2785" s="124">
        <v>0.40074900000000002</v>
      </c>
      <c r="F2785" s="124">
        <v>0.44292700000000002</v>
      </c>
      <c r="G2785" s="124">
        <v>0.84367600000000009</v>
      </c>
    </row>
    <row r="2786" spans="2:7" hidden="1" x14ac:dyDescent="0.5">
      <c r="B2786" s="122">
        <v>2013</v>
      </c>
      <c r="C2786" s="126" t="s">
        <v>190</v>
      </c>
      <c r="D2786" s="126" t="s">
        <v>203</v>
      </c>
      <c r="E2786" s="124">
        <v>6.0507999999999999E-2</v>
      </c>
      <c r="F2786" s="124">
        <v>4.9889999999999997E-2</v>
      </c>
      <c r="G2786" s="124">
        <v>0.110398</v>
      </c>
    </row>
    <row r="2787" spans="2:7" hidden="1" x14ac:dyDescent="0.5">
      <c r="B2787" s="122">
        <v>2013</v>
      </c>
      <c r="C2787" s="126" t="s">
        <v>190</v>
      </c>
      <c r="D2787" s="126" t="s">
        <v>204</v>
      </c>
      <c r="E2787" s="124">
        <v>0.27129799999999998</v>
      </c>
      <c r="F2787" s="124">
        <v>0.21334600000000001</v>
      </c>
      <c r="G2787" s="124">
        <v>0.48464400000000002</v>
      </c>
    </row>
    <row r="2788" spans="2:7" hidden="1" x14ac:dyDescent="0.5">
      <c r="B2788" s="122">
        <v>2013</v>
      </c>
      <c r="C2788" s="126" t="s">
        <v>190</v>
      </c>
      <c r="D2788" s="126" t="s">
        <v>205</v>
      </c>
      <c r="E2788" s="124">
        <v>6.2325999999999999E-2</v>
      </c>
      <c r="F2788" s="124">
        <v>6.2135999999999997E-2</v>
      </c>
      <c r="G2788" s="124">
        <v>0.124462</v>
      </c>
    </row>
    <row r="2789" spans="2:7" hidden="1" x14ac:dyDescent="0.5">
      <c r="B2789" s="122">
        <v>2013</v>
      </c>
      <c r="C2789" s="126" t="s">
        <v>206</v>
      </c>
      <c r="D2789" s="126" t="s">
        <v>207</v>
      </c>
      <c r="E2789" s="124">
        <v>1.1764999999999999E-2</v>
      </c>
      <c r="F2789" s="124">
        <v>1.6097E-2</v>
      </c>
      <c r="G2789" s="124">
        <v>2.7862000000000001E-2</v>
      </c>
    </row>
    <row r="2790" spans="2:7" hidden="1" x14ac:dyDescent="0.5">
      <c r="B2790" s="122">
        <v>2013</v>
      </c>
      <c r="C2790" s="126" t="s">
        <v>206</v>
      </c>
      <c r="D2790" s="126" t="s">
        <v>208</v>
      </c>
      <c r="E2790" s="124">
        <v>3.1229999999999999E-3</v>
      </c>
      <c r="F2790" s="124">
        <v>3.839E-3</v>
      </c>
      <c r="G2790" s="124">
        <v>6.9619999999999986E-3</v>
      </c>
    </row>
    <row r="2791" spans="2:7" hidden="1" x14ac:dyDescent="0.5">
      <c r="B2791" s="122">
        <v>2013</v>
      </c>
      <c r="C2791" s="126" t="s">
        <v>206</v>
      </c>
      <c r="D2791" s="126" t="s">
        <v>209</v>
      </c>
      <c r="E2791" s="124">
        <v>4.5430000000000002E-3</v>
      </c>
      <c r="F2791" s="124">
        <v>5.2220000000000001E-3</v>
      </c>
      <c r="G2791" s="124">
        <v>9.7649999999999994E-3</v>
      </c>
    </row>
    <row r="2792" spans="2:7" hidden="1" x14ac:dyDescent="0.5">
      <c r="B2792" s="122">
        <v>2013</v>
      </c>
      <c r="C2792" s="126" t="s">
        <v>206</v>
      </c>
      <c r="D2792" s="126" t="s">
        <v>210</v>
      </c>
      <c r="E2792" s="124">
        <v>6.8711999999999995E-2</v>
      </c>
      <c r="F2792" s="124">
        <v>6.6878000000000007E-2</v>
      </c>
      <c r="G2792" s="124">
        <v>0.13558999999999999</v>
      </c>
    </row>
    <row r="2793" spans="2:7" hidden="1" x14ac:dyDescent="0.5">
      <c r="B2793" s="122">
        <v>2013</v>
      </c>
      <c r="C2793" s="126" t="s">
        <v>206</v>
      </c>
      <c r="D2793" s="126" t="s">
        <v>211</v>
      </c>
      <c r="E2793" s="124">
        <v>2.5367000000000001E-2</v>
      </c>
      <c r="F2793" s="124">
        <v>3.0917E-2</v>
      </c>
      <c r="G2793" s="124">
        <v>5.6284000000000001E-2</v>
      </c>
    </row>
    <row r="2794" spans="2:7" hidden="1" x14ac:dyDescent="0.5">
      <c r="B2794" s="122">
        <v>2013</v>
      </c>
      <c r="C2794" s="126" t="s">
        <v>206</v>
      </c>
      <c r="D2794" s="126" t="s">
        <v>212</v>
      </c>
      <c r="E2794" s="124">
        <v>0.25026900000000002</v>
      </c>
      <c r="F2794" s="124">
        <v>0.37080999999999997</v>
      </c>
      <c r="G2794" s="124">
        <v>0.62107899999999994</v>
      </c>
    </row>
    <row r="2795" spans="2:7" hidden="1" x14ac:dyDescent="0.5">
      <c r="B2795" s="122">
        <v>2013</v>
      </c>
      <c r="C2795" s="126" t="s">
        <v>206</v>
      </c>
      <c r="D2795" s="126" t="s">
        <v>213</v>
      </c>
      <c r="E2795" s="124">
        <v>0.344806</v>
      </c>
      <c r="F2795" s="124">
        <v>0.45428000000000002</v>
      </c>
      <c r="G2795" s="124">
        <v>0.79908599999999996</v>
      </c>
    </row>
    <row r="2796" spans="2:7" hidden="1" x14ac:dyDescent="0.5">
      <c r="B2796" s="122">
        <v>2013</v>
      </c>
      <c r="C2796" s="126" t="s">
        <v>206</v>
      </c>
      <c r="D2796" s="126" t="s">
        <v>214</v>
      </c>
      <c r="E2796" s="124">
        <v>1.0432E-2</v>
      </c>
      <c r="F2796" s="124">
        <v>2.5894E-2</v>
      </c>
      <c r="G2796" s="124">
        <v>3.6325999999999997E-2</v>
      </c>
    </row>
    <row r="2797" spans="2:7" hidden="1" x14ac:dyDescent="0.5">
      <c r="B2797" s="122">
        <v>2013</v>
      </c>
      <c r="C2797" s="126" t="s">
        <v>206</v>
      </c>
      <c r="D2797" s="126" t="s">
        <v>215</v>
      </c>
      <c r="E2797" s="124">
        <v>7.4759999999999993E-2</v>
      </c>
      <c r="F2797" s="124">
        <v>6.2517000000000003E-2</v>
      </c>
      <c r="G2797" s="124">
        <v>0.13727700000000001</v>
      </c>
    </row>
    <row r="2798" spans="2:7" hidden="1" x14ac:dyDescent="0.5">
      <c r="B2798" s="122">
        <v>2013</v>
      </c>
      <c r="C2798" s="126" t="s">
        <v>206</v>
      </c>
      <c r="D2798" s="126" t="s">
        <v>216</v>
      </c>
      <c r="E2798" s="124">
        <v>3.6325999999999997E-2</v>
      </c>
      <c r="F2798" s="124">
        <v>3.3578999999999998E-2</v>
      </c>
      <c r="G2798" s="124">
        <v>6.9904999999999995E-2</v>
      </c>
    </row>
    <row r="2799" spans="2:7" hidden="1" x14ac:dyDescent="0.5">
      <c r="B2799" s="122">
        <v>2013</v>
      </c>
      <c r="C2799" s="126" t="s">
        <v>206</v>
      </c>
      <c r="D2799" s="126" t="s">
        <v>217</v>
      </c>
      <c r="E2799" s="124">
        <v>6.1339999999999997E-3</v>
      </c>
      <c r="F2799" s="124">
        <v>1.2159E-2</v>
      </c>
      <c r="G2799" s="124">
        <v>1.8293E-2</v>
      </c>
    </row>
    <row r="2800" spans="2:7" hidden="1" x14ac:dyDescent="0.5">
      <c r="B2800" s="122">
        <v>2013</v>
      </c>
      <c r="C2800" s="126" t="s">
        <v>206</v>
      </c>
      <c r="D2800" s="126" t="s">
        <v>218</v>
      </c>
      <c r="E2800" s="124">
        <v>4.8932999999999997E-2</v>
      </c>
      <c r="F2800" s="124">
        <v>0.1053</v>
      </c>
      <c r="G2800" s="124">
        <v>0.15423300000000001</v>
      </c>
    </row>
    <row r="2801" spans="2:7" hidden="1" x14ac:dyDescent="0.5">
      <c r="B2801" s="122">
        <v>2013</v>
      </c>
      <c r="C2801" s="126" t="s">
        <v>206</v>
      </c>
      <c r="D2801" s="126" t="s">
        <v>219</v>
      </c>
      <c r="E2801" s="124">
        <v>4.2007999999999997E-2</v>
      </c>
      <c r="F2801" s="124">
        <v>4.6719999999999998E-2</v>
      </c>
      <c r="G2801" s="124">
        <v>8.8728000000000001E-2</v>
      </c>
    </row>
    <row r="2802" spans="2:7" hidden="1" x14ac:dyDescent="0.5">
      <c r="B2802" s="122">
        <v>2013</v>
      </c>
      <c r="C2802" s="126" t="s">
        <v>206</v>
      </c>
      <c r="D2802" s="126" t="s">
        <v>220</v>
      </c>
      <c r="E2802" s="124">
        <v>7.5213000000000002E-2</v>
      </c>
      <c r="F2802" s="124">
        <v>0.11294899999999999</v>
      </c>
      <c r="G2802" s="124">
        <v>0.188162</v>
      </c>
    </row>
    <row r="2803" spans="2:7" hidden="1" x14ac:dyDescent="0.5">
      <c r="B2803" s="122">
        <v>2013</v>
      </c>
      <c r="C2803" s="126" t="s">
        <v>206</v>
      </c>
      <c r="D2803" s="126" t="s">
        <v>221</v>
      </c>
      <c r="E2803" s="124">
        <v>3.6562999999999998E-2</v>
      </c>
      <c r="F2803" s="124">
        <v>0.35683700000000002</v>
      </c>
      <c r="G2803" s="124">
        <v>0.39340000000000003</v>
      </c>
    </row>
    <row r="2804" spans="2:7" hidden="1" x14ac:dyDescent="0.5">
      <c r="B2804" s="122">
        <v>2013</v>
      </c>
      <c r="C2804" s="126" t="s">
        <v>206</v>
      </c>
      <c r="D2804" s="126" t="s">
        <v>222</v>
      </c>
      <c r="E2804" s="124">
        <v>5.4876000000000001E-2</v>
      </c>
      <c r="F2804" s="124">
        <v>0.11713700000000001</v>
      </c>
      <c r="G2804" s="124">
        <v>0.172013</v>
      </c>
    </row>
    <row r="2805" spans="2:7" hidden="1" x14ac:dyDescent="0.5">
      <c r="B2805" s="122">
        <v>2013</v>
      </c>
      <c r="C2805" s="126" t="s">
        <v>206</v>
      </c>
      <c r="D2805" s="126" t="s">
        <v>223</v>
      </c>
      <c r="E2805" s="124">
        <v>8.9056999999999997E-2</v>
      </c>
      <c r="F2805" s="124">
        <v>0.225934</v>
      </c>
      <c r="G2805" s="124">
        <v>0.31499100000000002</v>
      </c>
    </row>
    <row r="2806" spans="2:7" hidden="1" x14ac:dyDescent="0.5">
      <c r="B2806" s="122">
        <v>2013</v>
      </c>
      <c r="C2806" s="126" t="s">
        <v>206</v>
      </c>
      <c r="D2806" s="126" t="s">
        <v>224</v>
      </c>
      <c r="E2806" s="124">
        <v>7.1069999999999996E-3</v>
      </c>
      <c r="F2806" s="124">
        <v>1.6822E-2</v>
      </c>
      <c r="G2806" s="124">
        <v>2.3928999999999999E-2</v>
      </c>
    </row>
    <row r="2807" spans="2:7" hidden="1" x14ac:dyDescent="0.5">
      <c r="B2807" s="122">
        <v>2013</v>
      </c>
      <c r="C2807" s="126" t="s">
        <v>206</v>
      </c>
      <c r="D2807" s="126" t="s">
        <v>225</v>
      </c>
      <c r="E2807" s="124">
        <v>5.1032000000000001E-2</v>
      </c>
      <c r="F2807" s="124">
        <v>0.13882900000000001</v>
      </c>
      <c r="G2807" s="124">
        <v>0.189861</v>
      </c>
    </row>
    <row r="2808" spans="2:7" hidden="1" x14ac:dyDescent="0.5">
      <c r="B2808" s="122">
        <v>2013</v>
      </c>
      <c r="C2808" s="126" t="s">
        <v>206</v>
      </c>
      <c r="D2808" s="126" t="s">
        <v>226</v>
      </c>
      <c r="E2808" s="124">
        <v>5.9443000000000003E-2</v>
      </c>
      <c r="F2808" s="124">
        <v>6.5625000000000003E-2</v>
      </c>
      <c r="G2808" s="124">
        <v>0.12506800000000001</v>
      </c>
    </row>
    <row r="2809" spans="2:7" hidden="1" x14ac:dyDescent="0.5">
      <c r="B2809" s="122">
        <v>2013</v>
      </c>
      <c r="C2809" s="126" t="s">
        <v>206</v>
      </c>
      <c r="D2809" s="126" t="s">
        <v>227</v>
      </c>
      <c r="E2809" s="124">
        <v>0.135487</v>
      </c>
      <c r="F2809" s="124">
        <v>0.176237</v>
      </c>
      <c r="G2809" s="124">
        <v>0.311724</v>
      </c>
    </row>
    <row r="2810" spans="2:7" hidden="1" x14ac:dyDescent="0.5">
      <c r="B2810" s="122">
        <v>2013</v>
      </c>
      <c r="C2810" s="126" t="s">
        <v>206</v>
      </c>
      <c r="D2810" s="126" t="s">
        <v>228</v>
      </c>
      <c r="E2810" s="124">
        <v>5.4834000000000001E-2</v>
      </c>
      <c r="F2810" s="124">
        <v>7.9556000000000002E-2</v>
      </c>
      <c r="G2810" s="124">
        <v>0.13439000000000001</v>
      </c>
    </row>
    <row r="2811" spans="2:7" hidden="1" x14ac:dyDescent="0.5">
      <c r="B2811" s="122">
        <v>2013</v>
      </c>
      <c r="C2811" s="126" t="s">
        <v>206</v>
      </c>
      <c r="D2811" s="126" t="s">
        <v>229</v>
      </c>
      <c r="E2811" s="124">
        <v>1.9999999999999999E-6</v>
      </c>
      <c r="F2811" s="124">
        <v>9.2999999999999997E-5</v>
      </c>
      <c r="G2811" s="124">
        <v>9.4999999999999992E-5</v>
      </c>
    </row>
    <row r="2812" spans="2:7" hidden="1" x14ac:dyDescent="0.5">
      <c r="B2812" s="122">
        <v>2013</v>
      </c>
      <c r="C2812" s="126" t="s">
        <v>206</v>
      </c>
      <c r="D2812" s="126" t="s">
        <v>230</v>
      </c>
      <c r="E2812" s="124">
        <v>3.8358000000000003E-2</v>
      </c>
      <c r="F2812" s="124">
        <v>5.1020000000000003E-2</v>
      </c>
      <c r="G2812" s="124">
        <v>8.9378000000000013E-2</v>
      </c>
    </row>
    <row r="2813" spans="2:7" hidden="1" x14ac:dyDescent="0.5">
      <c r="B2813" s="122">
        <v>2013</v>
      </c>
      <c r="C2813" s="126" t="s">
        <v>206</v>
      </c>
      <c r="D2813" s="126" t="s">
        <v>231</v>
      </c>
      <c r="E2813" s="124">
        <v>4.4468000000000001E-2</v>
      </c>
      <c r="F2813" s="124">
        <v>0.105777</v>
      </c>
      <c r="G2813" s="124">
        <v>0.15024499999999999</v>
      </c>
    </row>
    <row r="2814" spans="2:7" hidden="1" x14ac:dyDescent="0.5">
      <c r="B2814" s="122">
        <v>2013</v>
      </c>
      <c r="C2814" s="126" t="s">
        <v>206</v>
      </c>
      <c r="D2814" s="126" t="s">
        <v>232</v>
      </c>
      <c r="E2814" s="124">
        <v>7.2329999999999998E-3</v>
      </c>
      <c r="F2814" s="124">
        <v>1.4272E-2</v>
      </c>
      <c r="G2814" s="124">
        <v>2.1505E-2</v>
      </c>
    </row>
    <row r="2815" spans="2:7" hidden="1" x14ac:dyDescent="0.5">
      <c r="B2815" s="122">
        <v>2013</v>
      </c>
      <c r="C2815" s="126" t="s">
        <v>206</v>
      </c>
      <c r="D2815" s="126" t="s">
        <v>233</v>
      </c>
      <c r="E2815" s="124">
        <v>1.3910000000000001E-3</v>
      </c>
      <c r="F2815" s="124">
        <v>1.428E-3</v>
      </c>
      <c r="G2815" s="124">
        <v>2.8189999999999999E-3</v>
      </c>
    </row>
    <row r="2816" spans="2:7" hidden="1" x14ac:dyDescent="0.5">
      <c r="B2816" s="122">
        <v>2013</v>
      </c>
      <c r="C2816" s="126" t="s">
        <v>206</v>
      </c>
      <c r="D2816" s="126" t="s">
        <v>234</v>
      </c>
      <c r="E2816" s="124">
        <v>3.2780999999999998E-2</v>
      </c>
      <c r="F2816" s="124">
        <v>5.4580999999999998E-2</v>
      </c>
      <c r="G2816" s="124">
        <v>8.7361999999999995E-2</v>
      </c>
    </row>
    <row r="2817" spans="2:7" hidden="1" x14ac:dyDescent="0.5">
      <c r="B2817" s="122">
        <v>2013</v>
      </c>
      <c r="C2817" s="126" t="s">
        <v>206</v>
      </c>
      <c r="D2817" s="126" t="s">
        <v>235</v>
      </c>
      <c r="E2817" s="124">
        <v>2.0889000000000001E-2</v>
      </c>
      <c r="F2817" s="124">
        <v>0.13980699999999999</v>
      </c>
      <c r="G2817" s="124">
        <v>0.16069600000000001</v>
      </c>
    </row>
    <row r="2818" spans="2:7" hidden="1" x14ac:dyDescent="0.5">
      <c r="B2818" s="122">
        <v>2013</v>
      </c>
      <c r="C2818" s="126" t="s">
        <v>206</v>
      </c>
      <c r="D2818" s="126" t="s">
        <v>236</v>
      </c>
      <c r="E2818" s="124">
        <v>1.4300000000000001E-3</v>
      </c>
      <c r="F2818" s="124">
        <v>1.573E-3</v>
      </c>
      <c r="G2818" s="124">
        <v>3.003E-3</v>
      </c>
    </row>
    <row r="2819" spans="2:7" hidden="1" x14ac:dyDescent="0.5">
      <c r="B2819" s="122">
        <v>2013</v>
      </c>
      <c r="C2819" s="126" t="s">
        <v>206</v>
      </c>
      <c r="D2819" s="126" t="s">
        <v>237</v>
      </c>
      <c r="E2819" s="124">
        <v>7.9342999999999997E-2</v>
      </c>
      <c r="F2819" s="124">
        <v>7.5447E-2</v>
      </c>
      <c r="G2819" s="124">
        <v>0.15479000000000001</v>
      </c>
    </row>
    <row r="2820" spans="2:7" hidden="1" x14ac:dyDescent="0.5">
      <c r="B2820" s="122">
        <v>2013</v>
      </c>
      <c r="C2820" s="126" t="s">
        <v>206</v>
      </c>
      <c r="D2820" s="126" t="s">
        <v>238</v>
      </c>
      <c r="E2820" s="124">
        <v>5.0688999999999998E-2</v>
      </c>
      <c r="F2820" s="124">
        <v>3.1990999999999999E-2</v>
      </c>
      <c r="G2820" s="124">
        <v>8.2680000000000003E-2</v>
      </c>
    </row>
    <row r="2821" spans="2:7" hidden="1" x14ac:dyDescent="0.5">
      <c r="B2821" s="122">
        <v>2013</v>
      </c>
      <c r="C2821" s="126" t="s">
        <v>206</v>
      </c>
      <c r="D2821" s="126" t="s">
        <v>239</v>
      </c>
      <c r="E2821" s="124">
        <v>0.13939799999999999</v>
      </c>
      <c r="F2821" s="124">
        <v>0.24236099999999999</v>
      </c>
      <c r="G2821" s="124">
        <v>0.38175900000000001</v>
      </c>
    </row>
    <row r="2822" spans="2:7" hidden="1" x14ac:dyDescent="0.5">
      <c r="B2822" s="122">
        <v>2013</v>
      </c>
      <c r="C2822" s="126" t="s">
        <v>206</v>
      </c>
      <c r="D2822" s="126" t="s">
        <v>240</v>
      </c>
      <c r="E2822" s="124">
        <v>4.7289999999999997E-3</v>
      </c>
      <c r="F2822" s="124">
        <v>4.5060999999999997E-2</v>
      </c>
      <c r="G2822" s="124">
        <v>4.9789999999999987E-2</v>
      </c>
    </row>
    <row r="2823" spans="2:7" hidden="1" x14ac:dyDescent="0.5">
      <c r="B2823" s="122">
        <v>2013</v>
      </c>
      <c r="C2823" s="126" t="s">
        <v>206</v>
      </c>
      <c r="D2823" s="126" t="s">
        <v>241</v>
      </c>
      <c r="E2823" s="124">
        <v>1.7427999999999999E-2</v>
      </c>
      <c r="F2823" s="124">
        <v>2.6145999999999999E-2</v>
      </c>
      <c r="G2823" s="124">
        <v>4.3574000000000002E-2</v>
      </c>
    </row>
    <row r="2824" spans="2:7" hidden="1" x14ac:dyDescent="0.5">
      <c r="B2824" s="122">
        <v>2013</v>
      </c>
      <c r="C2824" s="126" t="s">
        <v>206</v>
      </c>
      <c r="D2824" s="126" t="s">
        <v>242</v>
      </c>
      <c r="E2824" s="124">
        <v>5.6709999999999998E-3</v>
      </c>
      <c r="F2824" s="124">
        <v>5.8440000000000002E-3</v>
      </c>
      <c r="G2824" s="124">
        <v>1.1514999999999999E-2</v>
      </c>
    </row>
    <row r="2825" spans="2:7" hidden="1" x14ac:dyDescent="0.5">
      <c r="B2825" s="122">
        <v>2013</v>
      </c>
      <c r="C2825" s="126" t="s">
        <v>206</v>
      </c>
      <c r="D2825" s="126" t="s">
        <v>243</v>
      </c>
      <c r="E2825" s="124">
        <v>6.5399999999999996E-4</v>
      </c>
      <c r="F2825" s="124">
        <v>4.95E-4</v>
      </c>
      <c r="G2825" s="124">
        <v>1.1490000000000001E-3</v>
      </c>
    </row>
    <row r="2826" spans="2:7" hidden="1" x14ac:dyDescent="0.5">
      <c r="B2826" s="122">
        <v>2013</v>
      </c>
      <c r="C2826" s="126" t="s">
        <v>206</v>
      </c>
      <c r="D2826" s="126" t="s">
        <v>244</v>
      </c>
      <c r="E2826" s="124">
        <v>9.1439999999999994E-3</v>
      </c>
      <c r="F2826" s="124">
        <v>8.3560000000000006E-3</v>
      </c>
      <c r="G2826" s="124">
        <v>1.7500000000000002E-2</v>
      </c>
    </row>
    <row r="2827" spans="2:7" hidden="1" x14ac:dyDescent="0.5">
      <c r="B2827" s="122">
        <v>2013</v>
      </c>
      <c r="C2827" s="126" t="s">
        <v>206</v>
      </c>
      <c r="D2827" s="126" t="s">
        <v>245</v>
      </c>
      <c r="E2827" s="124">
        <v>1.2973999999999999E-2</v>
      </c>
      <c r="F2827" s="124">
        <v>2.7172999999999999E-2</v>
      </c>
      <c r="G2827" s="124">
        <v>4.0147000000000002E-2</v>
      </c>
    </row>
    <row r="2828" spans="2:7" hidden="1" x14ac:dyDescent="0.5">
      <c r="B2828" s="122">
        <v>2013</v>
      </c>
      <c r="C2828" s="126" t="s">
        <v>77</v>
      </c>
      <c r="D2828" s="126" t="s">
        <v>246</v>
      </c>
      <c r="E2828" s="124">
        <v>0.154747</v>
      </c>
      <c r="F2828" s="124">
        <v>0.35609800000000003</v>
      </c>
      <c r="G2828" s="124">
        <v>0.51084499999999999</v>
      </c>
    </row>
    <row r="2829" spans="2:7" hidden="1" x14ac:dyDescent="0.5">
      <c r="B2829" s="122">
        <v>2013</v>
      </c>
      <c r="C2829" s="126" t="s">
        <v>77</v>
      </c>
      <c r="D2829" s="126" t="s">
        <v>247</v>
      </c>
      <c r="E2829" s="124">
        <v>2.9305999999999999E-2</v>
      </c>
      <c r="F2829" s="124">
        <v>2.6039E-2</v>
      </c>
      <c r="G2829" s="124">
        <v>5.5344999999999998E-2</v>
      </c>
    </row>
    <row r="2830" spans="2:7" hidden="1" x14ac:dyDescent="0.5">
      <c r="B2830" s="122">
        <v>2013</v>
      </c>
      <c r="C2830" s="126" t="s">
        <v>77</v>
      </c>
      <c r="D2830" s="126" t="s">
        <v>248</v>
      </c>
      <c r="E2830" s="124">
        <v>1.1639999999999999E-2</v>
      </c>
      <c r="F2830" s="124">
        <v>1.1192569999999999</v>
      </c>
      <c r="G2830" s="124">
        <v>1.130897</v>
      </c>
    </row>
    <row r="2831" spans="2:7" hidden="1" x14ac:dyDescent="0.5">
      <c r="B2831" s="122">
        <v>2013</v>
      </c>
      <c r="C2831" s="126" t="s">
        <v>77</v>
      </c>
      <c r="D2831" s="126" t="s">
        <v>249</v>
      </c>
      <c r="E2831" s="124">
        <v>-5.6099999999999998E-4</v>
      </c>
      <c r="F2831" s="124">
        <v>0.87849100000000002</v>
      </c>
      <c r="G2831" s="124">
        <v>0.87792999999999999</v>
      </c>
    </row>
    <row r="2832" spans="2:7" hidden="1" x14ac:dyDescent="0.5">
      <c r="B2832" s="122">
        <v>2013</v>
      </c>
      <c r="C2832" s="126" t="s">
        <v>77</v>
      </c>
      <c r="D2832" s="126" t="s">
        <v>250</v>
      </c>
      <c r="E2832" s="124">
        <v>9.1118000000000005E-2</v>
      </c>
      <c r="F2832" s="124">
        <v>0.115033</v>
      </c>
      <c r="G2832" s="124">
        <v>0.206151</v>
      </c>
    </row>
    <row r="2833" spans="2:7" hidden="1" x14ac:dyDescent="0.5">
      <c r="B2833" s="122">
        <v>2013</v>
      </c>
      <c r="C2833" s="126" t="s">
        <v>77</v>
      </c>
      <c r="D2833" s="126" t="s">
        <v>251</v>
      </c>
      <c r="E2833" s="124">
        <v>0.28274100000000002</v>
      </c>
      <c r="F2833" s="124">
        <v>0.20288400000000001</v>
      </c>
      <c r="G2833" s="124">
        <v>0.48562499999999997</v>
      </c>
    </row>
    <row r="2834" spans="2:7" hidden="1" x14ac:dyDescent="0.5">
      <c r="B2834" s="122">
        <v>2013</v>
      </c>
      <c r="C2834" s="126" t="s">
        <v>77</v>
      </c>
      <c r="D2834" s="126" t="s">
        <v>252</v>
      </c>
      <c r="E2834" s="124">
        <v>3.6320999999999999E-2</v>
      </c>
      <c r="F2834" s="124">
        <v>8.6883000000000002E-2</v>
      </c>
      <c r="G2834" s="124">
        <v>0.12320399999999999</v>
      </c>
    </row>
    <row r="2835" spans="2:7" hidden="1" x14ac:dyDescent="0.5">
      <c r="B2835" s="122">
        <v>2013</v>
      </c>
      <c r="C2835" s="126" t="s">
        <v>77</v>
      </c>
      <c r="D2835" s="126" t="s">
        <v>253</v>
      </c>
      <c r="E2835" s="124">
        <v>3.4129999999999998E-3</v>
      </c>
      <c r="F2835" s="124">
        <v>3.4160000000000002E-3</v>
      </c>
      <c r="G2835" s="124">
        <v>6.829E-3</v>
      </c>
    </row>
    <row r="2836" spans="2:7" hidden="1" x14ac:dyDescent="0.5">
      <c r="B2836" s="122">
        <v>2013</v>
      </c>
      <c r="C2836" s="126" t="s">
        <v>77</v>
      </c>
      <c r="D2836" s="126" t="s">
        <v>254</v>
      </c>
      <c r="E2836" s="124">
        <v>0.16980300000000001</v>
      </c>
      <c r="F2836" s="124">
        <v>0.154802</v>
      </c>
      <c r="G2836" s="124">
        <v>0.32460499999999998</v>
      </c>
    </row>
    <row r="2837" spans="2:7" hidden="1" x14ac:dyDescent="0.5">
      <c r="B2837" s="122">
        <v>2013</v>
      </c>
      <c r="C2837" s="126" t="s">
        <v>77</v>
      </c>
      <c r="D2837" s="126" t="s">
        <v>255</v>
      </c>
      <c r="E2837" s="124">
        <v>0.27804400000000001</v>
      </c>
      <c r="F2837" s="124">
        <v>1.171389</v>
      </c>
      <c r="G2837" s="124">
        <v>1.449433</v>
      </c>
    </row>
    <row r="2838" spans="2:7" hidden="1" x14ac:dyDescent="0.5">
      <c r="B2838" s="122">
        <v>2013</v>
      </c>
      <c r="C2838" s="126" t="s">
        <v>77</v>
      </c>
      <c r="D2838" s="126" t="s">
        <v>256</v>
      </c>
      <c r="E2838" s="124">
        <v>0.31716499999999997</v>
      </c>
      <c r="F2838" s="124">
        <v>0.29772399999999999</v>
      </c>
      <c r="G2838" s="124">
        <v>0.61488900000000002</v>
      </c>
    </row>
    <row r="2839" spans="2:7" x14ac:dyDescent="0.5">
      <c r="B2839" s="122">
        <v>2014</v>
      </c>
      <c r="C2839" s="124" t="s">
        <v>136</v>
      </c>
      <c r="D2839" s="124" t="s">
        <v>52</v>
      </c>
      <c r="E2839" s="124">
        <v>0.85203899999999999</v>
      </c>
      <c r="F2839" s="124">
        <v>1.4711419999999999</v>
      </c>
      <c r="G2839" s="124">
        <v>2.3231809999999999</v>
      </c>
    </row>
    <row r="2840" spans="2:7" x14ac:dyDescent="0.5">
      <c r="B2840" s="122">
        <v>2014</v>
      </c>
      <c r="C2840" s="124" t="s">
        <v>136</v>
      </c>
      <c r="D2840" s="124" t="s">
        <v>137</v>
      </c>
      <c r="E2840" s="124">
        <v>0.136715</v>
      </c>
      <c r="F2840" s="124">
        <v>0.24851300000000001</v>
      </c>
      <c r="G2840" s="124">
        <v>0.38522800000000001</v>
      </c>
    </row>
    <row r="2841" spans="2:7" x14ac:dyDescent="0.5">
      <c r="B2841" s="122">
        <v>2014</v>
      </c>
      <c r="C2841" s="124" t="s">
        <v>136</v>
      </c>
      <c r="D2841" s="124" t="s">
        <v>51</v>
      </c>
      <c r="E2841" s="124">
        <v>1.063024</v>
      </c>
      <c r="F2841" s="124">
        <v>1.0503100000000001</v>
      </c>
      <c r="G2841" s="124">
        <v>2.113334</v>
      </c>
    </row>
    <row r="2842" spans="2:7" x14ac:dyDescent="0.5">
      <c r="B2842" s="122">
        <v>2014</v>
      </c>
      <c r="C2842" s="126" t="s">
        <v>136</v>
      </c>
      <c r="D2842" s="126" t="s">
        <v>138</v>
      </c>
      <c r="E2842" s="124">
        <v>0.81819799999999998</v>
      </c>
      <c r="F2842" s="124">
        <v>1.0361210000000001</v>
      </c>
      <c r="G2842" s="124">
        <v>1.8543190000000001</v>
      </c>
    </row>
    <row r="2843" spans="2:7" hidden="1" x14ac:dyDescent="0.5">
      <c r="B2843" s="122">
        <v>2014</v>
      </c>
      <c r="C2843" s="126" t="s">
        <v>139</v>
      </c>
      <c r="D2843" s="126" t="s">
        <v>139</v>
      </c>
      <c r="E2843" s="124">
        <v>8.4349380000000007</v>
      </c>
      <c r="F2843" s="124">
        <v>0</v>
      </c>
      <c r="G2843" s="124">
        <v>8.4349380000000007</v>
      </c>
    </row>
    <row r="2844" spans="2:7" hidden="1" x14ac:dyDescent="0.5">
      <c r="B2844" s="122">
        <v>2014</v>
      </c>
      <c r="C2844" s="126" t="s">
        <v>72</v>
      </c>
      <c r="D2844" s="126" t="s">
        <v>140</v>
      </c>
      <c r="E2844" s="124">
        <v>5.670585</v>
      </c>
      <c r="F2844" s="124">
        <v>0.69924900000000001</v>
      </c>
      <c r="G2844" s="124">
        <v>6.369834</v>
      </c>
    </row>
    <row r="2845" spans="2:7" hidden="1" x14ac:dyDescent="0.5">
      <c r="B2845" s="122">
        <v>2014</v>
      </c>
      <c r="C2845" s="126" t="s">
        <v>72</v>
      </c>
      <c r="D2845" s="126" t="s">
        <v>141</v>
      </c>
      <c r="E2845" s="124">
        <v>8.5310999999999998E-2</v>
      </c>
      <c r="F2845" s="124">
        <v>4.1648999999999999E-2</v>
      </c>
      <c r="G2845" s="124">
        <v>0.12695999999999999</v>
      </c>
    </row>
    <row r="2846" spans="2:7" hidden="1" x14ac:dyDescent="0.5">
      <c r="B2846" s="122">
        <v>2014</v>
      </c>
      <c r="C2846" s="126" t="s">
        <v>72</v>
      </c>
      <c r="D2846" s="126" t="s">
        <v>142</v>
      </c>
      <c r="E2846" s="124">
        <v>0.31484400000000001</v>
      </c>
      <c r="F2846" s="124">
        <v>0.14147699999999999</v>
      </c>
      <c r="G2846" s="124">
        <v>0.45632099999999998</v>
      </c>
    </row>
    <row r="2847" spans="2:7" hidden="1" x14ac:dyDescent="0.5">
      <c r="B2847" s="122">
        <v>2014</v>
      </c>
      <c r="C2847" s="126" t="s">
        <v>72</v>
      </c>
      <c r="D2847" s="126" t="s">
        <v>143</v>
      </c>
      <c r="E2847" s="124">
        <v>0.71533899999999995</v>
      </c>
      <c r="F2847" s="124">
        <v>0.17832200000000001</v>
      </c>
      <c r="G2847" s="124">
        <v>0.89366099999999993</v>
      </c>
    </row>
    <row r="2848" spans="2:7" hidden="1" x14ac:dyDescent="0.5">
      <c r="B2848" s="122">
        <v>2014</v>
      </c>
      <c r="C2848" s="126" t="s">
        <v>72</v>
      </c>
      <c r="D2848" s="126" t="s">
        <v>144</v>
      </c>
      <c r="E2848" s="124">
        <v>6.0934000000000002E-2</v>
      </c>
      <c r="F2848" s="124">
        <v>3.4698E-2</v>
      </c>
      <c r="G2848" s="124">
        <v>9.5631999999999995E-2</v>
      </c>
    </row>
    <row r="2849" spans="2:7" hidden="1" x14ac:dyDescent="0.5">
      <c r="B2849" s="122">
        <v>2014</v>
      </c>
      <c r="C2849" s="126" t="s">
        <v>72</v>
      </c>
      <c r="D2849" s="126" t="s">
        <v>145</v>
      </c>
      <c r="E2849" s="124">
        <v>0.79822800000000005</v>
      </c>
      <c r="F2849" s="124">
        <v>0.14655299999999999</v>
      </c>
      <c r="G2849" s="124">
        <v>0.94478100000000009</v>
      </c>
    </row>
    <row r="2850" spans="2:7" hidden="1" x14ac:dyDescent="0.5">
      <c r="B2850" s="122">
        <v>2014</v>
      </c>
      <c r="C2850" s="126" t="s">
        <v>146</v>
      </c>
      <c r="D2850" s="126" t="s">
        <v>147</v>
      </c>
      <c r="E2850" s="124">
        <v>4.4510000000000001E-3</v>
      </c>
      <c r="F2850" s="124">
        <v>0.87104999999999999</v>
      </c>
      <c r="G2850" s="124">
        <v>0.87550099999999997</v>
      </c>
    </row>
    <row r="2851" spans="2:7" hidden="1" x14ac:dyDescent="0.5">
      <c r="B2851" s="122">
        <v>2014</v>
      </c>
      <c r="C2851" s="126" t="s">
        <v>146</v>
      </c>
      <c r="D2851" s="126" t="s">
        <v>148</v>
      </c>
      <c r="E2851" s="124">
        <v>0.167438</v>
      </c>
      <c r="F2851" s="124">
        <v>0.10509400000000001</v>
      </c>
      <c r="G2851" s="124">
        <v>0.272532</v>
      </c>
    </row>
    <row r="2852" spans="2:7" hidden="1" x14ac:dyDescent="0.5">
      <c r="B2852" s="122">
        <v>2014</v>
      </c>
      <c r="C2852" s="126" t="s">
        <v>146</v>
      </c>
      <c r="D2852" s="126" t="s">
        <v>149</v>
      </c>
      <c r="E2852" s="124">
        <v>1.9535E-2</v>
      </c>
      <c r="F2852" s="124">
        <v>0.67225699999999999</v>
      </c>
      <c r="G2852" s="124">
        <v>0.69179199999999996</v>
      </c>
    </row>
    <row r="2853" spans="2:7" hidden="1" x14ac:dyDescent="0.5">
      <c r="B2853" s="122">
        <v>2014</v>
      </c>
      <c r="C2853" s="126" t="s">
        <v>146</v>
      </c>
      <c r="D2853" s="126" t="s">
        <v>150</v>
      </c>
      <c r="E2853" s="124">
        <v>0.108643</v>
      </c>
      <c r="F2853" s="124">
        <v>0.97704299999999999</v>
      </c>
      <c r="G2853" s="124">
        <v>1.0856859999999999</v>
      </c>
    </row>
    <row r="2854" spans="2:7" hidden="1" x14ac:dyDescent="0.5">
      <c r="B2854" s="122">
        <v>2014</v>
      </c>
      <c r="C2854" s="126" t="s">
        <v>146</v>
      </c>
      <c r="D2854" s="126" t="s">
        <v>151</v>
      </c>
      <c r="E2854" s="124">
        <v>4.1595E-2</v>
      </c>
      <c r="F2854" s="124">
        <v>0.127052</v>
      </c>
      <c r="G2854" s="124">
        <v>0.16864699999999999</v>
      </c>
    </row>
    <row r="2855" spans="2:7" hidden="1" x14ac:dyDescent="0.5">
      <c r="B2855" s="122">
        <v>2014</v>
      </c>
      <c r="C2855" s="126" t="s">
        <v>146</v>
      </c>
      <c r="D2855" s="126" t="s">
        <v>152</v>
      </c>
      <c r="E2855" s="124">
        <v>3.2729999999999999E-3</v>
      </c>
      <c r="F2855" s="124">
        <v>5.6875000000000002E-2</v>
      </c>
      <c r="G2855" s="124">
        <v>6.0148E-2</v>
      </c>
    </row>
    <row r="2856" spans="2:7" hidden="1" x14ac:dyDescent="0.5">
      <c r="B2856" s="122">
        <v>2014</v>
      </c>
      <c r="C2856" s="126" t="s">
        <v>146</v>
      </c>
      <c r="D2856" s="126" t="s">
        <v>153</v>
      </c>
      <c r="E2856" s="124">
        <v>5.1630000000000001E-3</v>
      </c>
      <c r="F2856" s="124">
        <v>0.31955</v>
      </c>
      <c r="G2856" s="124">
        <v>0.32471299999999997</v>
      </c>
    </row>
    <row r="2857" spans="2:7" hidden="1" x14ac:dyDescent="0.5">
      <c r="B2857" s="122">
        <v>2014</v>
      </c>
      <c r="C2857" s="126" t="s">
        <v>146</v>
      </c>
      <c r="D2857" s="126" t="s">
        <v>154</v>
      </c>
      <c r="E2857" s="124">
        <v>1.8225999999999999E-2</v>
      </c>
      <c r="F2857" s="124">
        <v>0.74082000000000003</v>
      </c>
      <c r="G2857" s="124">
        <v>0.759046</v>
      </c>
    </row>
    <row r="2858" spans="2:7" hidden="1" x14ac:dyDescent="0.5">
      <c r="B2858" s="122">
        <v>2014</v>
      </c>
      <c r="C2858" s="126" t="s">
        <v>146</v>
      </c>
      <c r="D2858" s="126" t="s">
        <v>155</v>
      </c>
      <c r="E2858" s="124">
        <v>-6.3999999999999997E-5</v>
      </c>
      <c r="F2858" s="124">
        <v>2.5675E-2</v>
      </c>
      <c r="G2858" s="124">
        <v>2.5610999999999998E-2</v>
      </c>
    </row>
    <row r="2859" spans="2:7" hidden="1" x14ac:dyDescent="0.5">
      <c r="B2859" s="122">
        <v>2014</v>
      </c>
      <c r="C2859" s="126" t="s">
        <v>146</v>
      </c>
      <c r="D2859" s="126" t="s">
        <v>156</v>
      </c>
      <c r="E2859" s="124">
        <v>1.1084E-2</v>
      </c>
      <c r="F2859" s="124">
        <v>0.681203</v>
      </c>
      <c r="G2859" s="124">
        <v>0.69228699999999999</v>
      </c>
    </row>
    <row r="2860" spans="2:7" hidden="1" x14ac:dyDescent="0.5">
      <c r="B2860" s="122">
        <v>2014</v>
      </c>
      <c r="C2860" s="126" t="s">
        <v>146</v>
      </c>
      <c r="D2860" s="126" t="s">
        <v>157</v>
      </c>
      <c r="E2860" s="124">
        <v>3.8589999999999999E-2</v>
      </c>
      <c r="F2860" s="124">
        <v>0.32578299999999999</v>
      </c>
      <c r="G2860" s="124">
        <v>0.364373</v>
      </c>
    </row>
    <row r="2861" spans="2:7" hidden="1" x14ac:dyDescent="0.5">
      <c r="B2861" s="122">
        <v>2014</v>
      </c>
      <c r="C2861" s="126" t="s">
        <v>146</v>
      </c>
      <c r="D2861" s="126" t="s">
        <v>158</v>
      </c>
      <c r="E2861" s="124">
        <v>6.1640000000000002E-3</v>
      </c>
      <c r="F2861" s="124">
        <v>0.119898</v>
      </c>
      <c r="G2861" s="124">
        <v>0.12606200000000001</v>
      </c>
    </row>
    <row r="2862" spans="2:7" hidden="1" x14ac:dyDescent="0.5">
      <c r="B2862" s="122">
        <v>2014</v>
      </c>
      <c r="C2862" s="126" t="s">
        <v>146</v>
      </c>
      <c r="D2862" s="126" t="s">
        <v>159</v>
      </c>
      <c r="E2862" s="124">
        <v>7.3680000000000004E-3</v>
      </c>
      <c r="F2862" s="124">
        <v>5.3449000000000003E-2</v>
      </c>
      <c r="G2862" s="124">
        <v>6.0817000000000003E-2</v>
      </c>
    </row>
    <row r="2863" spans="2:7" hidden="1" x14ac:dyDescent="0.5">
      <c r="B2863" s="122">
        <v>2014</v>
      </c>
      <c r="C2863" s="126" t="s">
        <v>146</v>
      </c>
      <c r="D2863" s="126" t="s">
        <v>160</v>
      </c>
      <c r="E2863" s="124">
        <v>4.7063000000000001E-2</v>
      </c>
      <c r="F2863" s="124">
        <v>0.43651800000000002</v>
      </c>
      <c r="G2863" s="124">
        <v>0.48358099999999998</v>
      </c>
    </row>
    <row r="2864" spans="2:7" hidden="1" x14ac:dyDescent="0.5">
      <c r="B2864" s="122">
        <v>2014</v>
      </c>
      <c r="C2864" s="126" t="s">
        <v>146</v>
      </c>
      <c r="D2864" s="126" t="s">
        <v>161</v>
      </c>
      <c r="E2864" s="124">
        <v>6.1180000000000002E-3</v>
      </c>
      <c r="F2864" s="124">
        <v>5.5231000000000002E-2</v>
      </c>
      <c r="G2864" s="124">
        <v>6.1349000000000001E-2</v>
      </c>
    </row>
    <row r="2865" spans="2:7" hidden="1" x14ac:dyDescent="0.5">
      <c r="B2865" s="122">
        <v>2014</v>
      </c>
      <c r="C2865" s="126" t="s">
        <v>146</v>
      </c>
      <c r="D2865" s="126" t="s">
        <v>162</v>
      </c>
      <c r="E2865" s="124">
        <v>9.8239999999999994E-3</v>
      </c>
      <c r="F2865" s="124">
        <v>2.3251999999999998E-2</v>
      </c>
      <c r="G2865" s="124">
        <v>3.3075999999999987E-2</v>
      </c>
    </row>
    <row r="2866" spans="2:7" hidden="1" x14ac:dyDescent="0.5">
      <c r="B2866" s="122">
        <v>2014</v>
      </c>
      <c r="C2866" s="126" t="s">
        <v>146</v>
      </c>
      <c r="D2866" s="126" t="s">
        <v>163</v>
      </c>
      <c r="E2866" s="124">
        <v>1.9021E-2</v>
      </c>
      <c r="F2866" s="124">
        <v>-2.3251999999999998E-2</v>
      </c>
      <c r="G2866" s="124">
        <v>-4.2309999999999987E-3</v>
      </c>
    </row>
    <row r="2867" spans="2:7" hidden="1" x14ac:dyDescent="0.5">
      <c r="B2867" s="122">
        <v>2014</v>
      </c>
      <c r="C2867" s="126" t="s">
        <v>146</v>
      </c>
      <c r="D2867" s="126" t="s">
        <v>164</v>
      </c>
      <c r="E2867" s="124">
        <v>8.7849999999999994E-3</v>
      </c>
      <c r="F2867" s="124">
        <v>0.16542000000000001</v>
      </c>
      <c r="G2867" s="124">
        <v>0.174205</v>
      </c>
    </row>
    <row r="2868" spans="2:7" hidden="1" x14ac:dyDescent="0.5">
      <c r="B2868" s="122">
        <v>2014</v>
      </c>
      <c r="C2868" s="126" t="s">
        <v>146</v>
      </c>
      <c r="D2868" s="126" t="s">
        <v>165</v>
      </c>
      <c r="E2868" s="124">
        <v>3.3782E-2</v>
      </c>
      <c r="F2868" s="124">
        <v>0.89999200000000001</v>
      </c>
      <c r="G2868" s="124">
        <v>0.93377399999999999</v>
      </c>
    </row>
    <row r="2869" spans="2:7" hidden="1" x14ac:dyDescent="0.5">
      <c r="B2869" s="122">
        <v>2014</v>
      </c>
      <c r="C2869" s="126" t="s">
        <v>146</v>
      </c>
      <c r="D2869" s="126" t="s">
        <v>166</v>
      </c>
      <c r="E2869" s="124">
        <v>2.1219999999999999E-2</v>
      </c>
      <c r="F2869" s="124">
        <v>0.135213</v>
      </c>
      <c r="G2869" s="124">
        <v>0.15643299999999999</v>
      </c>
    </row>
    <row r="2870" spans="2:7" hidden="1" x14ac:dyDescent="0.5">
      <c r="B2870" s="122">
        <v>2014</v>
      </c>
      <c r="C2870" s="126" t="s">
        <v>146</v>
      </c>
      <c r="D2870" s="126" t="s">
        <v>167</v>
      </c>
      <c r="E2870" s="124">
        <v>2.0330999999999998E-2</v>
      </c>
      <c r="F2870" s="124">
        <v>0.96265100000000003</v>
      </c>
      <c r="G2870" s="124">
        <v>0.98298200000000002</v>
      </c>
    </row>
    <row r="2871" spans="2:7" hidden="1" x14ac:dyDescent="0.5">
      <c r="B2871" s="122">
        <v>2014</v>
      </c>
      <c r="C2871" s="126" t="s">
        <v>146</v>
      </c>
      <c r="D2871" s="126" t="s">
        <v>168</v>
      </c>
      <c r="E2871" s="124">
        <v>0.54619600000000001</v>
      </c>
      <c r="F2871" s="124">
        <v>2.2268080000000001</v>
      </c>
      <c r="G2871" s="124">
        <v>2.7730039999999998</v>
      </c>
    </row>
    <row r="2872" spans="2:7" hidden="1" x14ac:dyDescent="0.5">
      <c r="B2872" s="122">
        <v>2014</v>
      </c>
      <c r="C2872" s="126" t="s">
        <v>146</v>
      </c>
      <c r="D2872" s="126" t="s">
        <v>169</v>
      </c>
      <c r="E2872" s="124">
        <v>9.8619999999999992E-3</v>
      </c>
      <c r="F2872" s="124">
        <v>0.106473</v>
      </c>
      <c r="G2872" s="124">
        <v>0.11633499999999999</v>
      </c>
    </row>
    <row r="2873" spans="2:7" hidden="1" x14ac:dyDescent="0.5">
      <c r="B2873" s="122">
        <v>2014</v>
      </c>
      <c r="C2873" s="126" t="s">
        <v>146</v>
      </c>
      <c r="D2873" s="126" t="s">
        <v>170</v>
      </c>
      <c r="E2873" s="124">
        <v>2.087E-2</v>
      </c>
      <c r="F2873" s="124">
        <v>0.16660800000000001</v>
      </c>
      <c r="G2873" s="124">
        <v>0.18747800000000001</v>
      </c>
    </row>
    <row r="2874" spans="2:7" hidden="1" x14ac:dyDescent="0.5">
      <c r="B2874" s="122">
        <v>2014</v>
      </c>
      <c r="C2874" s="126" t="s">
        <v>146</v>
      </c>
      <c r="D2874" s="126" t="s">
        <v>171</v>
      </c>
      <c r="E2874" s="124">
        <v>1.3500000000000001E-3</v>
      </c>
      <c r="F2874" s="124">
        <v>0.39692699999999997</v>
      </c>
      <c r="G2874" s="124">
        <v>0.39827699999999999</v>
      </c>
    </row>
    <row r="2875" spans="2:7" hidden="1" x14ac:dyDescent="0.5">
      <c r="B2875" s="122">
        <v>2014</v>
      </c>
      <c r="C2875" s="126" t="s">
        <v>146</v>
      </c>
      <c r="D2875" s="126" t="s">
        <v>172</v>
      </c>
      <c r="E2875" s="124">
        <v>2.444E-2</v>
      </c>
      <c r="F2875" s="124">
        <v>1.2940999999999999E-2</v>
      </c>
      <c r="G2875" s="124">
        <v>3.7380999999999998E-2</v>
      </c>
    </row>
    <row r="2876" spans="2:7" hidden="1" x14ac:dyDescent="0.5">
      <c r="B2876" s="122">
        <v>2014</v>
      </c>
      <c r="C2876" s="126" t="s">
        <v>146</v>
      </c>
      <c r="D2876" s="126" t="s">
        <v>173</v>
      </c>
      <c r="E2876" s="124">
        <v>1.0000999999999999E-2</v>
      </c>
      <c r="F2876" s="124">
        <v>0.16638500000000001</v>
      </c>
      <c r="G2876" s="124">
        <v>0.17638599999999999</v>
      </c>
    </row>
    <row r="2877" spans="2:7" hidden="1" x14ac:dyDescent="0.5">
      <c r="B2877" s="122">
        <v>2014</v>
      </c>
      <c r="C2877" s="126" t="s">
        <v>146</v>
      </c>
      <c r="D2877" s="126" t="s">
        <v>174</v>
      </c>
      <c r="E2877" s="124">
        <v>4.1E-5</v>
      </c>
      <c r="F2877" s="124">
        <v>5.3915999999999999E-2</v>
      </c>
      <c r="G2877" s="124">
        <v>5.3956999999999998E-2</v>
      </c>
    </row>
    <row r="2878" spans="2:7" hidden="1" x14ac:dyDescent="0.5">
      <c r="B2878" s="122">
        <v>2014</v>
      </c>
      <c r="C2878" s="126" t="s">
        <v>146</v>
      </c>
      <c r="D2878" s="126" t="s">
        <v>175</v>
      </c>
      <c r="E2878" s="124">
        <v>1.2049999999999999E-3</v>
      </c>
      <c r="F2878" s="124">
        <v>2.3115E-2</v>
      </c>
      <c r="G2878" s="124">
        <v>2.4320000000000001E-2</v>
      </c>
    </row>
    <row r="2879" spans="2:7" hidden="1" x14ac:dyDescent="0.5">
      <c r="B2879" s="122">
        <v>2014</v>
      </c>
      <c r="C2879" s="126" t="s">
        <v>146</v>
      </c>
      <c r="D2879" s="126" t="s">
        <v>176</v>
      </c>
      <c r="E2879" s="124">
        <v>1.4298999999999999E-2</v>
      </c>
      <c r="F2879" s="124">
        <v>0.29873100000000002</v>
      </c>
      <c r="G2879" s="124">
        <v>0.31302999999999997</v>
      </c>
    </row>
    <row r="2880" spans="2:7" hidden="1" x14ac:dyDescent="0.5">
      <c r="B2880" s="122">
        <v>2014</v>
      </c>
      <c r="C2880" s="126" t="s">
        <v>73</v>
      </c>
      <c r="D2880" s="126" t="s">
        <v>177</v>
      </c>
      <c r="E2880" s="124">
        <v>0.30952000000000002</v>
      </c>
      <c r="F2880" s="124">
        <v>1.0809820000000001</v>
      </c>
      <c r="G2880" s="124">
        <v>1.3905019999999999</v>
      </c>
    </row>
    <row r="2881" spans="2:7" hidden="1" x14ac:dyDescent="0.5">
      <c r="B2881" s="122">
        <v>2014</v>
      </c>
      <c r="C2881" s="126" t="s">
        <v>73</v>
      </c>
      <c r="D2881" s="126" t="s">
        <v>178</v>
      </c>
      <c r="E2881" s="124">
        <v>0.26503500000000002</v>
      </c>
      <c r="F2881" s="124">
        <v>0.34102700000000002</v>
      </c>
      <c r="G2881" s="124">
        <v>0.6060620000000001</v>
      </c>
    </row>
    <row r="2882" spans="2:7" hidden="1" x14ac:dyDescent="0.5">
      <c r="B2882" s="122">
        <v>2014</v>
      </c>
      <c r="C2882" s="126" t="s">
        <v>73</v>
      </c>
      <c r="D2882" s="126" t="s">
        <v>179</v>
      </c>
      <c r="E2882" s="124">
        <v>0.106405</v>
      </c>
      <c r="F2882" s="124">
        <v>0.33988099999999999</v>
      </c>
      <c r="G2882" s="124">
        <v>0.44628600000000002</v>
      </c>
    </row>
    <row r="2883" spans="2:7" hidden="1" x14ac:dyDescent="0.5">
      <c r="B2883" s="122">
        <v>2014</v>
      </c>
      <c r="C2883" s="126" t="s">
        <v>73</v>
      </c>
      <c r="D2883" s="126" t="s">
        <v>180</v>
      </c>
      <c r="E2883" s="124">
        <v>1.01E-3</v>
      </c>
      <c r="F2883" s="124">
        <v>0.105617</v>
      </c>
      <c r="G2883" s="124">
        <v>0.106627</v>
      </c>
    </row>
    <row r="2884" spans="2:7" hidden="1" x14ac:dyDescent="0.5">
      <c r="B2884" s="122">
        <v>2014</v>
      </c>
      <c r="C2884" s="126" t="s">
        <v>73</v>
      </c>
      <c r="D2884" s="126" t="s">
        <v>181</v>
      </c>
      <c r="E2884" s="124">
        <v>1.073E-2</v>
      </c>
      <c r="F2884" s="124">
        <v>2.1873E-2</v>
      </c>
      <c r="G2884" s="124">
        <v>3.2603E-2</v>
      </c>
    </row>
    <row r="2885" spans="2:7" hidden="1" x14ac:dyDescent="0.5">
      <c r="B2885" s="122">
        <v>2014</v>
      </c>
      <c r="C2885" s="126" t="s">
        <v>73</v>
      </c>
      <c r="D2885" s="126" t="s">
        <v>182</v>
      </c>
      <c r="E2885" s="124">
        <v>1.693778</v>
      </c>
      <c r="F2885" s="124">
        <v>0.70554899999999998</v>
      </c>
      <c r="G2885" s="124">
        <v>2.399327</v>
      </c>
    </row>
    <row r="2886" spans="2:7" hidden="1" x14ac:dyDescent="0.5">
      <c r="B2886" s="122">
        <v>2014</v>
      </c>
      <c r="C2886" s="126" t="s">
        <v>73</v>
      </c>
      <c r="D2886" s="126" t="s">
        <v>183</v>
      </c>
      <c r="E2886" s="124">
        <v>1.0605439999999999</v>
      </c>
      <c r="F2886" s="124">
        <v>0.66316600000000003</v>
      </c>
      <c r="G2886" s="124">
        <v>1.7237100000000001</v>
      </c>
    </row>
    <row r="2887" spans="2:7" hidden="1" x14ac:dyDescent="0.5">
      <c r="B2887" s="122">
        <v>2014</v>
      </c>
      <c r="C2887" s="126" t="s">
        <v>73</v>
      </c>
      <c r="D2887" s="126" t="s">
        <v>184</v>
      </c>
      <c r="E2887" s="124">
        <v>0.63041700000000001</v>
      </c>
      <c r="F2887" s="124">
        <v>0.86055400000000004</v>
      </c>
      <c r="G2887" s="124">
        <v>1.490971</v>
      </c>
    </row>
    <row r="2888" spans="2:7" hidden="1" x14ac:dyDescent="0.5">
      <c r="B2888" s="122">
        <v>2014</v>
      </c>
      <c r="C2888" s="126" t="s">
        <v>73</v>
      </c>
      <c r="D2888" s="126" t="s">
        <v>185</v>
      </c>
      <c r="E2888" s="124">
        <v>1.049717</v>
      </c>
      <c r="F2888" s="124">
        <v>1.054999</v>
      </c>
      <c r="G2888" s="124">
        <v>2.1047159999999998</v>
      </c>
    </row>
    <row r="2889" spans="2:7" hidden="1" x14ac:dyDescent="0.5">
      <c r="B2889" s="122">
        <v>2014</v>
      </c>
      <c r="C2889" s="126" t="s">
        <v>186</v>
      </c>
      <c r="D2889" s="126" t="s">
        <v>187</v>
      </c>
      <c r="E2889" s="124">
        <v>0.231516</v>
      </c>
      <c r="F2889" s="124">
        <v>0.15096599999999999</v>
      </c>
      <c r="G2889" s="124">
        <v>0.38248199999999999</v>
      </c>
    </row>
    <row r="2890" spans="2:7" hidden="1" x14ac:dyDescent="0.5">
      <c r="B2890" s="122">
        <v>2014</v>
      </c>
      <c r="C2890" s="126" t="s">
        <v>186</v>
      </c>
      <c r="D2890" s="126" t="s">
        <v>188</v>
      </c>
      <c r="E2890" s="124">
        <v>0.93956499999999998</v>
      </c>
      <c r="F2890" s="124">
        <v>0.77212700000000001</v>
      </c>
      <c r="G2890" s="124">
        <v>1.711692</v>
      </c>
    </row>
    <row r="2891" spans="2:7" hidden="1" x14ac:dyDescent="0.5">
      <c r="B2891" s="122">
        <v>2014</v>
      </c>
      <c r="C2891" s="126" t="s">
        <v>186</v>
      </c>
      <c r="D2891" s="126" t="s">
        <v>189</v>
      </c>
      <c r="E2891" s="124">
        <v>0.65214300000000003</v>
      </c>
      <c r="F2891" s="124">
        <v>0.82844799999999996</v>
      </c>
      <c r="G2891" s="124">
        <v>1.480591</v>
      </c>
    </row>
    <row r="2892" spans="2:7" hidden="1" x14ac:dyDescent="0.5">
      <c r="B2892" s="122">
        <v>2014</v>
      </c>
      <c r="C2892" s="126" t="s">
        <v>190</v>
      </c>
      <c r="D2892" s="126" t="s">
        <v>191</v>
      </c>
      <c r="E2892" s="124">
        <v>9.5809999999999992E-3</v>
      </c>
      <c r="F2892" s="124">
        <v>1.3325999999999999E-2</v>
      </c>
      <c r="G2892" s="124">
        <v>2.2907E-2</v>
      </c>
    </row>
    <row r="2893" spans="2:7" hidden="1" x14ac:dyDescent="0.5">
      <c r="B2893" s="122">
        <v>2014</v>
      </c>
      <c r="C2893" s="126" t="s">
        <v>190</v>
      </c>
      <c r="D2893" s="126" t="s">
        <v>192</v>
      </c>
      <c r="E2893" s="124">
        <v>0.10732800000000001</v>
      </c>
      <c r="F2893" s="124">
        <v>8.3429000000000003E-2</v>
      </c>
      <c r="G2893" s="124">
        <v>0.19075700000000001</v>
      </c>
    </row>
    <row r="2894" spans="2:7" hidden="1" x14ac:dyDescent="0.5">
      <c r="B2894" s="122">
        <v>2014</v>
      </c>
      <c r="C2894" s="126" t="s">
        <v>190</v>
      </c>
      <c r="D2894" s="126" t="s">
        <v>193</v>
      </c>
      <c r="E2894" s="124">
        <v>0.58685799999999999</v>
      </c>
      <c r="F2894" s="124">
        <v>0.36257400000000001</v>
      </c>
      <c r="G2894" s="124">
        <v>0.94943200000000005</v>
      </c>
    </row>
    <row r="2895" spans="2:7" hidden="1" x14ac:dyDescent="0.5">
      <c r="B2895" s="122">
        <v>2014</v>
      </c>
      <c r="C2895" s="126" t="s">
        <v>190</v>
      </c>
      <c r="D2895" s="126" t="s">
        <v>194</v>
      </c>
      <c r="E2895" s="124">
        <v>2.0264000000000001E-2</v>
      </c>
      <c r="F2895" s="124">
        <v>1.1645000000000001E-2</v>
      </c>
      <c r="G2895" s="124">
        <v>3.1909E-2</v>
      </c>
    </row>
    <row r="2896" spans="2:7" hidden="1" x14ac:dyDescent="0.5">
      <c r="B2896" s="122">
        <v>2014</v>
      </c>
      <c r="C2896" s="126" t="s">
        <v>190</v>
      </c>
      <c r="D2896" s="126" t="s">
        <v>195</v>
      </c>
      <c r="E2896" s="124">
        <v>0.401445</v>
      </c>
      <c r="F2896" s="124">
        <v>0.55921100000000001</v>
      </c>
      <c r="G2896" s="124">
        <v>0.96065599999999995</v>
      </c>
    </row>
    <row r="2897" spans="2:7" hidden="1" x14ac:dyDescent="0.5">
      <c r="B2897" s="122">
        <v>2014</v>
      </c>
      <c r="C2897" s="126" t="s">
        <v>190</v>
      </c>
      <c r="D2897" s="126" t="s">
        <v>196</v>
      </c>
      <c r="E2897" s="124">
        <v>0.44781599999999999</v>
      </c>
      <c r="F2897" s="124">
        <v>0.231512</v>
      </c>
      <c r="G2897" s="124">
        <v>0.67932799999999993</v>
      </c>
    </row>
    <row r="2898" spans="2:7" hidden="1" x14ac:dyDescent="0.5">
      <c r="B2898" s="122">
        <v>2014</v>
      </c>
      <c r="C2898" s="126" t="s">
        <v>190</v>
      </c>
      <c r="D2898" s="126" t="s">
        <v>197</v>
      </c>
      <c r="E2898" s="124">
        <v>0.17588200000000001</v>
      </c>
      <c r="F2898" s="124">
        <v>0.17293500000000001</v>
      </c>
      <c r="G2898" s="124">
        <v>0.34881699999999999</v>
      </c>
    </row>
    <row r="2899" spans="2:7" hidden="1" x14ac:dyDescent="0.5">
      <c r="B2899" s="122">
        <v>2014</v>
      </c>
      <c r="C2899" s="126" t="s">
        <v>190</v>
      </c>
      <c r="D2899" s="126" t="s">
        <v>198</v>
      </c>
      <c r="E2899" s="124">
        <v>0.57630400000000004</v>
      </c>
      <c r="F2899" s="124">
        <v>1.3320380000000001</v>
      </c>
      <c r="G2899" s="124">
        <v>1.908342</v>
      </c>
    </row>
    <row r="2900" spans="2:7" hidden="1" x14ac:dyDescent="0.5">
      <c r="B2900" s="122">
        <v>2014</v>
      </c>
      <c r="C2900" s="126" t="s">
        <v>190</v>
      </c>
      <c r="D2900" s="126" t="s">
        <v>199</v>
      </c>
      <c r="E2900" s="124">
        <v>3.4424999999999997E-2</v>
      </c>
      <c r="F2900" s="124">
        <v>0.11915000000000001</v>
      </c>
      <c r="G2900" s="124">
        <v>0.15357499999999999</v>
      </c>
    </row>
    <row r="2901" spans="2:7" hidden="1" x14ac:dyDescent="0.5">
      <c r="B2901" s="122">
        <v>2014</v>
      </c>
      <c r="C2901" s="126" t="s">
        <v>190</v>
      </c>
      <c r="D2901" s="126" t="s">
        <v>200</v>
      </c>
      <c r="E2901" s="124">
        <v>0.17080899999999999</v>
      </c>
      <c r="F2901" s="124">
        <v>0.23724899999999999</v>
      </c>
      <c r="G2901" s="124">
        <v>0.40805799999999998</v>
      </c>
    </row>
    <row r="2902" spans="2:7" hidden="1" x14ac:dyDescent="0.5">
      <c r="B2902" s="122">
        <v>2014</v>
      </c>
      <c r="C2902" s="126" t="s">
        <v>190</v>
      </c>
      <c r="D2902" s="126" t="s">
        <v>201</v>
      </c>
      <c r="E2902" s="124">
        <v>0.55687699999999996</v>
      </c>
      <c r="F2902" s="124">
        <v>0.59775900000000004</v>
      </c>
      <c r="G2902" s="124">
        <v>1.154636</v>
      </c>
    </row>
    <row r="2903" spans="2:7" hidden="1" x14ac:dyDescent="0.5">
      <c r="B2903" s="122">
        <v>2014</v>
      </c>
      <c r="C2903" s="126" t="s">
        <v>190</v>
      </c>
      <c r="D2903" s="126" t="s">
        <v>202</v>
      </c>
      <c r="E2903" s="124">
        <v>0.39236300000000002</v>
      </c>
      <c r="F2903" s="124">
        <v>0.46220299999999997</v>
      </c>
      <c r="G2903" s="124">
        <v>0.85456599999999994</v>
      </c>
    </row>
    <row r="2904" spans="2:7" hidden="1" x14ac:dyDescent="0.5">
      <c r="B2904" s="122">
        <v>2014</v>
      </c>
      <c r="C2904" s="126" t="s">
        <v>190</v>
      </c>
      <c r="D2904" s="126" t="s">
        <v>203</v>
      </c>
      <c r="E2904" s="124">
        <v>5.2634E-2</v>
      </c>
      <c r="F2904" s="124">
        <v>4.9005E-2</v>
      </c>
      <c r="G2904" s="124">
        <v>0.10163899999999999</v>
      </c>
    </row>
    <row r="2905" spans="2:7" hidden="1" x14ac:dyDescent="0.5">
      <c r="B2905" s="122">
        <v>2014</v>
      </c>
      <c r="C2905" s="126" t="s">
        <v>190</v>
      </c>
      <c r="D2905" s="126" t="s">
        <v>204</v>
      </c>
      <c r="E2905" s="124">
        <v>0.23807600000000001</v>
      </c>
      <c r="F2905" s="124">
        <v>0.217228</v>
      </c>
      <c r="G2905" s="124">
        <v>0.45530399999999999</v>
      </c>
    </row>
    <row r="2906" spans="2:7" hidden="1" x14ac:dyDescent="0.5">
      <c r="B2906" s="122">
        <v>2014</v>
      </c>
      <c r="C2906" s="126" t="s">
        <v>190</v>
      </c>
      <c r="D2906" s="126" t="s">
        <v>205</v>
      </c>
      <c r="E2906" s="124">
        <v>5.4893999999999998E-2</v>
      </c>
      <c r="F2906" s="124">
        <v>5.5745000000000003E-2</v>
      </c>
      <c r="G2906" s="124">
        <v>0.110639</v>
      </c>
    </row>
    <row r="2907" spans="2:7" hidden="1" x14ac:dyDescent="0.5">
      <c r="B2907" s="122">
        <v>2014</v>
      </c>
      <c r="C2907" s="126" t="s">
        <v>206</v>
      </c>
      <c r="D2907" s="126" t="s">
        <v>207</v>
      </c>
      <c r="E2907" s="124">
        <v>1.0926E-2</v>
      </c>
      <c r="F2907" s="124">
        <v>1.5880999999999999E-2</v>
      </c>
      <c r="G2907" s="124">
        <v>2.6807000000000001E-2</v>
      </c>
    </row>
    <row r="2908" spans="2:7" hidden="1" x14ac:dyDescent="0.5">
      <c r="B2908" s="122">
        <v>2014</v>
      </c>
      <c r="C2908" s="126" t="s">
        <v>206</v>
      </c>
      <c r="D2908" s="126" t="s">
        <v>208</v>
      </c>
      <c r="E2908" s="124">
        <v>3.4259999999999998E-3</v>
      </c>
      <c r="F2908" s="124">
        <v>4.3779999999999999E-3</v>
      </c>
      <c r="G2908" s="124">
        <v>7.8040000000000002E-3</v>
      </c>
    </row>
    <row r="2909" spans="2:7" hidden="1" x14ac:dyDescent="0.5">
      <c r="B2909" s="122">
        <v>2014</v>
      </c>
      <c r="C2909" s="126" t="s">
        <v>206</v>
      </c>
      <c r="D2909" s="126" t="s">
        <v>209</v>
      </c>
      <c r="E2909" s="124">
        <v>3.5179999999999999E-3</v>
      </c>
      <c r="F2909" s="124">
        <v>4.1320000000000003E-3</v>
      </c>
      <c r="G2909" s="124">
        <v>7.6500000000000014E-3</v>
      </c>
    </row>
    <row r="2910" spans="2:7" hidden="1" x14ac:dyDescent="0.5">
      <c r="B2910" s="122">
        <v>2014</v>
      </c>
      <c r="C2910" s="126" t="s">
        <v>206</v>
      </c>
      <c r="D2910" s="126" t="s">
        <v>210</v>
      </c>
      <c r="E2910" s="124">
        <v>5.5982999999999998E-2</v>
      </c>
      <c r="F2910" s="124">
        <v>5.8277000000000002E-2</v>
      </c>
      <c r="G2910" s="124">
        <v>0.11426</v>
      </c>
    </row>
    <row r="2911" spans="2:7" hidden="1" x14ac:dyDescent="0.5">
      <c r="B2911" s="122">
        <v>2014</v>
      </c>
      <c r="C2911" s="126" t="s">
        <v>206</v>
      </c>
      <c r="D2911" s="126" t="s">
        <v>211</v>
      </c>
      <c r="E2911" s="124">
        <v>2.1925E-2</v>
      </c>
      <c r="F2911" s="124">
        <v>2.7535E-2</v>
      </c>
      <c r="G2911" s="124">
        <v>4.9459999999999997E-2</v>
      </c>
    </row>
    <row r="2912" spans="2:7" hidden="1" x14ac:dyDescent="0.5">
      <c r="B2912" s="122">
        <v>2014</v>
      </c>
      <c r="C2912" s="126" t="s">
        <v>206</v>
      </c>
      <c r="D2912" s="126" t="s">
        <v>212</v>
      </c>
      <c r="E2912" s="124">
        <v>0.227799</v>
      </c>
      <c r="F2912" s="124">
        <v>0.35998000000000002</v>
      </c>
      <c r="G2912" s="124">
        <v>0.58777900000000005</v>
      </c>
    </row>
    <row r="2913" spans="2:7" hidden="1" x14ac:dyDescent="0.5">
      <c r="B2913" s="122">
        <v>2014</v>
      </c>
      <c r="C2913" s="126" t="s">
        <v>206</v>
      </c>
      <c r="D2913" s="126" t="s">
        <v>213</v>
      </c>
      <c r="E2913" s="124">
        <v>0.309394</v>
      </c>
      <c r="F2913" s="124">
        <v>0.43090899999999999</v>
      </c>
      <c r="G2913" s="124">
        <v>0.74030299999999993</v>
      </c>
    </row>
    <row r="2914" spans="2:7" hidden="1" x14ac:dyDescent="0.5">
      <c r="B2914" s="122">
        <v>2014</v>
      </c>
      <c r="C2914" s="126" t="s">
        <v>206</v>
      </c>
      <c r="D2914" s="126" t="s">
        <v>214</v>
      </c>
      <c r="E2914" s="124">
        <v>8.7360000000000007E-3</v>
      </c>
      <c r="F2914" s="124">
        <v>2.7428000000000001E-2</v>
      </c>
      <c r="G2914" s="124">
        <v>3.6164000000000002E-2</v>
      </c>
    </row>
    <row r="2915" spans="2:7" hidden="1" x14ac:dyDescent="0.5">
      <c r="B2915" s="122">
        <v>2014</v>
      </c>
      <c r="C2915" s="126" t="s">
        <v>206</v>
      </c>
      <c r="D2915" s="126" t="s">
        <v>215</v>
      </c>
      <c r="E2915" s="124">
        <v>7.7027999999999999E-2</v>
      </c>
      <c r="F2915" s="124">
        <v>7.1706000000000006E-2</v>
      </c>
      <c r="G2915" s="124">
        <v>0.14873400000000001</v>
      </c>
    </row>
    <row r="2916" spans="2:7" hidden="1" x14ac:dyDescent="0.5">
      <c r="B2916" s="122">
        <v>2014</v>
      </c>
      <c r="C2916" s="126" t="s">
        <v>206</v>
      </c>
      <c r="D2916" s="126" t="s">
        <v>216</v>
      </c>
      <c r="E2916" s="124">
        <v>3.2955999999999999E-2</v>
      </c>
      <c r="F2916" s="124">
        <v>3.1710000000000002E-2</v>
      </c>
      <c r="G2916" s="124">
        <v>6.4666000000000001E-2</v>
      </c>
    </row>
    <row r="2917" spans="2:7" hidden="1" x14ac:dyDescent="0.5">
      <c r="B2917" s="122">
        <v>2014</v>
      </c>
      <c r="C2917" s="126" t="s">
        <v>206</v>
      </c>
      <c r="D2917" s="126" t="s">
        <v>217</v>
      </c>
      <c r="E2917" s="124">
        <v>6.7879999999999998E-3</v>
      </c>
      <c r="F2917" s="124">
        <v>1.0787E-2</v>
      </c>
      <c r="G2917" s="124">
        <v>1.7575E-2</v>
      </c>
    </row>
    <row r="2918" spans="2:7" hidden="1" x14ac:dyDescent="0.5">
      <c r="B2918" s="122">
        <v>2014</v>
      </c>
      <c r="C2918" s="126" t="s">
        <v>206</v>
      </c>
      <c r="D2918" s="126" t="s">
        <v>218</v>
      </c>
      <c r="E2918" s="124">
        <v>3.9389E-2</v>
      </c>
      <c r="F2918" s="124">
        <v>9.4601000000000005E-2</v>
      </c>
      <c r="G2918" s="124">
        <v>0.13399</v>
      </c>
    </row>
    <row r="2919" spans="2:7" hidden="1" x14ac:dyDescent="0.5">
      <c r="B2919" s="122">
        <v>2014</v>
      </c>
      <c r="C2919" s="126" t="s">
        <v>206</v>
      </c>
      <c r="D2919" s="126" t="s">
        <v>219</v>
      </c>
      <c r="E2919" s="124">
        <v>3.9816999999999998E-2</v>
      </c>
      <c r="F2919" s="124">
        <v>5.0636E-2</v>
      </c>
      <c r="G2919" s="124">
        <v>9.0453000000000006E-2</v>
      </c>
    </row>
    <row r="2920" spans="2:7" hidden="1" x14ac:dyDescent="0.5">
      <c r="B2920" s="122">
        <v>2014</v>
      </c>
      <c r="C2920" s="126" t="s">
        <v>206</v>
      </c>
      <c r="D2920" s="126" t="s">
        <v>220</v>
      </c>
      <c r="E2920" s="124">
        <v>7.7729999999999994E-2</v>
      </c>
      <c r="F2920" s="124">
        <v>0.12501699999999999</v>
      </c>
      <c r="G2920" s="124">
        <v>0.20274700000000001</v>
      </c>
    </row>
    <row r="2921" spans="2:7" hidden="1" x14ac:dyDescent="0.5">
      <c r="B2921" s="122">
        <v>2014</v>
      </c>
      <c r="C2921" s="126" t="s">
        <v>206</v>
      </c>
      <c r="D2921" s="126" t="s">
        <v>221</v>
      </c>
      <c r="E2921" s="124">
        <v>3.7142000000000001E-2</v>
      </c>
      <c r="F2921" s="124">
        <v>0.48145100000000002</v>
      </c>
      <c r="G2921" s="124">
        <v>0.51859299999999997</v>
      </c>
    </row>
    <row r="2922" spans="2:7" hidden="1" x14ac:dyDescent="0.5">
      <c r="B2922" s="122">
        <v>2014</v>
      </c>
      <c r="C2922" s="126" t="s">
        <v>206</v>
      </c>
      <c r="D2922" s="126" t="s">
        <v>222</v>
      </c>
      <c r="E2922" s="124">
        <v>5.2089000000000003E-2</v>
      </c>
      <c r="F2922" s="124">
        <v>0.118741</v>
      </c>
      <c r="G2922" s="124">
        <v>0.17083000000000001</v>
      </c>
    </row>
    <row r="2923" spans="2:7" hidden="1" x14ac:dyDescent="0.5">
      <c r="B2923" s="122">
        <v>2014</v>
      </c>
      <c r="C2923" s="126" t="s">
        <v>206</v>
      </c>
      <c r="D2923" s="126" t="s">
        <v>223</v>
      </c>
      <c r="E2923" s="124">
        <v>7.3720999999999995E-2</v>
      </c>
      <c r="F2923" s="124">
        <v>0.223325</v>
      </c>
      <c r="G2923" s="124">
        <v>0.29704599999999998</v>
      </c>
    </row>
    <row r="2924" spans="2:7" hidden="1" x14ac:dyDescent="0.5">
      <c r="B2924" s="122">
        <v>2014</v>
      </c>
      <c r="C2924" s="126" t="s">
        <v>206</v>
      </c>
      <c r="D2924" s="126" t="s">
        <v>224</v>
      </c>
      <c r="E2924" s="124">
        <v>6.7749999999999998E-3</v>
      </c>
      <c r="F2924" s="124">
        <v>1.8849000000000001E-2</v>
      </c>
      <c r="G2924" s="124">
        <v>2.5624000000000001E-2</v>
      </c>
    </row>
    <row r="2925" spans="2:7" hidden="1" x14ac:dyDescent="0.5">
      <c r="B2925" s="122">
        <v>2014</v>
      </c>
      <c r="C2925" s="126" t="s">
        <v>206</v>
      </c>
      <c r="D2925" s="126" t="s">
        <v>225</v>
      </c>
      <c r="E2925" s="124">
        <v>3.9211000000000003E-2</v>
      </c>
      <c r="F2925" s="124">
        <v>0.132415</v>
      </c>
      <c r="G2925" s="124">
        <v>0.171626</v>
      </c>
    </row>
    <row r="2926" spans="2:7" hidden="1" x14ac:dyDescent="0.5">
      <c r="B2926" s="122">
        <v>2014</v>
      </c>
      <c r="C2926" s="126" t="s">
        <v>206</v>
      </c>
      <c r="D2926" s="126" t="s">
        <v>226</v>
      </c>
      <c r="E2926" s="124">
        <v>5.9583999999999998E-2</v>
      </c>
      <c r="F2926" s="124">
        <v>7.0361000000000007E-2</v>
      </c>
      <c r="G2926" s="124">
        <v>0.129945</v>
      </c>
    </row>
    <row r="2927" spans="2:7" hidden="1" x14ac:dyDescent="0.5">
      <c r="B2927" s="122">
        <v>2014</v>
      </c>
      <c r="C2927" s="126" t="s">
        <v>206</v>
      </c>
      <c r="D2927" s="126" t="s">
        <v>227</v>
      </c>
      <c r="E2927" s="124">
        <v>0.12573699999999999</v>
      </c>
      <c r="F2927" s="124">
        <v>0.16688800000000001</v>
      </c>
      <c r="G2927" s="124">
        <v>0.29262500000000002</v>
      </c>
    </row>
    <row r="2928" spans="2:7" hidden="1" x14ac:dyDescent="0.5">
      <c r="B2928" s="122">
        <v>2014</v>
      </c>
      <c r="C2928" s="126" t="s">
        <v>206</v>
      </c>
      <c r="D2928" s="126" t="s">
        <v>228</v>
      </c>
      <c r="E2928" s="124">
        <v>5.1471000000000003E-2</v>
      </c>
      <c r="F2928" s="124">
        <v>8.3556000000000005E-2</v>
      </c>
      <c r="G2928" s="124">
        <v>0.13502700000000001</v>
      </c>
    </row>
    <row r="2929" spans="2:7" hidden="1" x14ac:dyDescent="0.5">
      <c r="B2929" s="122">
        <v>2014</v>
      </c>
      <c r="C2929" s="126" t="s">
        <v>206</v>
      </c>
      <c r="D2929" s="126" t="s">
        <v>229</v>
      </c>
      <c r="E2929" s="124">
        <v>9.9999999999999995E-7</v>
      </c>
      <c r="F2929" s="124">
        <v>1.02E-4</v>
      </c>
      <c r="G2929" s="124">
        <v>1.03E-4</v>
      </c>
    </row>
    <row r="2930" spans="2:7" hidden="1" x14ac:dyDescent="0.5">
      <c r="B2930" s="122">
        <v>2014</v>
      </c>
      <c r="C2930" s="126" t="s">
        <v>206</v>
      </c>
      <c r="D2930" s="126" t="s">
        <v>230</v>
      </c>
      <c r="E2930" s="124">
        <v>3.1636999999999998E-2</v>
      </c>
      <c r="F2930" s="124">
        <v>4.6385999999999997E-2</v>
      </c>
      <c r="G2930" s="124">
        <v>7.8022999999999995E-2</v>
      </c>
    </row>
    <row r="2931" spans="2:7" hidden="1" x14ac:dyDescent="0.5">
      <c r="B2931" s="122">
        <v>2014</v>
      </c>
      <c r="C2931" s="126" t="s">
        <v>206</v>
      </c>
      <c r="D2931" s="126" t="s">
        <v>231</v>
      </c>
      <c r="E2931" s="124">
        <v>4.2004E-2</v>
      </c>
      <c r="F2931" s="124">
        <v>9.9456000000000003E-2</v>
      </c>
      <c r="G2931" s="124">
        <v>0.14146</v>
      </c>
    </row>
    <row r="2932" spans="2:7" hidden="1" x14ac:dyDescent="0.5">
      <c r="B2932" s="122">
        <v>2014</v>
      </c>
      <c r="C2932" s="126" t="s">
        <v>206</v>
      </c>
      <c r="D2932" s="126" t="s">
        <v>232</v>
      </c>
      <c r="E2932" s="124">
        <v>5.7190000000000001E-3</v>
      </c>
      <c r="F2932" s="124">
        <v>1.1898000000000001E-2</v>
      </c>
      <c r="G2932" s="124">
        <v>1.7617000000000001E-2</v>
      </c>
    </row>
    <row r="2933" spans="2:7" hidden="1" x14ac:dyDescent="0.5">
      <c r="B2933" s="122">
        <v>2014</v>
      </c>
      <c r="C2933" s="126" t="s">
        <v>206</v>
      </c>
      <c r="D2933" s="126" t="s">
        <v>233</v>
      </c>
      <c r="E2933" s="124">
        <v>1.4530000000000001E-3</v>
      </c>
      <c r="F2933" s="124">
        <v>1.7520000000000001E-3</v>
      </c>
      <c r="G2933" s="124">
        <v>3.2049999999999999E-3</v>
      </c>
    </row>
    <row r="2934" spans="2:7" hidden="1" x14ac:dyDescent="0.5">
      <c r="B2934" s="122">
        <v>2014</v>
      </c>
      <c r="C2934" s="126" t="s">
        <v>206</v>
      </c>
      <c r="D2934" s="126" t="s">
        <v>234</v>
      </c>
      <c r="E2934" s="124">
        <v>2.7813000000000001E-2</v>
      </c>
      <c r="F2934" s="124">
        <v>4.9225999999999999E-2</v>
      </c>
      <c r="G2934" s="124">
        <v>7.7038999999999996E-2</v>
      </c>
    </row>
    <row r="2935" spans="2:7" hidden="1" x14ac:dyDescent="0.5">
      <c r="B2935" s="122">
        <v>2014</v>
      </c>
      <c r="C2935" s="126" t="s">
        <v>206</v>
      </c>
      <c r="D2935" s="126" t="s">
        <v>235</v>
      </c>
      <c r="E2935" s="124">
        <v>1.1303000000000001E-2</v>
      </c>
      <c r="F2935" s="124">
        <v>5.1768000000000002E-2</v>
      </c>
      <c r="G2935" s="124">
        <v>6.3071000000000002E-2</v>
      </c>
    </row>
    <row r="2936" spans="2:7" hidden="1" x14ac:dyDescent="0.5">
      <c r="B2936" s="122">
        <v>2014</v>
      </c>
      <c r="C2936" s="126" t="s">
        <v>206</v>
      </c>
      <c r="D2936" s="126" t="s">
        <v>236</v>
      </c>
      <c r="E2936" s="124">
        <v>1.0889999999999999E-3</v>
      </c>
      <c r="F2936" s="124">
        <v>1.2589999999999999E-3</v>
      </c>
      <c r="G2936" s="124">
        <v>2.3479999999999998E-3</v>
      </c>
    </row>
    <row r="2937" spans="2:7" hidden="1" x14ac:dyDescent="0.5">
      <c r="B2937" s="122">
        <v>2014</v>
      </c>
      <c r="C2937" s="126" t="s">
        <v>206</v>
      </c>
      <c r="D2937" s="126" t="s">
        <v>237</v>
      </c>
      <c r="E2937" s="124">
        <v>6.7951999999999999E-2</v>
      </c>
      <c r="F2937" s="124">
        <v>6.7177000000000001E-2</v>
      </c>
      <c r="G2937" s="124">
        <v>0.135129</v>
      </c>
    </row>
    <row r="2938" spans="2:7" hidden="1" x14ac:dyDescent="0.5">
      <c r="B2938" s="122">
        <v>2014</v>
      </c>
      <c r="C2938" s="126" t="s">
        <v>206</v>
      </c>
      <c r="D2938" s="126" t="s">
        <v>238</v>
      </c>
      <c r="E2938" s="124">
        <v>3.8192999999999998E-2</v>
      </c>
      <c r="F2938" s="124">
        <v>2.9763000000000001E-2</v>
      </c>
      <c r="G2938" s="124">
        <v>6.7956000000000003E-2</v>
      </c>
    </row>
    <row r="2939" spans="2:7" hidden="1" x14ac:dyDescent="0.5">
      <c r="B2939" s="122">
        <v>2014</v>
      </c>
      <c r="C2939" s="126" t="s">
        <v>206</v>
      </c>
      <c r="D2939" s="126" t="s">
        <v>239</v>
      </c>
      <c r="E2939" s="124">
        <v>0.14086599999999999</v>
      </c>
      <c r="F2939" s="124">
        <v>0.27008300000000002</v>
      </c>
      <c r="G2939" s="124">
        <v>0.41094900000000001</v>
      </c>
    </row>
    <row r="2940" spans="2:7" hidden="1" x14ac:dyDescent="0.5">
      <c r="B2940" s="122">
        <v>2014</v>
      </c>
      <c r="C2940" s="126" t="s">
        <v>206</v>
      </c>
      <c r="D2940" s="126" t="s">
        <v>240</v>
      </c>
      <c r="E2940" s="124">
        <v>8.6479999999999994E-3</v>
      </c>
      <c r="F2940" s="124">
        <v>8.3809999999999996E-2</v>
      </c>
      <c r="G2940" s="124">
        <v>9.2457999999999999E-2</v>
      </c>
    </row>
    <row r="2941" spans="2:7" hidden="1" x14ac:dyDescent="0.5">
      <c r="B2941" s="122">
        <v>2014</v>
      </c>
      <c r="C2941" s="126" t="s">
        <v>206</v>
      </c>
      <c r="D2941" s="126" t="s">
        <v>241</v>
      </c>
      <c r="E2941" s="124">
        <v>1.5963999999999999E-2</v>
      </c>
      <c r="F2941" s="124">
        <v>2.4473999999999999E-2</v>
      </c>
      <c r="G2941" s="124">
        <v>4.0438000000000002E-2</v>
      </c>
    </row>
    <row r="2942" spans="2:7" hidden="1" x14ac:dyDescent="0.5">
      <c r="B2942" s="122">
        <v>2014</v>
      </c>
      <c r="C2942" s="126" t="s">
        <v>206</v>
      </c>
      <c r="D2942" s="126" t="s">
        <v>242</v>
      </c>
      <c r="E2942" s="124">
        <v>6.2810000000000001E-3</v>
      </c>
      <c r="F2942" s="124">
        <v>7.064E-3</v>
      </c>
      <c r="G2942" s="124">
        <v>1.3344999999999999E-2</v>
      </c>
    </row>
    <row r="2943" spans="2:7" hidden="1" x14ac:dyDescent="0.5">
      <c r="B2943" s="122">
        <v>2014</v>
      </c>
      <c r="C2943" s="126" t="s">
        <v>206</v>
      </c>
      <c r="D2943" s="126" t="s">
        <v>243</v>
      </c>
      <c r="E2943" s="124">
        <v>6.8900000000000005E-4</v>
      </c>
      <c r="F2943" s="124">
        <v>4.64E-4</v>
      </c>
      <c r="G2943" s="124">
        <v>1.1529999999999999E-3</v>
      </c>
    </row>
    <row r="2944" spans="2:7" hidden="1" x14ac:dyDescent="0.5">
      <c r="B2944" s="122">
        <v>2014</v>
      </c>
      <c r="C2944" s="126" t="s">
        <v>206</v>
      </c>
      <c r="D2944" s="126" t="s">
        <v>244</v>
      </c>
      <c r="E2944" s="124">
        <v>8.6809999999999995E-3</v>
      </c>
      <c r="F2944" s="124">
        <v>8.8929999999999999E-3</v>
      </c>
      <c r="G2944" s="124">
        <v>1.7573999999999999E-2</v>
      </c>
    </row>
    <row r="2945" spans="2:7" hidden="1" x14ac:dyDescent="0.5">
      <c r="B2945" s="122">
        <v>2014</v>
      </c>
      <c r="C2945" s="126" t="s">
        <v>206</v>
      </c>
      <c r="D2945" s="126" t="s">
        <v>245</v>
      </c>
      <c r="E2945" s="124">
        <v>1.166E-2</v>
      </c>
      <c r="F2945" s="124">
        <v>1.8578999999999998E-2</v>
      </c>
      <c r="G2945" s="124">
        <v>3.0238999999999999E-2</v>
      </c>
    </row>
    <row r="2946" spans="2:7" hidden="1" x14ac:dyDescent="0.5">
      <c r="B2946" s="122">
        <v>2014</v>
      </c>
      <c r="C2946" s="126" t="s">
        <v>77</v>
      </c>
      <c r="D2946" s="126" t="s">
        <v>246</v>
      </c>
      <c r="E2946" s="124">
        <v>0.15301600000000001</v>
      </c>
      <c r="F2946" s="124">
        <v>0.33770499999999998</v>
      </c>
      <c r="G2946" s="124">
        <v>0.49072100000000002</v>
      </c>
    </row>
    <row r="2947" spans="2:7" hidden="1" x14ac:dyDescent="0.5">
      <c r="B2947" s="122">
        <v>2014</v>
      </c>
      <c r="C2947" s="126" t="s">
        <v>77</v>
      </c>
      <c r="D2947" s="126" t="s">
        <v>247</v>
      </c>
      <c r="E2947" s="124">
        <v>1.9251999999999998E-2</v>
      </c>
      <c r="F2947" s="124">
        <v>1.4116999999999999E-2</v>
      </c>
      <c r="G2947" s="124">
        <v>3.3369000000000003E-2</v>
      </c>
    </row>
    <row r="2948" spans="2:7" hidden="1" x14ac:dyDescent="0.5">
      <c r="B2948" s="122">
        <v>2014</v>
      </c>
      <c r="C2948" s="126" t="s">
        <v>77</v>
      </c>
      <c r="D2948" s="126" t="s">
        <v>248</v>
      </c>
      <c r="E2948" s="124">
        <v>1.2954E-2</v>
      </c>
      <c r="F2948" s="124">
        <v>1.279873</v>
      </c>
      <c r="G2948" s="124">
        <v>1.2928269999999999</v>
      </c>
    </row>
    <row r="2949" spans="2:7" hidden="1" x14ac:dyDescent="0.5">
      <c r="B2949" s="122">
        <v>2014</v>
      </c>
      <c r="C2949" s="126" t="s">
        <v>77</v>
      </c>
      <c r="D2949" s="126" t="s">
        <v>249</v>
      </c>
      <c r="E2949" s="124">
        <v>8.6339999999999993E-3</v>
      </c>
      <c r="F2949" s="124">
        <v>1.110517</v>
      </c>
      <c r="G2949" s="124">
        <v>1.119151</v>
      </c>
    </row>
    <row r="2950" spans="2:7" hidden="1" x14ac:dyDescent="0.5">
      <c r="B2950" s="122">
        <v>2014</v>
      </c>
      <c r="C2950" s="126" t="s">
        <v>77</v>
      </c>
      <c r="D2950" s="126" t="s">
        <v>250</v>
      </c>
      <c r="E2950" s="124">
        <v>8.9089000000000002E-2</v>
      </c>
      <c r="F2950" s="124">
        <v>0.11659</v>
      </c>
      <c r="G2950" s="124">
        <v>0.205679</v>
      </c>
    </row>
    <row r="2951" spans="2:7" hidden="1" x14ac:dyDescent="0.5">
      <c r="B2951" s="122">
        <v>2014</v>
      </c>
      <c r="C2951" s="126" t="s">
        <v>77</v>
      </c>
      <c r="D2951" s="126" t="s">
        <v>251</v>
      </c>
      <c r="E2951" s="124">
        <v>0.22143199999999999</v>
      </c>
      <c r="F2951" s="124">
        <v>0.16830700000000001</v>
      </c>
      <c r="G2951" s="124">
        <v>0.389739</v>
      </c>
    </row>
    <row r="2952" spans="2:7" hidden="1" x14ac:dyDescent="0.5">
      <c r="B2952" s="122">
        <v>2014</v>
      </c>
      <c r="C2952" s="126" t="s">
        <v>77</v>
      </c>
      <c r="D2952" s="126" t="s">
        <v>252</v>
      </c>
      <c r="E2952" s="124">
        <v>3.1585000000000002E-2</v>
      </c>
      <c r="F2952" s="124">
        <v>8.8428000000000007E-2</v>
      </c>
      <c r="G2952" s="124">
        <v>0.12001299999999999</v>
      </c>
    </row>
    <row r="2953" spans="2:7" hidden="1" x14ac:dyDescent="0.5">
      <c r="B2953" s="122">
        <v>2014</v>
      </c>
      <c r="C2953" s="126" t="s">
        <v>77</v>
      </c>
      <c r="D2953" s="126" t="s">
        <v>253</v>
      </c>
      <c r="E2953" s="124">
        <v>3.0130000000000001E-3</v>
      </c>
      <c r="F2953" s="124">
        <v>2.7759999999999998E-3</v>
      </c>
      <c r="G2953" s="124">
        <v>5.7889999999999999E-3</v>
      </c>
    </row>
    <row r="2954" spans="2:7" hidden="1" x14ac:dyDescent="0.5">
      <c r="B2954" s="122">
        <v>2014</v>
      </c>
      <c r="C2954" s="126" t="s">
        <v>77</v>
      </c>
      <c r="D2954" s="126" t="s">
        <v>254</v>
      </c>
      <c r="E2954" s="124">
        <v>0.15982499999999999</v>
      </c>
      <c r="F2954" s="124">
        <v>0.150197</v>
      </c>
      <c r="G2954" s="124">
        <v>0.31002200000000002</v>
      </c>
    </row>
    <row r="2955" spans="2:7" hidden="1" x14ac:dyDescent="0.5">
      <c r="B2955" s="122">
        <v>2014</v>
      </c>
      <c r="C2955" s="126" t="s">
        <v>77</v>
      </c>
      <c r="D2955" s="126" t="s">
        <v>255</v>
      </c>
      <c r="E2955" s="124">
        <v>0.33232099999999998</v>
      </c>
      <c r="F2955" s="124">
        <v>1.192412</v>
      </c>
      <c r="G2955" s="124">
        <v>1.5247329999999999</v>
      </c>
    </row>
    <row r="2956" spans="2:7" hidden="1" x14ac:dyDescent="0.5">
      <c r="B2956" s="122">
        <v>2014</v>
      </c>
      <c r="C2956" s="126" t="s">
        <v>77</v>
      </c>
      <c r="D2956" s="126" t="s">
        <v>256</v>
      </c>
      <c r="E2956" s="124">
        <v>0.28783300000000001</v>
      </c>
      <c r="F2956" s="124">
        <v>0.26774599999999998</v>
      </c>
      <c r="G2956" s="124">
        <v>0.55557900000000005</v>
      </c>
    </row>
    <row r="2957" spans="2:7" x14ac:dyDescent="0.5">
      <c r="B2957" s="122">
        <v>2015</v>
      </c>
      <c r="C2957" s="124" t="s">
        <v>136</v>
      </c>
      <c r="D2957" s="124" t="s">
        <v>52</v>
      </c>
      <c r="E2957" s="124">
        <v>0.83232200000000001</v>
      </c>
      <c r="F2957" s="124">
        <v>1.4268719999999999</v>
      </c>
      <c r="G2957" s="124">
        <v>2.2591939999999999</v>
      </c>
    </row>
    <row r="2958" spans="2:7" x14ac:dyDescent="0.5">
      <c r="B2958" s="122">
        <v>2015</v>
      </c>
      <c r="C2958" s="124" t="s">
        <v>136</v>
      </c>
      <c r="D2958" s="124" t="s">
        <v>137</v>
      </c>
      <c r="E2958" s="124">
        <v>0.13162099999999999</v>
      </c>
      <c r="F2958" s="124">
        <v>0.226913</v>
      </c>
      <c r="G2958" s="124">
        <v>0.35853400000000002</v>
      </c>
    </row>
    <row r="2959" spans="2:7" x14ac:dyDescent="0.5">
      <c r="B2959" s="122">
        <v>2015</v>
      </c>
      <c r="C2959" s="124" t="s">
        <v>136</v>
      </c>
      <c r="D2959" s="124" t="s">
        <v>51</v>
      </c>
      <c r="E2959" s="124">
        <v>1.0730299999999999</v>
      </c>
      <c r="F2959" s="124">
        <v>1.0244150000000001</v>
      </c>
      <c r="G2959" s="124">
        <v>2.097445</v>
      </c>
    </row>
    <row r="2960" spans="2:7" x14ac:dyDescent="0.5">
      <c r="B2960" s="122">
        <v>2015</v>
      </c>
      <c r="C2960" s="126" t="s">
        <v>136</v>
      </c>
      <c r="D2960" s="126" t="s">
        <v>138</v>
      </c>
      <c r="E2960" s="124">
        <v>0.783887</v>
      </c>
      <c r="F2960" s="124">
        <v>0.93253900000000001</v>
      </c>
      <c r="G2960" s="124">
        <v>1.716426</v>
      </c>
    </row>
    <row r="2961" spans="2:7" hidden="1" x14ac:dyDescent="0.5">
      <c r="B2961" s="122">
        <v>2015</v>
      </c>
      <c r="C2961" s="126" t="s">
        <v>139</v>
      </c>
      <c r="D2961" s="126" t="s">
        <v>139</v>
      </c>
      <c r="E2961" s="124">
        <v>8.5736129999999999</v>
      </c>
      <c r="F2961" s="124">
        <v>0</v>
      </c>
      <c r="G2961" s="124">
        <v>8.5736129999999999</v>
      </c>
    </row>
    <row r="2962" spans="2:7" hidden="1" x14ac:dyDescent="0.5">
      <c r="B2962" s="122">
        <v>2015</v>
      </c>
      <c r="C2962" s="126" t="s">
        <v>72</v>
      </c>
      <c r="D2962" s="126" t="s">
        <v>140</v>
      </c>
      <c r="E2962" s="124">
        <v>4.3887229999999997</v>
      </c>
      <c r="F2962" s="124">
        <v>0.47552800000000001</v>
      </c>
      <c r="G2962" s="124">
        <v>4.8642509999999994</v>
      </c>
    </row>
    <row r="2963" spans="2:7" hidden="1" x14ac:dyDescent="0.5">
      <c r="B2963" s="122">
        <v>2015</v>
      </c>
      <c r="C2963" s="126" t="s">
        <v>72</v>
      </c>
      <c r="D2963" s="126" t="s">
        <v>141</v>
      </c>
      <c r="E2963" s="124">
        <v>8.0458000000000002E-2</v>
      </c>
      <c r="F2963" s="124">
        <v>3.6033999999999997E-2</v>
      </c>
      <c r="G2963" s="124">
        <v>0.116492</v>
      </c>
    </row>
    <row r="2964" spans="2:7" hidden="1" x14ac:dyDescent="0.5">
      <c r="B2964" s="122">
        <v>2015</v>
      </c>
      <c r="C2964" s="126" t="s">
        <v>72</v>
      </c>
      <c r="D2964" s="126" t="s">
        <v>142</v>
      </c>
      <c r="E2964" s="124">
        <v>0.29383900000000002</v>
      </c>
      <c r="F2964" s="124">
        <v>0.135434</v>
      </c>
      <c r="G2964" s="124">
        <v>0.42927300000000002</v>
      </c>
    </row>
    <row r="2965" spans="2:7" hidden="1" x14ac:dyDescent="0.5">
      <c r="B2965" s="122">
        <v>2015</v>
      </c>
      <c r="C2965" s="126" t="s">
        <v>72</v>
      </c>
      <c r="D2965" s="126" t="s">
        <v>143</v>
      </c>
      <c r="E2965" s="124">
        <v>0.69388799999999995</v>
      </c>
      <c r="F2965" s="124">
        <v>0.14202600000000001</v>
      </c>
      <c r="G2965" s="124">
        <v>0.83591399999999993</v>
      </c>
    </row>
    <row r="2966" spans="2:7" hidden="1" x14ac:dyDescent="0.5">
      <c r="B2966" s="122">
        <v>2015</v>
      </c>
      <c r="C2966" s="126" t="s">
        <v>72</v>
      </c>
      <c r="D2966" s="126" t="s">
        <v>144</v>
      </c>
      <c r="E2966" s="124">
        <v>4.6503000000000003E-2</v>
      </c>
      <c r="F2966" s="124">
        <v>3.0443999999999999E-2</v>
      </c>
      <c r="G2966" s="124">
        <v>7.6947000000000002E-2</v>
      </c>
    </row>
    <row r="2967" spans="2:7" hidden="1" x14ac:dyDescent="0.5">
      <c r="B2967" s="122">
        <v>2015</v>
      </c>
      <c r="C2967" s="126" t="s">
        <v>72</v>
      </c>
      <c r="D2967" s="126" t="s">
        <v>145</v>
      </c>
      <c r="E2967" s="124">
        <v>0.868614</v>
      </c>
      <c r="F2967" s="124">
        <v>0.16974500000000001</v>
      </c>
      <c r="G2967" s="124">
        <v>1.038359</v>
      </c>
    </row>
    <row r="2968" spans="2:7" hidden="1" x14ac:dyDescent="0.5">
      <c r="B2968" s="122">
        <v>2015</v>
      </c>
      <c r="C2968" s="126" t="s">
        <v>146</v>
      </c>
      <c r="D2968" s="126" t="s">
        <v>147</v>
      </c>
      <c r="E2968" s="124">
        <v>3.5530000000000002E-3</v>
      </c>
      <c r="F2968" s="124">
        <v>0.84732600000000002</v>
      </c>
      <c r="G2968" s="124">
        <v>0.85087900000000005</v>
      </c>
    </row>
    <row r="2969" spans="2:7" hidden="1" x14ac:dyDescent="0.5">
      <c r="B2969" s="122">
        <v>2015</v>
      </c>
      <c r="C2969" s="126" t="s">
        <v>146</v>
      </c>
      <c r="D2969" s="126" t="s">
        <v>148</v>
      </c>
      <c r="E2969" s="124">
        <v>0.167957</v>
      </c>
      <c r="F2969" s="124">
        <v>0.107629</v>
      </c>
      <c r="G2969" s="124">
        <v>0.275586</v>
      </c>
    </row>
    <row r="2970" spans="2:7" hidden="1" x14ac:dyDescent="0.5">
      <c r="B2970" s="122">
        <v>2015</v>
      </c>
      <c r="C2970" s="126" t="s">
        <v>146</v>
      </c>
      <c r="D2970" s="126" t="s">
        <v>149</v>
      </c>
      <c r="E2970" s="124">
        <v>1.9354E-2</v>
      </c>
      <c r="F2970" s="124">
        <v>1.0063899999999999</v>
      </c>
      <c r="G2970" s="124">
        <v>1.025744</v>
      </c>
    </row>
    <row r="2971" spans="2:7" hidden="1" x14ac:dyDescent="0.5">
      <c r="B2971" s="122">
        <v>2015</v>
      </c>
      <c r="C2971" s="126" t="s">
        <v>146</v>
      </c>
      <c r="D2971" s="126" t="s">
        <v>150</v>
      </c>
      <c r="E2971" s="124">
        <v>9.6602999999999994E-2</v>
      </c>
      <c r="F2971" s="124">
        <v>0.94240599999999997</v>
      </c>
      <c r="G2971" s="124">
        <v>1.0390090000000001</v>
      </c>
    </row>
    <row r="2972" spans="2:7" hidden="1" x14ac:dyDescent="0.5">
      <c r="B2972" s="122">
        <v>2015</v>
      </c>
      <c r="C2972" s="126" t="s">
        <v>146</v>
      </c>
      <c r="D2972" s="126" t="s">
        <v>151</v>
      </c>
      <c r="E2972" s="124">
        <v>3.0141999999999999E-2</v>
      </c>
      <c r="F2972" s="124">
        <v>0.122864</v>
      </c>
      <c r="G2972" s="124">
        <v>0.153006</v>
      </c>
    </row>
    <row r="2973" spans="2:7" hidden="1" x14ac:dyDescent="0.5">
      <c r="B2973" s="122">
        <v>2015</v>
      </c>
      <c r="C2973" s="126" t="s">
        <v>146</v>
      </c>
      <c r="D2973" s="126" t="s">
        <v>152</v>
      </c>
      <c r="E2973" s="124">
        <v>3.3419999999999999E-3</v>
      </c>
      <c r="F2973" s="124">
        <v>7.0438000000000001E-2</v>
      </c>
      <c r="G2973" s="124">
        <v>7.3779999999999998E-2</v>
      </c>
    </row>
    <row r="2974" spans="2:7" hidden="1" x14ac:dyDescent="0.5">
      <c r="B2974" s="122">
        <v>2015</v>
      </c>
      <c r="C2974" s="126" t="s">
        <v>146</v>
      </c>
      <c r="D2974" s="126" t="s">
        <v>153</v>
      </c>
      <c r="E2974" s="124">
        <v>7.4619999999999999E-3</v>
      </c>
      <c r="F2974" s="124">
        <v>0.32180700000000001</v>
      </c>
      <c r="G2974" s="124">
        <v>0.32926899999999998</v>
      </c>
    </row>
    <row r="2975" spans="2:7" hidden="1" x14ac:dyDescent="0.5">
      <c r="B2975" s="122">
        <v>2015</v>
      </c>
      <c r="C2975" s="126" t="s">
        <v>146</v>
      </c>
      <c r="D2975" s="126" t="s">
        <v>154</v>
      </c>
      <c r="E2975" s="124">
        <v>1.3927E-2</v>
      </c>
      <c r="F2975" s="124">
        <v>0.87325399999999997</v>
      </c>
      <c r="G2975" s="124">
        <v>0.887181</v>
      </c>
    </row>
    <row r="2976" spans="2:7" hidden="1" x14ac:dyDescent="0.5">
      <c r="B2976" s="122">
        <v>2015</v>
      </c>
      <c r="C2976" s="126" t="s">
        <v>146</v>
      </c>
      <c r="D2976" s="126" t="s">
        <v>155</v>
      </c>
      <c r="E2976" s="124">
        <v>9.1200000000000005E-4</v>
      </c>
      <c r="F2976" s="124">
        <v>3.141E-2</v>
      </c>
      <c r="G2976" s="124">
        <v>3.2321999999999997E-2</v>
      </c>
    </row>
    <row r="2977" spans="2:7" hidden="1" x14ac:dyDescent="0.5">
      <c r="B2977" s="122">
        <v>2015</v>
      </c>
      <c r="C2977" s="126" t="s">
        <v>146</v>
      </c>
      <c r="D2977" s="126" t="s">
        <v>156</v>
      </c>
      <c r="E2977" s="124">
        <v>1.5465E-2</v>
      </c>
      <c r="F2977" s="124">
        <v>0.698125</v>
      </c>
      <c r="G2977" s="124">
        <v>0.71358999999999995</v>
      </c>
    </row>
    <row r="2978" spans="2:7" hidden="1" x14ac:dyDescent="0.5">
      <c r="B2978" s="122">
        <v>2015</v>
      </c>
      <c r="C2978" s="126" t="s">
        <v>146</v>
      </c>
      <c r="D2978" s="126" t="s">
        <v>157</v>
      </c>
      <c r="E2978" s="124">
        <v>3.5451999999999997E-2</v>
      </c>
      <c r="F2978" s="124">
        <v>0.32416699999999998</v>
      </c>
      <c r="G2978" s="124">
        <v>0.35961900000000002</v>
      </c>
    </row>
    <row r="2979" spans="2:7" hidden="1" x14ac:dyDescent="0.5">
      <c r="B2979" s="122">
        <v>2015</v>
      </c>
      <c r="C2979" s="126" t="s">
        <v>146</v>
      </c>
      <c r="D2979" s="126" t="s">
        <v>158</v>
      </c>
      <c r="E2979" s="124">
        <v>4.9979999999999998E-3</v>
      </c>
      <c r="F2979" s="124">
        <v>0.17304700000000001</v>
      </c>
      <c r="G2979" s="124">
        <v>0.17804500000000001</v>
      </c>
    </row>
    <row r="2980" spans="2:7" hidden="1" x14ac:dyDescent="0.5">
      <c r="B2980" s="122">
        <v>2015</v>
      </c>
      <c r="C2980" s="126" t="s">
        <v>146</v>
      </c>
      <c r="D2980" s="126" t="s">
        <v>159</v>
      </c>
      <c r="E2980" s="124">
        <v>6.2139999999999999E-3</v>
      </c>
      <c r="F2980" s="124">
        <v>6.2772999999999995E-2</v>
      </c>
      <c r="G2980" s="124">
        <v>6.8986999999999993E-2</v>
      </c>
    </row>
    <row r="2981" spans="2:7" hidden="1" x14ac:dyDescent="0.5">
      <c r="B2981" s="122">
        <v>2015</v>
      </c>
      <c r="C2981" s="126" t="s">
        <v>146</v>
      </c>
      <c r="D2981" s="126" t="s">
        <v>160</v>
      </c>
      <c r="E2981" s="124">
        <v>8.0765000000000003E-2</v>
      </c>
      <c r="F2981" s="124">
        <v>0.58657700000000002</v>
      </c>
      <c r="G2981" s="124">
        <v>0.66734199999999999</v>
      </c>
    </row>
    <row r="2982" spans="2:7" hidden="1" x14ac:dyDescent="0.5">
      <c r="B2982" s="122">
        <v>2015</v>
      </c>
      <c r="C2982" s="126" t="s">
        <v>146</v>
      </c>
      <c r="D2982" s="126" t="s">
        <v>161</v>
      </c>
      <c r="E2982" s="124">
        <v>-1.8519999999999999E-3</v>
      </c>
      <c r="F2982" s="124">
        <v>4.9399999999999999E-2</v>
      </c>
      <c r="G2982" s="124">
        <v>4.7548E-2</v>
      </c>
    </row>
    <row r="2983" spans="2:7" hidden="1" x14ac:dyDescent="0.5">
      <c r="B2983" s="122">
        <v>2015</v>
      </c>
      <c r="C2983" s="126" t="s">
        <v>146</v>
      </c>
      <c r="D2983" s="126" t="s">
        <v>162</v>
      </c>
      <c r="E2983" s="124">
        <v>9.4330000000000004E-3</v>
      </c>
      <c r="F2983" s="124">
        <v>1.6968E-2</v>
      </c>
      <c r="G2983" s="124">
        <v>2.6401000000000001E-2</v>
      </c>
    </row>
    <row r="2984" spans="2:7" hidden="1" x14ac:dyDescent="0.5">
      <c r="B2984" s="122">
        <v>2015</v>
      </c>
      <c r="C2984" s="126" t="s">
        <v>146</v>
      </c>
      <c r="D2984" s="126" t="s">
        <v>163</v>
      </c>
      <c r="E2984" s="124">
        <v>7.8689999999999993E-3</v>
      </c>
      <c r="F2984" s="124">
        <v>-5.4352999999999999E-2</v>
      </c>
      <c r="G2984" s="124">
        <v>-4.6483999999999998E-2</v>
      </c>
    </row>
    <row r="2985" spans="2:7" hidden="1" x14ac:dyDescent="0.5">
      <c r="B2985" s="122">
        <v>2015</v>
      </c>
      <c r="C2985" s="126" t="s">
        <v>146</v>
      </c>
      <c r="D2985" s="126" t="s">
        <v>164</v>
      </c>
      <c r="E2985" s="124">
        <v>9.5829999999999995E-3</v>
      </c>
      <c r="F2985" s="124">
        <v>0.146229</v>
      </c>
      <c r="G2985" s="124">
        <v>0.15581200000000001</v>
      </c>
    </row>
    <row r="2986" spans="2:7" hidden="1" x14ac:dyDescent="0.5">
      <c r="B2986" s="122">
        <v>2015</v>
      </c>
      <c r="C2986" s="126" t="s">
        <v>146</v>
      </c>
      <c r="D2986" s="126" t="s">
        <v>165</v>
      </c>
      <c r="E2986" s="124">
        <v>3.5954E-2</v>
      </c>
      <c r="F2986" s="124">
        <v>0.76268999999999998</v>
      </c>
      <c r="G2986" s="124">
        <v>0.79864400000000002</v>
      </c>
    </row>
    <row r="2987" spans="2:7" hidden="1" x14ac:dyDescent="0.5">
      <c r="B2987" s="122">
        <v>2015</v>
      </c>
      <c r="C2987" s="126" t="s">
        <v>146</v>
      </c>
      <c r="D2987" s="126" t="s">
        <v>166</v>
      </c>
      <c r="E2987" s="124">
        <v>2.1554E-2</v>
      </c>
      <c r="F2987" s="124">
        <v>0.122572</v>
      </c>
      <c r="G2987" s="124">
        <v>0.144126</v>
      </c>
    </row>
    <row r="2988" spans="2:7" hidden="1" x14ac:dyDescent="0.5">
      <c r="B2988" s="122">
        <v>2015</v>
      </c>
      <c r="C2988" s="126" t="s">
        <v>146</v>
      </c>
      <c r="D2988" s="126" t="s">
        <v>167</v>
      </c>
      <c r="E2988" s="124">
        <v>2.0570000000000001E-2</v>
      </c>
      <c r="F2988" s="124">
        <v>0.98611899999999997</v>
      </c>
      <c r="G2988" s="124">
        <v>1.0066889999999999</v>
      </c>
    </row>
    <row r="2989" spans="2:7" hidden="1" x14ac:dyDescent="0.5">
      <c r="B2989" s="122">
        <v>2015</v>
      </c>
      <c r="C2989" s="126" t="s">
        <v>146</v>
      </c>
      <c r="D2989" s="126" t="s">
        <v>168</v>
      </c>
      <c r="E2989" s="124">
        <v>0.57530000000000003</v>
      </c>
      <c r="F2989" s="124">
        <v>1.9040520000000001</v>
      </c>
      <c r="G2989" s="124">
        <v>2.479352</v>
      </c>
    </row>
    <row r="2990" spans="2:7" hidden="1" x14ac:dyDescent="0.5">
      <c r="B2990" s="122">
        <v>2015</v>
      </c>
      <c r="C2990" s="126" t="s">
        <v>146</v>
      </c>
      <c r="D2990" s="126" t="s">
        <v>169</v>
      </c>
      <c r="E2990" s="124">
        <v>8.6070000000000001E-3</v>
      </c>
      <c r="F2990" s="124">
        <v>0.102786</v>
      </c>
      <c r="G2990" s="124">
        <v>0.11139300000000001</v>
      </c>
    </row>
    <row r="2991" spans="2:7" hidden="1" x14ac:dyDescent="0.5">
      <c r="B2991" s="122">
        <v>2015</v>
      </c>
      <c r="C2991" s="126" t="s">
        <v>146</v>
      </c>
      <c r="D2991" s="126" t="s">
        <v>170</v>
      </c>
      <c r="E2991" s="124">
        <v>2.0034E-2</v>
      </c>
      <c r="F2991" s="124">
        <v>0.16892499999999999</v>
      </c>
      <c r="G2991" s="124">
        <v>0.18895899999999999</v>
      </c>
    </row>
    <row r="2992" spans="2:7" hidden="1" x14ac:dyDescent="0.5">
      <c r="B2992" s="122">
        <v>2015</v>
      </c>
      <c r="C2992" s="126" t="s">
        <v>146</v>
      </c>
      <c r="D2992" s="126" t="s">
        <v>171</v>
      </c>
      <c r="E2992" s="124">
        <v>2.0170000000000001E-3</v>
      </c>
      <c r="F2992" s="124">
        <v>0.25026799999999999</v>
      </c>
      <c r="G2992" s="124">
        <v>0.25228499999999998</v>
      </c>
    </row>
    <row r="2993" spans="2:7" hidden="1" x14ac:dyDescent="0.5">
      <c r="B2993" s="122">
        <v>2015</v>
      </c>
      <c r="C2993" s="126" t="s">
        <v>146</v>
      </c>
      <c r="D2993" s="126" t="s">
        <v>172</v>
      </c>
      <c r="E2993" s="124">
        <v>1.5351E-2</v>
      </c>
      <c r="F2993" s="124">
        <v>1.0488000000000001E-2</v>
      </c>
      <c r="G2993" s="124">
        <v>2.5839000000000001E-2</v>
      </c>
    </row>
    <row r="2994" spans="2:7" hidden="1" x14ac:dyDescent="0.5">
      <c r="B2994" s="122">
        <v>2015</v>
      </c>
      <c r="C2994" s="126" t="s">
        <v>146</v>
      </c>
      <c r="D2994" s="126" t="s">
        <v>173</v>
      </c>
      <c r="E2994" s="124">
        <v>1.0765E-2</v>
      </c>
      <c r="F2994" s="124">
        <v>0.200873</v>
      </c>
      <c r="G2994" s="124">
        <v>0.21163799999999999</v>
      </c>
    </row>
    <row r="2995" spans="2:7" hidden="1" x14ac:dyDescent="0.5">
      <c r="B2995" s="122">
        <v>2015</v>
      </c>
      <c r="C2995" s="126" t="s">
        <v>146</v>
      </c>
      <c r="D2995" s="126" t="s">
        <v>174</v>
      </c>
      <c r="E2995" s="124">
        <v>6.8900000000000005E-4</v>
      </c>
      <c r="F2995" s="124">
        <v>8.8053000000000006E-2</v>
      </c>
      <c r="G2995" s="124">
        <v>8.8742000000000001E-2</v>
      </c>
    </row>
    <row r="2996" spans="2:7" hidden="1" x14ac:dyDescent="0.5">
      <c r="B2996" s="122">
        <v>2015</v>
      </c>
      <c r="C2996" s="126" t="s">
        <v>146</v>
      </c>
      <c r="D2996" s="126" t="s">
        <v>175</v>
      </c>
      <c r="E2996" s="124">
        <v>2.454E-3</v>
      </c>
      <c r="F2996" s="124">
        <v>2.2983E-2</v>
      </c>
      <c r="G2996" s="124">
        <v>2.5437000000000001E-2</v>
      </c>
    </row>
    <row r="2997" spans="2:7" hidden="1" x14ac:dyDescent="0.5">
      <c r="B2997" s="122">
        <v>2015</v>
      </c>
      <c r="C2997" s="126" t="s">
        <v>146</v>
      </c>
      <c r="D2997" s="126" t="s">
        <v>176</v>
      </c>
      <c r="E2997" s="124">
        <v>8.9929999999999993E-3</v>
      </c>
      <c r="F2997" s="124">
        <v>0.30346099999999998</v>
      </c>
      <c r="G2997" s="124">
        <v>0.31245400000000001</v>
      </c>
    </row>
    <row r="2998" spans="2:7" hidden="1" x14ac:dyDescent="0.5">
      <c r="B2998" s="122">
        <v>2015</v>
      </c>
      <c r="C2998" s="126" t="s">
        <v>73</v>
      </c>
      <c r="D2998" s="126" t="s">
        <v>177</v>
      </c>
      <c r="E2998" s="124">
        <v>0.32088699999999998</v>
      </c>
      <c r="F2998" s="124">
        <v>1.056821</v>
      </c>
      <c r="G2998" s="124">
        <v>1.3777079999999999</v>
      </c>
    </row>
    <row r="2999" spans="2:7" hidden="1" x14ac:dyDescent="0.5">
      <c r="B2999" s="122">
        <v>2015</v>
      </c>
      <c r="C2999" s="126" t="s">
        <v>73</v>
      </c>
      <c r="D2999" s="126" t="s">
        <v>178</v>
      </c>
      <c r="E2999" s="124">
        <v>0.27991199999999999</v>
      </c>
      <c r="F2999" s="124">
        <v>0.33991300000000002</v>
      </c>
      <c r="G2999" s="124">
        <v>0.61982500000000007</v>
      </c>
    </row>
    <row r="3000" spans="2:7" hidden="1" x14ac:dyDescent="0.5">
      <c r="B3000" s="122">
        <v>2015</v>
      </c>
      <c r="C3000" s="126" t="s">
        <v>73</v>
      </c>
      <c r="D3000" s="126" t="s">
        <v>179</v>
      </c>
      <c r="E3000" s="124">
        <v>4.2641999999999999E-2</v>
      </c>
      <c r="F3000" s="124">
        <v>0.30901499999999998</v>
      </c>
      <c r="G3000" s="124">
        <v>0.351657</v>
      </c>
    </row>
    <row r="3001" spans="2:7" hidden="1" x14ac:dyDescent="0.5">
      <c r="B3001" s="122">
        <v>2015</v>
      </c>
      <c r="C3001" s="126" t="s">
        <v>73</v>
      </c>
      <c r="D3001" s="126" t="s">
        <v>180</v>
      </c>
      <c r="E3001" s="124">
        <v>1.5717999999999999E-2</v>
      </c>
      <c r="F3001" s="124">
        <v>0.102647</v>
      </c>
      <c r="G3001" s="124">
        <v>0.118365</v>
      </c>
    </row>
    <row r="3002" spans="2:7" hidden="1" x14ac:dyDescent="0.5">
      <c r="B3002" s="122">
        <v>2015</v>
      </c>
      <c r="C3002" s="126" t="s">
        <v>73</v>
      </c>
      <c r="D3002" s="126" t="s">
        <v>181</v>
      </c>
      <c r="E3002" s="124">
        <v>8.9009999999999992E-3</v>
      </c>
      <c r="F3002" s="124">
        <v>1.6442999999999999E-2</v>
      </c>
      <c r="G3002" s="124">
        <v>2.5343999999999998E-2</v>
      </c>
    </row>
    <row r="3003" spans="2:7" hidden="1" x14ac:dyDescent="0.5">
      <c r="B3003" s="122">
        <v>2015</v>
      </c>
      <c r="C3003" s="126" t="s">
        <v>73</v>
      </c>
      <c r="D3003" s="126" t="s">
        <v>182</v>
      </c>
      <c r="E3003" s="124">
        <v>0.447797</v>
      </c>
      <c r="F3003" s="124">
        <v>0.48656300000000002</v>
      </c>
      <c r="G3003" s="124">
        <v>0.93436000000000008</v>
      </c>
    </row>
    <row r="3004" spans="2:7" hidden="1" x14ac:dyDescent="0.5">
      <c r="B3004" s="122">
        <v>2015</v>
      </c>
      <c r="C3004" s="126" t="s">
        <v>73</v>
      </c>
      <c r="D3004" s="126" t="s">
        <v>183</v>
      </c>
      <c r="E3004" s="124">
        <v>0.89941599999999999</v>
      </c>
      <c r="F3004" s="124">
        <v>0.64726600000000001</v>
      </c>
      <c r="G3004" s="124">
        <v>1.5466819999999999</v>
      </c>
    </row>
    <row r="3005" spans="2:7" hidden="1" x14ac:dyDescent="0.5">
      <c r="B3005" s="122">
        <v>2015</v>
      </c>
      <c r="C3005" s="126" t="s">
        <v>73</v>
      </c>
      <c r="D3005" s="126" t="s">
        <v>184</v>
      </c>
      <c r="E3005" s="124">
        <v>0.57522600000000002</v>
      </c>
      <c r="F3005" s="124">
        <v>0.817326</v>
      </c>
      <c r="G3005" s="124">
        <v>1.392552</v>
      </c>
    </row>
    <row r="3006" spans="2:7" hidden="1" x14ac:dyDescent="0.5">
      <c r="B3006" s="122">
        <v>2015</v>
      </c>
      <c r="C3006" s="126" t="s">
        <v>73</v>
      </c>
      <c r="D3006" s="126" t="s">
        <v>185</v>
      </c>
      <c r="E3006" s="124">
        <v>1.0919080000000001</v>
      </c>
      <c r="F3006" s="124">
        <v>0.92643299999999995</v>
      </c>
      <c r="G3006" s="124">
        <v>2.0183409999999999</v>
      </c>
    </row>
    <row r="3007" spans="2:7" hidden="1" x14ac:dyDescent="0.5">
      <c r="B3007" s="122">
        <v>2015</v>
      </c>
      <c r="C3007" s="126" t="s">
        <v>186</v>
      </c>
      <c r="D3007" s="126" t="s">
        <v>187</v>
      </c>
      <c r="E3007" s="124">
        <v>0.24691399999999999</v>
      </c>
      <c r="F3007" s="124">
        <v>0.14976900000000001</v>
      </c>
      <c r="G3007" s="124">
        <v>0.39668300000000001</v>
      </c>
    </row>
    <row r="3008" spans="2:7" hidden="1" x14ac:dyDescent="0.5">
      <c r="B3008" s="122">
        <v>2015</v>
      </c>
      <c r="C3008" s="126" t="s">
        <v>186</v>
      </c>
      <c r="D3008" s="126" t="s">
        <v>188</v>
      </c>
      <c r="E3008" s="124">
        <v>0.83953199999999994</v>
      </c>
      <c r="F3008" s="124">
        <v>0.71913400000000005</v>
      </c>
      <c r="G3008" s="124">
        <v>1.5586660000000001</v>
      </c>
    </row>
    <row r="3009" spans="2:7" hidden="1" x14ac:dyDescent="0.5">
      <c r="B3009" s="122">
        <v>2015</v>
      </c>
      <c r="C3009" s="126" t="s">
        <v>186</v>
      </c>
      <c r="D3009" s="126" t="s">
        <v>189</v>
      </c>
      <c r="E3009" s="124">
        <v>0.67942899999999995</v>
      </c>
      <c r="F3009" s="124">
        <v>0.78948499999999999</v>
      </c>
      <c r="G3009" s="124">
        <v>1.4689140000000001</v>
      </c>
    </row>
    <row r="3010" spans="2:7" hidden="1" x14ac:dyDescent="0.5">
      <c r="B3010" s="122">
        <v>2015</v>
      </c>
      <c r="C3010" s="126" t="s">
        <v>190</v>
      </c>
      <c r="D3010" s="126" t="s">
        <v>191</v>
      </c>
      <c r="E3010" s="124">
        <v>9.5999999999999992E-3</v>
      </c>
      <c r="F3010" s="124">
        <v>1.6954E-2</v>
      </c>
      <c r="G3010" s="124">
        <v>2.6554000000000001E-2</v>
      </c>
    </row>
    <row r="3011" spans="2:7" hidden="1" x14ac:dyDescent="0.5">
      <c r="B3011" s="122">
        <v>2015</v>
      </c>
      <c r="C3011" s="126" t="s">
        <v>190</v>
      </c>
      <c r="D3011" s="126" t="s">
        <v>192</v>
      </c>
      <c r="E3011" s="124">
        <v>9.8599000000000006E-2</v>
      </c>
      <c r="F3011" s="124">
        <v>7.7657000000000004E-2</v>
      </c>
      <c r="G3011" s="124">
        <v>0.176256</v>
      </c>
    </row>
    <row r="3012" spans="2:7" hidden="1" x14ac:dyDescent="0.5">
      <c r="B3012" s="122">
        <v>2015</v>
      </c>
      <c r="C3012" s="126" t="s">
        <v>190</v>
      </c>
      <c r="D3012" s="126" t="s">
        <v>193</v>
      </c>
      <c r="E3012" s="124">
        <v>0.52493100000000004</v>
      </c>
      <c r="F3012" s="124">
        <v>0.35036699999999998</v>
      </c>
      <c r="G3012" s="124">
        <v>0.87529800000000002</v>
      </c>
    </row>
    <row r="3013" spans="2:7" hidden="1" x14ac:dyDescent="0.5">
      <c r="B3013" s="122">
        <v>2015</v>
      </c>
      <c r="C3013" s="126" t="s">
        <v>190</v>
      </c>
      <c r="D3013" s="126" t="s">
        <v>194</v>
      </c>
      <c r="E3013" s="124">
        <v>1.8114999999999999E-2</v>
      </c>
      <c r="F3013" s="124">
        <v>1.0833000000000001E-2</v>
      </c>
      <c r="G3013" s="124">
        <v>2.8948000000000002E-2</v>
      </c>
    </row>
    <row r="3014" spans="2:7" hidden="1" x14ac:dyDescent="0.5">
      <c r="B3014" s="122">
        <v>2015</v>
      </c>
      <c r="C3014" s="126" t="s">
        <v>190</v>
      </c>
      <c r="D3014" s="126" t="s">
        <v>195</v>
      </c>
      <c r="E3014" s="124">
        <v>0.350437</v>
      </c>
      <c r="F3014" s="124">
        <v>0.49756600000000001</v>
      </c>
      <c r="G3014" s="124">
        <v>0.84800300000000006</v>
      </c>
    </row>
    <row r="3015" spans="2:7" hidden="1" x14ac:dyDescent="0.5">
      <c r="B3015" s="122">
        <v>2015</v>
      </c>
      <c r="C3015" s="126" t="s">
        <v>190</v>
      </c>
      <c r="D3015" s="126" t="s">
        <v>196</v>
      </c>
      <c r="E3015" s="124">
        <v>0.41069800000000001</v>
      </c>
      <c r="F3015" s="124">
        <v>0.214999</v>
      </c>
      <c r="G3015" s="124">
        <v>0.62569699999999995</v>
      </c>
    </row>
    <row r="3016" spans="2:7" hidden="1" x14ac:dyDescent="0.5">
      <c r="B3016" s="122">
        <v>2015</v>
      </c>
      <c r="C3016" s="126" t="s">
        <v>190</v>
      </c>
      <c r="D3016" s="126" t="s">
        <v>197</v>
      </c>
      <c r="E3016" s="124">
        <v>0.159972</v>
      </c>
      <c r="F3016" s="124">
        <v>0.14550199999999999</v>
      </c>
      <c r="G3016" s="124">
        <v>0.30547400000000002</v>
      </c>
    </row>
    <row r="3017" spans="2:7" hidden="1" x14ac:dyDescent="0.5">
      <c r="B3017" s="122">
        <v>2015</v>
      </c>
      <c r="C3017" s="126" t="s">
        <v>190</v>
      </c>
      <c r="D3017" s="126" t="s">
        <v>198</v>
      </c>
      <c r="E3017" s="124">
        <v>0.54523900000000003</v>
      </c>
      <c r="F3017" s="124">
        <v>1.3231310000000001</v>
      </c>
      <c r="G3017" s="124">
        <v>1.8683700000000001</v>
      </c>
    </row>
    <row r="3018" spans="2:7" hidden="1" x14ac:dyDescent="0.5">
      <c r="B3018" s="122">
        <v>2015</v>
      </c>
      <c r="C3018" s="126" t="s">
        <v>190</v>
      </c>
      <c r="D3018" s="126" t="s">
        <v>199</v>
      </c>
      <c r="E3018" s="124">
        <v>3.4625000000000003E-2</v>
      </c>
      <c r="F3018" s="124">
        <v>0.126745</v>
      </c>
      <c r="G3018" s="124">
        <v>0.16137000000000001</v>
      </c>
    </row>
    <row r="3019" spans="2:7" hidden="1" x14ac:dyDescent="0.5">
      <c r="B3019" s="122">
        <v>2015</v>
      </c>
      <c r="C3019" s="126" t="s">
        <v>190</v>
      </c>
      <c r="D3019" s="126" t="s">
        <v>200</v>
      </c>
      <c r="E3019" s="124">
        <v>0.15723599999999999</v>
      </c>
      <c r="F3019" s="124">
        <v>0.24861800000000001</v>
      </c>
      <c r="G3019" s="124">
        <v>0.40585399999999999</v>
      </c>
    </row>
    <row r="3020" spans="2:7" hidden="1" x14ac:dyDescent="0.5">
      <c r="B3020" s="122">
        <v>2015</v>
      </c>
      <c r="C3020" s="126" t="s">
        <v>190</v>
      </c>
      <c r="D3020" s="126" t="s">
        <v>201</v>
      </c>
      <c r="E3020" s="124">
        <v>0.54041399999999995</v>
      </c>
      <c r="F3020" s="124">
        <v>0.54889200000000005</v>
      </c>
      <c r="G3020" s="124">
        <v>1.0893060000000001</v>
      </c>
    </row>
    <row r="3021" spans="2:7" hidden="1" x14ac:dyDescent="0.5">
      <c r="B3021" s="122">
        <v>2015</v>
      </c>
      <c r="C3021" s="126" t="s">
        <v>190</v>
      </c>
      <c r="D3021" s="126" t="s">
        <v>202</v>
      </c>
      <c r="E3021" s="124">
        <v>0.36922199999999999</v>
      </c>
      <c r="F3021" s="124">
        <v>0.43629099999999998</v>
      </c>
      <c r="G3021" s="124">
        <v>0.80551299999999992</v>
      </c>
    </row>
    <row r="3022" spans="2:7" hidden="1" x14ac:dyDescent="0.5">
      <c r="B3022" s="122">
        <v>2015</v>
      </c>
      <c r="C3022" s="126" t="s">
        <v>190</v>
      </c>
      <c r="D3022" s="126" t="s">
        <v>203</v>
      </c>
      <c r="E3022" s="124">
        <v>5.0126999999999998E-2</v>
      </c>
      <c r="F3022" s="124">
        <v>5.1403999999999998E-2</v>
      </c>
      <c r="G3022" s="124">
        <v>0.101531</v>
      </c>
    </row>
    <row r="3023" spans="2:7" hidden="1" x14ac:dyDescent="0.5">
      <c r="B3023" s="122">
        <v>2015</v>
      </c>
      <c r="C3023" s="126" t="s">
        <v>190</v>
      </c>
      <c r="D3023" s="126" t="s">
        <v>204</v>
      </c>
      <c r="E3023" s="124">
        <v>0.22034999999999999</v>
      </c>
      <c r="F3023" s="124">
        <v>0.18659800000000001</v>
      </c>
      <c r="G3023" s="124">
        <v>0.40694799999999998</v>
      </c>
    </row>
    <row r="3024" spans="2:7" hidden="1" x14ac:dyDescent="0.5">
      <c r="B3024" s="122">
        <v>2015</v>
      </c>
      <c r="C3024" s="126" t="s">
        <v>190</v>
      </c>
      <c r="D3024" s="126" t="s">
        <v>205</v>
      </c>
      <c r="E3024" s="124">
        <v>6.6838999999999996E-2</v>
      </c>
      <c r="F3024" s="124">
        <v>6.1541999999999999E-2</v>
      </c>
      <c r="G3024" s="124">
        <v>0.128381</v>
      </c>
    </row>
    <row r="3025" spans="2:7" hidden="1" x14ac:dyDescent="0.5">
      <c r="B3025" s="122">
        <v>2015</v>
      </c>
      <c r="C3025" s="126" t="s">
        <v>206</v>
      </c>
      <c r="D3025" s="126" t="s">
        <v>207</v>
      </c>
      <c r="E3025" s="124">
        <v>9.953E-3</v>
      </c>
      <c r="F3025" s="124">
        <v>1.4388E-2</v>
      </c>
      <c r="G3025" s="124">
        <v>2.4341000000000002E-2</v>
      </c>
    </row>
    <row r="3026" spans="2:7" hidden="1" x14ac:dyDescent="0.5">
      <c r="B3026" s="122">
        <v>2015</v>
      </c>
      <c r="C3026" s="126" t="s">
        <v>206</v>
      </c>
      <c r="D3026" s="126" t="s">
        <v>208</v>
      </c>
      <c r="E3026" s="124">
        <v>4.9569999999999996E-3</v>
      </c>
      <c r="F3026" s="124">
        <v>7.463E-3</v>
      </c>
      <c r="G3026" s="124">
        <v>1.242E-2</v>
      </c>
    </row>
    <row r="3027" spans="2:7" hidden="1" x14ac:dyDescent="0.5">
      <c r="B3027" s="122">
        <v>2015</v>
      </c>
      <c r="C3027" s="126" t="s">
        <v>206</v>
      </c>
      <c r="D3027" s="126" t="s">
        <v>209</v>
      </c>
      <c r="E3027" s="124">
        <v>4.2579999999999996E-3</v>
      </c>
      <c r="F3027" s="124">
        <v>4.7549999999999997E-3</v>
      </c>
      <c r="G3027" s="124">
        <v>9.0130000000000002E-3</v>
      </c>
    </row>
    <row r="3028" spans="2:7" hidden="1" x14ac:dyDescent="0.5">
      <c r="B3028" s="122">
        <v>2015</v>
      </c>
      <c r="C3028" s="126" t="s">
        <v>206</v>
      </c>
      <c r="D3028" s="126" t="s">
        <v>210</v>
      </c>
      <c r="E3028" s="124">
        <v>4.8030999999999997E-2</v>
      </c>
      <c r="F3028" s="124">
        <v>4.8378999999999998E-2</v>
      </c>
      <c r="G3028" s="124">
        <v>9.6409999999999996E-2</v>
      </c>
    </row>
    <row r="3029" spans="2:7" hidden="1" x14ac:dyDescent="0.5">
      <c r="B3029" s="122">
        <v>2015</v>
      </c>
      <c r="C3029" s="126" t="s">
        <v>206</v>
      </c>
      <c r="D3029" s="126" t="s">
        <v>211</v>
      </c>
      <c r="E3029" s="124">
        <v>2.1033E-2</v>
      </c>
      <c r="F3029" s="124">
        <v>2.8213999999999999E-2</v>
      </c>
      <c r="G3029" s="124">
        <v>4.9246999999999999E-2</v>
      </c>
    </row>
    <row r="3030" spans="2:7" hidden="1" x14ac:dyDescent="0.5">
      <c r="B3030" s="122">
        <v>2015</v>
      </c>
      <c r="C3030" s="126" t="s">
        <v>206</v>
      </c>
      <c r="D3030" s="126" t="s">
        <v>212</v>
      </c>
      <c r="E3030" s="124">
        <v>0.21943399999999999</v>
      </c>
      <c r="F3030" s="124">
        <v>0.33357399999999998</v>
      </c>
      <c r="G3030" s="124">
        <v>0.55300799999999994</v>
      </c>
    </row>
    <row r="3031" spans="2:7" hidden="1" x14ac:dyDescent="0.5">
      <c r="B3031" s="122">
        <v>2015</v>
      </c>
      <c r="C3031" s="126" t="s">
        <v>206</v>
      </c>
      <c r="D3031" s="126" t="s">
        <v>213</v>
      </c>
      <c r="E3031" s="124">
        <v>0.303925</v>
      </c>
      <c r="F3031" s="124">
        <v>0.41025200000000001</v>
      </c>
      <c r="G3031" s="124">
        <v>0.71417700000000006</v>
      </c>
    </row>
    <row r="3032" spans="2:7" hidden="1" x14ac:dyDescent="0.5">
      <c r="B3032" s="122">
        <v>2015</v>
      </c>
      <c r="C3032" s="126" t="s">
        <v>206</v>
      </c>
      <c r="D3032" s="126" t="s">
        <v>214</v>
      </c>
      <c r="E3032" s="124">
        <v>7.9850000000000008E-3</v>
      </c>
      <c r="F3032" s="124">
        <v>2.4185000000000002E-2</v>
      </c>
      <c r="G3032" s="124">
        <v>3.2169999999999997E-2</v>
      </c>
    </row>
    <row r="3033" spans="2:7" hidden="1" x14ac:dyDescent="0.5">
      <c r="B3033" s="122">
        <v>2015</v>
      </c>
      <c r="C3033" s="126" t="s">
        <v>206</v>
      </c>
      <c r="D3033" s="126" t="s">
        <v>215</v>
      </c>
      <c r="E3033" s="124">
        <v>8.0166000000000001E-2</v>
      </c>
      <c r="F3033" s="124">
        <v>7.5761999999999996E-2</v>
      </c>
      <c r="G3033" s="124">
        <v>0.15592800000000001</v>
      </c>
    </row>
    <row r="3034" spans="2:7" hidden="1" x14ac:dyDescent="0.5">
      <c r="B3034" s="122">
        <v>2015</v>
      </c>
      <c r="C3034" s="126" t="s">
        <v>206</v>
      </c>
      <c r="D3034" s="126" t="s">
        <v>216</v>
      </c>
      <c r="E3034" s="124">
        <v>3.8454000000000002E-2</v>
      </c>
      <c r="F3034" s="124">
        <v>3.1391000000000002E-2</v>
      </c>
      <c r="G3034" s="124">
        <v>6.9845000000000004E-2</v>
      </c>
    </row>
    <row r="3035" spans="2:7" hidden="1" x14ac:dyDescent="0.5">
      <c r="B3035" s="122">
        <v>2015</v>
      </c>
      <c r="C3035" s="126" t="s">
        <v>206</v>
      </c>
      <c r="D3035" s="126" t="s">
        <v>217</v>
      </c>
      <c r="E3035" s="124">
        <v>8.6499999999999997E-3</v>
      </c>
      <c r="F3035" s="124">
        <v>1.4645E-2</v>
      </c>
      <c r="G3035" s="124">
        <v>2.3295E-2</v>
      </c>
    </row>
    <row r="3036" spans="2:7" hidden="1" x14ac:dyDescent="0.5">
      <c r="B3036" s="122">
        <v>2015</v>
      </c>
      <c r="C3036" s="126" t="s">
        <v>206</v>
      </c>
      <c r="D3036" s="126" t="s">
        <v>218</v>
      </c>
      <c r="E3036" s="124">
        <v>3.6421000000000002E-2</v>
      </c>
      <c r="F3036" s="124">
        <v>8.1439999999999999E-2</v>
      </c>
      <c r="G3036" s="124">
        <v>0.11786099999999999</v>
      </c>
    </row>
    <row r="3037" spans="2:7" hidden="1" x14ac:dyDescent="0.5">
      <c r="B3037" s="122">
        <v>2015</v>
      </c>
      <c r="C3037" s="126" t="s">
        <v>206</v>
      </c>
      <c r="D3037" s="126" t="s">
        <v>219</v>
      </c>
      <c r="E3037" s="124">
        <v>4.1161000000000003E-2</v>
      </c>
      <c r="F3037" s="124">
        <v>5.3066000000000002E-2</v>
      </c>
      <c r="G3037" s="124">
        <v>9.4227000000000005E-2</v>
      </c>
    </row>
    <row r="3038" spans="2:7" hidden="1" x14ac:dyDescent="0.5">
      <c r="B3038" s="122">
        <v>2015</v>
      </c>
      <c r="C3038" s="126" t="s">
        <v>206</v>
      </c>
      <c r="D3038" s="126" t="s">
        <v>220</v>
      </c>
      <c r="E3038" s="124">
        <v>7.2222999999999996E-2</v>
      </c>
      <c r="F3038" s="124">
        <v>0.113246</v>
      </c>
      <c r="G3038" s="124">
        <v>0.18546899999999999</v>
      </c>
    </row>
    <row r="3039" spans="2:7" hidden="1" x14ac:dyDescent="0.5">
      <c r="B3039" s="122">
        <v>2015</v>
      </c>
      <c r="C3039" s="126" t="s">
        <v>206</v>
      </c>
      <c r="D3039" s="126" t="s">
        <v>221</v>
      </c>
      <c r="E3039" s="124">
        <v>2.9989999999999999E-2</v>
      </c>
      <c r="F3039" s="124">
        <v>0.38513199999999997</v>
      </c>
      <c r="G3039" s="124">
        <v>0.41512199999999999</v>
      </c>
    </row>
    <row r="3040" spans="2:7" hidden="1" x14ac:dyDescent="0.5">
      <c r="B3040" s="122">
        <v>2015</v>
      </c>
      <c r="C3040" s="126" t="s">
        <v>206</v>
      </c>
      <c r="D3040" s="126" t="s">
        <v>222</v>
      </c>
      <c r="E3040" s="124">
        <v>5.1589000000000003E-2</v>
      </c>
      <c r="F3040" s="124">
        <v>0.10176200000000001</v>
      </c>
      <c r="G3040" s="124">
        <v>0.15335099999999999</v>
      </c>
    </row>
    <row r="3041" spans="2:7" hidden="1" x14ac:dyDescent="0.5">
      <c r="B3041" s="122">
        <v>2015</v>
      </c>
      <c r="C3041" s="126" t="s">
        <v>206</v>
      </c>
      <c r="D3041" s="126" t="s">
        <v>223</v>
      </c>
      <c r="E3041" s="124">
        <v>5.6869999999999997E-2</v>
      </c>
      <c r="F3041" s="124">
        <v>0.18961700000000001</v>
      </c>
      <c r="G3041" s="124">
        <v>0.24648700000000001</v>
      </c>
    </row>
    <row r="3042" spans="2:7" hidden="1" x14ac:dyDescent="0.5">
      <c r="B3042" s="122">
        <v>2015</v>
      </c>
      <c r="C3042" s="126" t="s">
        <v>206</v>
      </c>
      <c r="D3042" s="126" t="s">
        <v>224</v>
      </c>
      <c r="E3042" s="124">
        <v>7.3480000000000004E-3</v>
      </c>
      <c r="F3042" s="124">
        <v>1.8644999999999998E-2</v>
      </c>
      <c r="G3042" s="124">
        <v>2.5992999999999999E-2</v>
      </c>
    </row>
    <row r="3043" spans="2:7" hidden="1" x14ac:dyDescent="0.5">
      <c r="B3043" s="122">
        <v>2015</v>
      </c>
      <c r="C3043" s="126" t="s">
        <v>206</v>
      </c>
      <c r="D3043" s="126" t="s">
        <v>225</v>
      </c>
      <c r="E3043" s="124">
        <v>4.0062E-2</v>
      </c>
      <c r="F3043" s="124">
        <v>0.13003700000000001</v>
      </c>
      <c r="G3043" s="124">
        <v>0.170099</v>
      </c>
    </row>
    <row r="3044" spans="2:7" hidden="1" x14ac:dyDescent="0.5">
      <c r="B3044" s="122">
        <v>2015</v>
      </c>
      <c r="C3044" s="126" t="s">
        <v>206</v>
      </c>
      <c r="D3044" s="126" t="s">
        <v>226</v>
      </c>
      <c r="E3044" s="124">
        <v>5.5787999999999997E-2</v>
      </c>
      <c r="F3044" s="124">
        <v>6.8233000000000002E-2</v>
      </c>
      <c r="G3044" s="124">
        <v>0.12402100000000001</v>
      </c>
    </row>
    <row r="3045" spans="2:7" hidden="1" x14ac:dyDescent="0.5">
      <c r="B3045" s="122">
        <v>2015</v>
      </c>
      <c r="C3045" s="126" t="s">
        <v>206</v>
      </c>
      <c r="D3045" s="126" t="s">
        <v>227</v>
      </c>
      <c r="E3045" s="124">
        <v>0.112192</v>
      </c>
      <c r="F3045" s="124">
        <v>0.151838</v>
      </c>
      <c r="G3045" s="124">
        <v>0.26402999999999999</v>
      </c>
    </row>
    <row r="3046" spans="2:7" hidden="1" x14ac:dyDescent="0.5">
      <c r="B3046" s="122">
        <v>2015</v>
      </c>
      <c r="C3046" s="126" t="s">
        <v>206</v>
      </c>
      <c r="D3046" s="126" t="s">
        <v>228</v>
      </c>
      <c r="E3046" s="124">
        <v>4.6688E-2</v>
      </c>
      <c r="F3046" s="124">
        <v>7.9912999999999998E-2</v>
      </c>
      <c r="G3046" s="124">
        <v>0.12660099999999999</v>
      </c>
    </row>
    <row r="3047" spans="2:7" hidden="1" x14ac:dyDescent="0.5">
      <c r="B3047" s="122">
        <v>2015</v>
      </c>
      <c r="C3047" s="126" t="s">
        <v>206</v>
      </c>
      <c r="D3047" s="126" t="s">
        <v>229</v>
      </c>
      <c r="E3047" s="124">
        <v>9.9999999999999995E-7</v>
      </c>
      <c r="F3047" s="124">
        <v>9.5000000000000005E-5</v>
      </c>
      <c r="G3047" s="124">
        <v>9.6000000000000002E-5</v>
      </c>
    </row>
    <row r="3048" spans="2:7" hidden="1" x14ac:dyDescent="0.5">
      <c r="B3048" s="122">
        <v>2015</v>
      </c>
      <c r="C3048" s="126" t="s">
        <v>206</v>
      </c>
      <c r="D3048" s="126" t="s">
        <v>230</v>
      </c>
      <c r="E3048" s="124">
        <v>3.1260999999999997E-2</v>
      </c>
      <c r="F3048" s="124">
        <v>4.5876E-2</v>
      </c>
      <c r="G3048" s="124">
        <v>7.7136999999999997E-2</v>
      </c>
    </row>
    <row r="3049" spans="2:7" hidden="1" x14ac:dyDescent="0.5">
      <c r="B3049" s="122">
        <v>2015</v>
      </c>
      <c r="C3049" s="126" t="s">
        <v>206</v>
      </c>
      <c r="D3049" s="126" t="s">
        <v>231</v>
      </c>
      <c r="E3049" s="124">
        <v>4.1000000000000002E-2</v>
      </c>
      <c r="F3049" s="124">
        <v>9.8296999999999995E-2</v>
      </c>
      <c r="G3049" s="124">
        <v>0.139297</v>
      </c>
    </row>
    <row r="3050" spans="2:7" hidden="1" x14ac:dyDescent="0.5">
      <c r="B3050" s="122">
        <v>2015</v>
      </c>
      <c r="C3050" s="126" t="s">
        <v>206</v>
      </c>
      <c r="D3050" s="126" t="s">
        <v>232</v>
      </c>
      <c r="E3050" s="124">
        <v>4.8650000000000004E-3</v>
      </c>
      <c r="F3050" s="124">
        <v>9.8329999999999997E-3</v>
      </c>
      <c r="G3050" s="124">
        <v>1.4697999999999999E-2</v>
      </c>
    </row>
    <row r="3051" spans="2:7" hidden="1" x14ac:dyDescent="0.5">
      <c r="B3051" s="122">
        <v>2015</v>
      </c>
      <c r="C3051" s="126" t="s">
        <v>206</v>
      </c>
      <c r="D3051" s="126" t="s">
        <v>233</v>
      </c>
      <c r="E3051" s="124">
        <v>1.5039999999999999E-3</v>
      </c>
      <c r="F3051" s="124">
        <v>1.799E-3</v>
      </c>
      <c r="G3051" s="124">
        <v>3.3029999999999999E-3</v>
      </c>
    </row>
    <row r="3052" spans="2:7" hidden="1" x14ac:dyDescent="0.5">
      <c r="B3052" s="122">
        <v>2015</v>
      </c>
      <c r="C3052" s="126" t="s">
        <v>206</v>
      </c>
      <c r="D3052" s="126" t="s">
        <v>234</v>
      </c>
      <c r="E3052" s="124">
        <v>2.8045E-2</v>
      </c>
      <c r="F3052" s="124">
        <v>5.0500999999999997E-2</v>
      </c>
      <c r="G3052" s="124">
        <v>7.8546000000000005E-2</v>
      </c>
    </row>
    <row r="3053" spans="2:7" hidden="1" x14ac:dyDescent="0.5">
      <c r="B3053" s="122">
        <v>2015</v>
      </c>
      <c r="C3053" s="126" t="s">
        <v>206</v>
      </c>
      <c r="D3053" s="126" t="s">
        <v>235</v>
      </c>
      <c r="E3053" s="124">
        <v>9.1979999999999996E-3</v>
      </c>
      <c r="F3053" s="124">
        <v>5.5544000000000003E-2</v>
      </c>
      <c r="G3053" s="124">
        <v>6.4742000000000008E-2</v>
      </c>
    </row>
    <row r="3054" spans="2:7" hidden="1" x14ac:dyDescent="0.5">
      <c r="B3054" s="122">
        <v>2015</v>
      </c>
      <c r="C3054" s="126" t="s">
        <v>206</v>
      </c>
      <c r="D3054" s="126" t="s">
        <v>236</v>
      </c>
      <c r="E3054" s="124">
        <v>1.0059999999999999E-3</v>
      </c>
      <c r="F3054" s="124">
        <v>1.1689999999999999E-3</v>
      </c>
      <c r="G3054" s="124">
        <v>2.1749999999999999E-3</v>
      </c>
    </row>
    <row r="3055" spans="2:7" hidden="1" x14ac:dyDescent="0.5">
      <c r="B3055" s="122">
        <v>2015</v>
      </c>
      <c r="C3055" s="126" t="s">
        <v>206</v>
      </c>
      <c r="D3055" s="126" t="s">
        <v>237</v>
      </c>
      <c r="E3055" s="124">
        <v>6.3882999999999995E-2</v>
      </c>
      <c r="F3055" s="124">
        <v>5.7014000000000002E-2</v>
      </c>
      <c r="G3055" s="124">
        <v>0.120897</v>
      </c>
    </row>
    <row r="3056" spans="2:7" hidden="1" x14ac:dyDescent="0.5">
      <c r="B3056" s="122">
        <v>2015</v>
      </c>
      <c r="C3056" s="126" t="s">
        <v>206</v>
      </c>
      <c r="D3056" s="126" t="s">
        <v>238</v>
      </c>
      <c r="E3056" s="124">
        <v>4.0772000000000003E-2</v>
      </c>
      <c r="F3056" s="124">
        <v>3.0509000000000001E-2</v>
      </c>
      <c r="G3056" s="124">
        <v>7.1281000000000011E-2</v>
      </c>
    </row>
    <row r="3057" spans="2:7" hidden="1" x14ac:dyDescent="0.5">
      <c r="B3057" s="122">
        <v>2015</v>
      </c>
      <c r="C3057" s="126" t="s">
        <v>206</v>
      </c>
      <c r="D3057" s="126" t="s">
        <v>239</v>
      </c>
      <c r="E3057" s="124">
        <v>0.137794</v>
      </c>
      <c r="F3057" s="124">
        <v>0.244923</v>
      </c>
      <c r="G3057" s="124">
        <v>0.38271699999999997</v>
      </c>
    </row>
    <row r="3058" spans="2:7" hidden="1" x14ac:dyDescent="0.5">
      <c r="B3058" s="122">
        <v>2015</v>
      </c>
      <c r="C3058" s="126" t="s">
        <v>206</v>
      </c>
      <c r="D3058" s="126" t="s">
        <v>240</v>
      </c>
      <c r="E3058" s="124">
        <v>8.5509999999999996E-3</v>
      </c>
      <c r="F3058" s="124">
        <v>7.0751999999999995E-2</v>
      </c>
      <c r="G3058" s="124">
        <v>7.9302999999999998E-2</v>
      </c>
    </row>
    <row r="3059" spans="2:7" hidden="1" x14ac:dyDescent="0.5">
      <c r="B3059" s="122">
        <v>2015</v>
      </c>
      <c r="C3059" s="126" t="s">
        <v>206</v>
      </c>
      <c r="D3059" s="126" t="s">
        <v>241</v>
      </c>
      <c r="E3059" s="124">
        <v>1.7076999999999998E-2</v>
      </c>
      <c r="F3059" s="124">
        <v>2.4466000000000002E-2</v>
      </c>
      <c r="G3059" s="124">
        <v>4.1542999999999997E-2</v>
      </c>
    </row>
    <row r="3060" spans="2:7" hidden="1" x14ac:dyDescent="0.5">
      <c r="B3060" s="122">
        <v>2015</v>
      </c>
      <c r="C3060" s="126" t="s">
        <v>206</v>
      </c>
      <c r="D3060" s="126" t="s">
        <v>242</v>
      </c>
      <c r="E3060" s="124">
        <v>7.8790000000000006E-3</v>
      </c>
      <c r="F3060" s="124">
        <v>8.3239999999999998E-3</v>
      </c>
      <c r="G3060" s="124">
        <v>1.6202999999999999E-2</v>
      </c>
    </row>
    <row r="3061" spans="2:7" hidden="1" x14ac:dyDescent="0.5">
      <c r="B3061" s="122">
        <v>2015</v>
      </c>
      <c r="C3061" s="126" t="s">
        <v>206</v>
      </c>
      <c r="D3061" s="126" t="s">
        <v>243</v>
      </c>
      <c r="E3061" s="124">
        <v>6.0599999999999998E-4</v>
      </c>
      <c r="F3061" s="124">
        <v>3.88E-4</v>
      </c>
      <c r="G3061" s="124">
        <v>9.9400000000000009E-4</v>
      </c>
    </row>
    <row r="3062" spans="2:7" hidden="1" x14ac:dyDescent="0.5">
      <c r="B3062" s="122">
        <v>2015</v>
      </c>
      <c r="C3062" s="126" t="s">
        <v>206</v>
      </c>
      <c r="D3062" s="126" t="s">
        <v>244</v>
      </c>
      <c r="E3062" s="124">
        <v>9.5659999999999999E-3</v>
      </c>
      <c r="F3062" s="124">
        <v>9.6360000000000005E-3</v>
      </c>
      <c r="G3062" s="124">
        <v>1.9202E-2</v>
      </c>
    </row>
    <row r="3063" spans="2:7" hidden="1" x14ac:dyDescent="0.5">
      <c r="B3063" s="122">
        <v>2015</v>
      </c>
      <c r="C3063" s="126" t="s">
        <v>206</v>
      </c>
      <c r="D3063" s="126" t="s">
        <v>245</v>
      </c>
      <c r="E3063" s="124">
        <v>1.2959E-2</v>
      </c>
      <c r="F3063" s="124">
        <v>2.1398E-2</v>
      </c>
      <c r="G3063" s="124">
        <v>3.4356999999999999E-2</v>
      </c>
    </row>
    <row r="3064" spans="2:7" hidden="1" x14ac:dyDescent="0.5">
      <c r="B3064" s="122">
        <v>2015</v>
      </c>
      <c r="C3064" s="126" t="s">
        <v>77</v>
      </c>
      <c r="D3064" s="126" t="s">
        <v>246</v>
      </c>
      <c r="E3064" s="124">
        <v>0.15676999999999999</v>
      </c>
      <c r="F3064" s="124">
        <v>0.333957</v>
      </c>
      <c r="G3064" s="124">
        <v>0.49072700000000002</v>
      </c>
    </row>
    <row r="3065" spans="2:7" hidden="1" x14ac:dyDescent="0.5">
      <c r="B3065" s="122">
        <v>2015</v>
      </c>
      <c r="C3065" s="126" t="s">
        <v>77</v>
      </c>
      <c r="D3065" s="126" t="s">
        <v>247</v>
      </c>
      <c r="E3065" s="124">
        <v>1.9961E-2</v>
      </c>
      <c r="F3065" s="124">
        <v>1.2279999999999999E-2</v>
      </c>
      <c r="G3065" s="124">
        <v>3.2240999999999999E-2</v>
      </c>
    </row>
    <row r="3066" spans="2:7" hidden="1" x14ac:dyDescent="0.5">
      <c r="B3066" s="122">
        <v>2015</v>
      </c>
      <c r="C3066" s="126" t="s">
        <v>77</v>
      </c>
      <c r="D3066" s="126" t="s">
        <v>248</v>
      </c>
      <c r="E3066" s="124">
        <v>9.358E-3</v>
      </c>
      <c r="F3066" s="124">
        <v>1.449179</v>
      </c>
      <c r="G3066" s="124">
        <v>1.458537</v>
      </c>
    </row>
    <row r="3067" spans="2:7" hidden="1" x14ac:dyDescent="0.5">
      <c r="B3067" s="122">
        <v>2015</v>
      </c>
      <c r="C3067" s="126" t="s">
        <v>77</v>
      </c>
      <c r="D3067" s="126" t="s">
        <v>249</v>
      </c>
      <c r="E3067" s="124">
        <v>1.1195E-2</v>
      </c>
      <c r="F3067" s="124">
        <v>0.70642799999999994</v>
      </c>
      <c r="G3067" s="124">
        <v>0.7176229999999999</v>
      </c>
    </row>
    <row r="3068" spans="2:7" hidden="1" x14ac:dyDescent="0.5">
      <c r="B3068" s="122">
        <v>2015</v>
      </c>
      <c r="C3068" s="126" t="s">
        <v>77</v>
      </c>
      <c r="D3068" s="126" t="s">
        <v>250</v>
      </c>
      <c r="E3068" s="124">
        <v>0.105485</v>
      </c>
      <c r="F3068" s="124">
        <v>0.11763</v>
      </c>
      <c r="G3068" s="124">
        <v>0.22311500000000001</v>
      </c>
    </row>
    <row r="3069" spans="2:7" hidden="1" x14ac:dyDescent="0.5">
      <c r="B3069" s="122">
        <v>2015</v>
      </c>
      <c r="C3069" s="126" t="s">
        <v>77</v>
      </c>
      <c r="D3069" s="126" t="s">
        <v>251</v>
      </c>
      <c r="E3069" s="124">
        <v>0.22272800000000001</v>
      </c>
      <c r="F3069" s="124">
        <v>0.16093299999999999</v>
      </c>
      <c r="G3069" s="124">
        <v>0.38366099999999997</v>
      </c>
    </row>
    <row r="3070" spans="2:7" hidden="1" x14ac:dyDescent="0.5">
      <c r="B3070" s="122">
        <v>2015</v>
      </c>
      <c r="C3070" s="126" t="s">
        <v>77</v>
      </c>
      <c r="D3070" s="126" t="s">
        <v>252</v>
      </c>
      <c r="E3070" s="124">
        <v>2.6908999999999999E-2</v>
      </c>
      <c r="F3070" s="124">
        <v>8.8040999999999994E-2</v>
      </c>
      <c r="G3070" s="124">
        <v>0.11495</v>
      </c>
    </row>
    <row r="3071" spans="2:7" hidden="1" x14ac:dyDescent="0.5">
      <c r="B3071" s="122">
        <v>2015</v>
      </c>
      <c r="C3071" s="126" t="s">
        <v>77</v>
      </c>
      <c r="D3071" s="126" t="s">
        <v>253</v>
      </c>
      <c r="E3071" s="124">
        <v>6.0480000000000004E-3</v>
      </c>
      <c r="F3071" s="124">
        <v>5.496E-3</v>
      </c>
      <c r="G3071" s="124">
        <v>1.1544E-2</v>
      </c>
    </row>
    <row r="3072" spans="2:7" hidden="1" x14ac:dyDescent="0.5">
      <c r="B3072" s="122">
        <v>2015</v>
      </c>
      <c r="C3072" s="126" t="s">
        <v>77</v>
      </c>
      <c r="D3072" s="126" t="s">
        <v>254</v>
      </c>
      <c r="E3072" s="124">
        <v>0.14521200000000001</v>
      </c>
      <c r="F3072" s="124">
        <v>0.11809500000000001</v>
      </c>
      <c r="G3072" s="124">
        <v>0.26330700000000001</v>
      </c>
    </row>
    <row r="3073" spans="2:7" hidden="1" x14ac:dyDescent="0.5">
      <c r="B3073" s="122">
        <v>2015</v>
      </c>
      <c r="C3073" s="126" t="s">
        <v>77</v>
      </c>
      <c r="D3073" s="126" t="s">
        <v>255</v>
      </c>
      <c r="E3073" s="124">
        <v>0.34184900000000001</v>
      </c>
      <c r="F3073" s="124">
        <v>1.003331</v>
      </c>
      <c r="G3073" s="124">
        <v>1.34518</v>
      </c>
    </row>
    <row r="3074" spans="2:7" hidden="1" x14ac:dyDescent="0.5">
      <c r="B3074" s="122">
        <v>2015</v>
      </c>
      <c r="C3074" s="126" t="s">
        <v>77</v>
      </c>
      <c r="D3074" s="126" t="s">
        <v>256</v>
      </c>
      <c r="E3074" s="124">
        <v>0.39011499999999999</v>
      </c>
      <c r="F3074" s="124">
        <v>0.29924099999999998</v>
      </c>
      <c r="G3074" s="124">
        <v>0.68935599999999997</v>
      </c>
    </row>
    <row r="3075" spans="2:7" x14ac:dyDescent="0.5">
      <c r="B3075" s="122">
        <v>2016</v>
      </c>
      <c r="C3075" s="124" t="s">
        <v>136</v>
      </c>
      <c r="D3075" s="124" t="s">
        <v>52</v>
      </c>
      <c r="E3075" s="124">
        <v>0.87765000000000004</v>
      </c>
      <c r="F3075" s="124">
        <v>1.33152</v>
      </c>
      <c r="G3075" s="124">
        <v>2.2091699999999999</v>
      </c>
    </row>
    <row r="3076" spans="2:7" x14ac:dyDescent="0.5">
      <c r="B3076" s="122">
        <v>2016</v>
      </c>
      <c r="C3076" s="124" t="s">
        <v>136</v>
      </c>
      <c r="D3076" s="124" t="s">
        <v>137</v>
      </c>
      <c r="E3076" s="124">
        <v>0.169264</v>
      </c>
      <c r="F3076" s="124">
        <v>0.261714</v>
      </c>
      <c r="G3076" s="124">
        <v>0.43097800000000003</v>
      </c>
    </row>
    <row r="3077" spans="2:7" x14ac:dyDescent="0.5">
      <c r="B3077" s="122">
        <v>2016</v>
      </c>
      <c r="C3077" s="126" t="s">
        <v>136</v>
      </c>
      <c r="D3077" s="126" t="s">
        <v>51</v>
      </c>
      <c r="E3077" s="124">
        <v>1.1543129999999999</v>
      </c>
      <c r="F3077" s="124">
        <v>1.1554629999999999</v>
      </c>
      <c r="G3077" s="124">
        <v>2.3097759999999998</v>
      </c>
    </row>
    <row r="3078" spans="2:7" x14ac:dyDescent="0.5">
      <c r="B3078" s="122">
        <v>2016</v>
      </c>
      <c r="C3078" s="126" t="s">
        <v>136</v>
      </c>
      <c r="D3078" s="126" t="s">
        <v>138</v>
      </c>
      <c r="E3078" s="124">
        <v>0.83141900000000002</v>
      </c>
      <c r="F3078" s="124">
        <v>0.93283300000000002</v>
      </c>
      <c r="G3078" s="124">
        <v>1.7642519999999999</v>
      </c>
    </row>
    <row r="3079" spans="2:7" hidden="1" x14ac:dyDescent="0.5">
      <c r="B3079" s="122">
        <v>2016</v>
      </c>
      <c r="C3079" s="126" t="s">
        <v>139</v>
      </c>
      <c r="D3079" s="126" t="s">
        <v>139</v>
      </c>
      <c r="E3079" s="124">
        <v>8.6084460000000007</v>
      </c>
      <c r="F3079" s="124">
        <v>0</v>
      </c>
      <c r="G3079" s="124">
        <v>8.6084460000000007</v>
      </c>
    </row>
    <row r="3080" spans="2:7" hidden="1" x14ac:dyDescent="0.5">
      <c r="B3080" s="122">
        <v>2016</v>
      </c>
      <c r="C3080" s="126" t="s">
        <v>72</v>
      </c>
      <c r="D3080" s="126" t="s">
        <v>140</v>
      </c>
      <c r="E3080" s="124">
        <v>4.7988879999999998</v>
      </c>
      <c r="F3080" s="124">
        <v>0.70307900000000001</v>
      </c>
      <c r="G3080" s="124">
        <v>5.5019669999999996</v>
      </c>
    </row>
    <row r="3081" spans="2:7" hidden="1" x14ac:dyDescent="0.5">
      <c r="B3081" s="122">
        <v>2016</v>
      </c>
      <c r="C3081" s="126" t="s">
        <v>72</v>
      </c>
      <c r="D3081" s="126" t="s">
        <v>141</v>
      </c>
      <c r="E3081" s="124">
        <v>0.10706300000000001</v>
      </c>
      <c r="F3081" s="124">
        <v>4.2979000000000003E-2</v>
      </c>
      <c r="G3081" s="124">
        <v>0.15004200000000001</v>
      </c>
    </row>
    <row r="3082" spans="2:7" hidden="1" x14ac:dyDescent="0.5">
      <c r="B3082" s="122">
        <v>2016</v>
      </c>
      <c r="C3082" s="126" t="s">
        <v>72</v>
      </c>
      <c r="D3082" s="126" t="s">
        <v>142</v>
      </c>
      <c r="E3082" s="124">
        <v>0.28541100000000003</v>
      </c>
      <c r="F3082" s="124">
        <v>0.13961000000000001</v>
      </c>
      <c r="G3082" s="124">
        <v>0.42502099999999998</v>
      </c>
    </row>
    <row r="3083" spans="2:7" hidden="1" x14ac:dyDescent="0.5">
      <c r="B3083" s="122">
        <v>2016</v>
      </c>
      <c r="C3083" s="126" t="s">
        <v>72</v>
      </c>
      <c r="D3083" s="126" t="s">
        <v>143</v>
      </c>
      <c r="E3083" s="124">
        <v>0.71207900000000002</v>
      </c>
      <c r="F3083" s="124">
        <v>0.139405</v>
      </c>
      <c r="G3083" s="124">
        <v>0.85148400000000002</v>
      </c>
    </row>
    <row r="3084" spans="2:7" hidden="1" x14ac:dyDescent="0.5">
      <c r="B3084" s="122">
        <v>2016</v>
      </c>
      <c r="C3084" s="126" t="s">
        <v>72</v>
      </c>
      <c r="D3084" s="126" t="s">
        <v>144</v>
      </c>
      <c r="E3084" s="124">
        <v>5.3793000000000001E-2</v>
      </c>
      <c r="F3084" s="124">
        <v>3.3975999999999999E-2</v>
      </c>
      <c r="G3084" s="124">
        <v>8.7769E-2</v>
      </c>
    </row>
    <row r="3085" spans="2:7" hidden="1" x14ac:dyDescent="0.5">
      <c r="B3085" s="122">
        <v>2016</v>
      </c>
      <c r="C3085" s="126" t="s">
        <v>72</v>
      </c>
      <c r="D3085" s="126" t="s">
        <v>145</v>
      </c>
      <c r="E3085" s="124">
        <v>0.91078999999999999</v>
      </c>
      <c r="F3085" s="124">
        <v>0.25118099999999999</v>
      </c>
      <c r="G3085" s="124">
        <v>1.1619710000000001</v>
      </c>
    </row>
    <row r="3086" spans="2:7" hidden="1" x14ac:dyDescent="0.5">
      <c r="B3086" s="122">
        <v>2016</v>
      </c>
      <c r="C3086" s="126" t="s">
        <v>146</v>
      </c>
      <c r="D3086" s="126" t="s">
        <v>147</v>
      </c>
      <c r="E3086" s="124">
        <v>5.9639999999999997E-3</v>
      </c>
      <c r="F3086" s="124">
        <v>0.84315200000000001</v>
      </c>
      <c r="G3086" s="124">
        <v>0.84911599999999998</v>
      </c>
    </row>
    <row r="3087" spans="2:7" hidden="1" x14ac:dyDescent="0.5">
      <c r="B3087" s="122">
        <v>2016</v>
      </c>
      <c r="C3087" s="126" t="s">
        <v>146</v>
      </c>
      <c r="D3087" s="126" t="s">
        <v>148</v>
      </c>
      <c r="E3087" s="124">
        <v>0.15084500000000001</v>
      </c>
      <c r="F3087" s="124">
        <v>0.113287</v>
      </c>
      <c r="G3087" s="124">
        <v>0.26413199999999998</v>
      </c>
    </row>
    <row r="3088" spans="2:7" hidden="1" x14ac:dyDescent="0.5">
      <c r="B3088" s="122">
        <v>2016</v>
      </c>
      <c r="C3088" s="126" t="s">
        <v>146</v>
      </c>
      <c r="D3088" s="126" t="s">
        <v>149</v>
      </c>
      <c r="E3088" s="124">
        <v>2.1694000000000001E-2</v>
      </c>
      <c r="F3088" s="124">
        <v>0.69259800000000005</v>
      </c>
      <c r="G3088" s="124">
        <v>0.71429200000000004</v>
      </c>
    </row>
    <row r="3089" spans="2:7" hidden="1" x14ac:dyDescent="0.5">
      <c r="B3089" s="122">
        <v>2016</v>
      </c>
      <c r="C3089" s="126" t="s">
        <v>146</v>
      </c>
      <c r="D3089" s="126" t="s">
        <v>150</v>
      </c>
      <c r="E3089" s="124">
        <v>0.105646</v>
      </c>
      <c r="F3089" s="124">
        <v>1.026896</v>
      </c>
      <c r="G3089" s="124">
        <v>1.1325419999999999</v>
      </c>
    </row>
    <row r="3090" spans="2:7" hidden="1" x14ac:dyDescent="0.5">
      <c r="B3090" s="122">
        <v>2016</v>
      </c>
      <c r="C3090" s="126" t="s">
        <v>146</v>
      </c>
      <c r="D3090" s="126" t="s">
        <v>151</v>
      </c>
      <c r="E3090" s="124">
        <v>3.5895000000000003E-2</v>
      </c>
      <c r="F3090" s="124">
        <v>8.3061999999999997E-2</v>
      </c>
      <c r="G3090" s="124">
        <v>0.11895699999999999</v>
      </c>
    </row>
    <row r="3091" spans="2:7" hidden="1" x14ac:dyDescent="0.5">
      <c r="B3091" s="122">
        <v>2016</v>
      </c>
      <c r="C3091" s="126" t="s">
        <v>146</v>
      </c>
      <c r="D3091" s="126" t="s">
        <v>152</v>
      </c>
      <c r="E3091" s="124">
        <v>4.1250000000000002E-3</v>
      </c>
      <c r="F3091" s="124">
        <v>5.4607999999999997E-2</v>
      </c>
      <c r="G3091" s="124">
        <v>5.8732999999999987E-2</v>
      </c>
    </row>
    <row r="3092" spans="2:7" hidden="1" x14ac:dyDescent="0.5">
      <c r="B3092" s="122">
        <v>2016</v>
      </c>
      <c r="C3092" s="126" t="s">
        <v>146</v>
      </c>
      <c r="D3092" s="126" t="s">
        <v>153</v>
      </c>
      <c r="E3092" s="124">
        <v>5.483E-3</v>
      </c>
      <c r="F3092" s="124">
        <v>0.32482299999999997</v>
      </c>
      <c r="G3092" s="124">
        <v>0.33030599999999999</v>
      </c>
    </row>
    <row r="3093" spans="2:7" hidden="1" x14ac:dyDescent="0.5">
      <c r="B3093" s="122">
        <v>2016</v>
      </c>
      <c r="C3093" s="126" t="s">
        <v>146</v>
      </c>
      <c r="D3093" s="126" t="s">
        <v>154</v>
      </c>
      <c r="E3093" s="124">
        <v>1.1381E-2</v>
      </c>
      <c r="F3093" s="124">
        <v>0.834812</v>
      </c>
      <c r="G3093" s="124">
        <v>0.84619299999999997</v>
      </c>
    </row>
    <row r="3094" spans="2:7" hidden="1" x14ac:dyDescent="0.5">
      <c r="B3094" s="122">
        <v>2016</v>
      </c>
      <c r="C3094" s="126" t="s">
        <v>146</v>
      </c>
      <c r="D3094" s="126" t="s">
        <v>155</v>
      </c>
      <c r="E3094" s="124">
        <v>1.1379999999999999E-3</v>
      </c>
      <c r="F3094" s="124">
        <v>1.6962000000000001E-2</v>
      </c>
      <c r="G3094" s="124">
        <v>1.8100000000000002E-2</v>
      </c>
    </row>
    <row r="3095" spans="2:7" hidden="1" x14ac:dyDescent="0.5">
      <c r="B3095" s="122">
        <v>2016</v>
      </c>
      <c r="C3095" s="126" t="s">
        <v>146</v>
      </c>
      <c r="D3095" s="126" t="s">
        <v>156</v>
      </c>
      <c r="E3095" s="124">
        <v>1.6881E-2</v>
      </c>
      <c r="F3095" s="124">
        <v>0.66470799999999997</v>
      </c>
      <c r="G3095" s="124">
        <v>0.681589</v>
      </c>
    </row>
    <row r="3096" spans="2:7" hidden="1" x14ac:dyDescent="0.5">
      <c r="B3096" s="122">
        <v>2016</v>
      </c>
      <c r="C3096" s="126" t="s">
        <v>146</v>
      </c>
      <c r="D3096" s="126" t="s">
        <v>157</v>
      </c>
      <c r="E3096" s="124">
        <v>4.1475999999999999E-2</v>
      </c>
      <c r="F3096" s="124">
        <v>0.34729900000000002</v>
      </c>
      <c r="G3096" s="124">
        <v>0.38877499999999998</v>
      </c>
    </row>
    <row r="3097" spans="2:7" hidden="1" x14ac:dyDescent="0.5">
      <c r="B3097" s="122">
        <v>2016</v>
      </c>
      <c r="C3097" s="126" t="s">
        <v>146</v>
      </c>
      <c r="D3097" s="126" t="s">
        <v>158</v>
      </c>
      <c r="E3097" s="124">
        <v>5.2610000000000001E-3</v>
      </c>
      <c r="F3097" s="124">
        <v>0.11061600000000001</v>
      </c>
      <c r="G3097" s="124">
        <v>0.11587699999999999</v>
      </c>
    </row>
    <row r="3098" spans="2:7" hidden="1" x14ac:dyDescent="0.5">
      <c r="B3098" s="122">
        <v>2016</v>
      </c>
      <c r="C3098" s="126" t="s">
        <v>146</v>
      </c>
      <c r="D3098" s="126" t="s">
        <v>159</v>
      </c>
      <c r="E3098" s="124">
        <v>2.6779999999999998E-3</v>
      </c>
      <c r="F3098" s="124">
        <v>2.7002000000000002E-2</v>
      </c>
      <c r="G3098" s="124">
        <v>2.9680000000000002E-2</v>
      </c>
    </row>
    <row r="3099" spans="2:7" hidden="1" x14ac:dyDescent="0.5">
      <c r="B3099" s="122">
        <v>2016</v>
      </c>
      <c r="C3099" s="126" t="s">
        <v>146</v>
      </c>
      <c r="D3099" s="126" t="s">
        <v>160</v>
      </c>
      <c r="E3099" s="124">
        <v>7.6950000000000005E-2</v>
      </c>
      <c r="F3099" s="124">
        <v>0.51524199999999998</v>
      </c>
      <c r="G3099" s="124">
        <v>0.59219199999999994</v>
      </c>
    </row>
    <row r="3100" spans="2:7" hidden="1" x14ac:dyDescent="0.5">
      <c r="B3100" s="122">
        <v>2016</v>
      </c>
      <c r="C3100" s="126" t="s">
        <v>146</v>
      </c>
      <c r="D3100" s="126" t="s">
        <v>161</v>
      </c>
      <c r="E3100" s="124">
        <v>5.2360000000000002E-3</v>
      </c>
      <c r="F3100" s="124">
        <v>4.9244999999999997E-2</v>
      </c>
      <c r="G3100" s="124">
        <v>5.4480999999999988E-2</v>
      </c>
    </row>
    <row r="3101" spans="2:7" hidden="1" x14ac:dyDescent="0.5">
      <c r="B3101" s="122">
        <v>2016</v>
      </c>
      <c r="C3101" s="126" t="s">
        <v>146</v>
      </c>
      <c r="D3101" s="126" t="s">
        <v>162</v>
      </c>
      <c r="E3101" s="124">
        <v>1.2572E-2</v>
      </c>
      <c r="F3101" s="124">
        <v>2.1189E-2</v>
      </c>
      <c r="G3101" s="124">
        <v>3.3760999999999999E-2</v>
      </c>
    </row>
    <row r="3102" spans="2:7" hidden="1" x14ac:dyDescent="0.5">
      <c r="B3102" s="122">
        <v>2016</v>
      </c>
      <c r="C3102" s="126" t="s">
        <v>146</v>
      </c>
      <c r="D3102" s="126" t="s">
        <v>163</v>
      </c>
      <c r="E3102" s="124">
        <v>-6.6499999999999997E-3</v>
      </c>
      <c r="F3102" s="124">
        <v>-4.3847999999999998E-2</v>
      </c>
      <c r="G3102" s="124">
        <v>-5.0498000000000001E-2</v>
      </c>
    </row>
    <row r="3103" spans="2:7" hidden="1" x14ac:dyDescent="0.5">
      <c r="B3103" s="122">
        <v>2016</v>
      </c>
      <c r="C3103" s="126" t="s">
        <v>146</v>
      </c>
      <c r="D3103" s="126" t="s">
        <v>164</v>
      </c>
      <c r="E3103" s="124">
        <v>4.1089999999999998E-3</v>
      </c>
      <c r="F3103" s="124">
        <v>0.14913499999999999</v>
      </c>
      <c r="G3103" s="124">
        <v>0.15324399999999999</v>
      </c>
    </row>
    <row r="3104" spans="2:7" hidden="1" x14ac:dyDescent="0.5">
      <c r="B3104" s="122">
        <v>2016</v>
      </c>
      <c r="C3104" s="126" t="s">
        <v>146</v>
      </c>
      <c r="D3104" s="126" t="s">
        <v>165</v>
      </c>
      <c r="E3104" s="124">
        <v>4.5467E-2</v>
      </c>
      <c r="F3104" s="124">
        <v>1.6295759999999999</v>
      </c>
      <c r="G3104" s="124">
        <v>1.6750430000000001</v>
      </c>
    </row>
    <row r="3105" spans="2:7" hidden="1" x14ac:dyDescent="0.5">
      <c r="B3105" s="122">
        <v>2016</v>
      </c>
      <c r="C3105" s="126" t="s">
        <v>146</v>
      </c>
      <c r="D3105" s="126" t="s">
        <v>166</v>
      </c>
      <c r="E3105" s="124">
        <v>1.8994E-2</v>
      </c>
      <c r="F3105" s="124">
        <v>0.10832</v>
      </c>
      <c r="G3105" s="124">
        <v>0.12731400000000001</v>
      </c>
    </row>
    <row r="3106" spans="2:7" hidden="1" x14ac:dyDescent="0.5">
      <c r="B3106" s="122">
        <v>2016</v>
      </c>
      <c r="C3106" s="126" t="s">
        <v>146</v>
      </c>
      <c r="D3106" s="126" t="s">
        <v>167</v>
      </c>
      <c r="E3106" s="124">
        <v>2.555E-2</v>
      </c>
      <c r="F3106" s="124">
        <v>0.87118399999999996</v>
      </c>
      <c r="G3106" s="124">
        <v>0.89673399999999992</v>
      </c>
    </row>
    <row r="3107" spans="2:7" hidden="1" x14ac:dyDescent="0.5">
      <c r="B3107" s="122">
        <v>2016</v>
      </c>
      <c r="C3107" s="126" t="s">
        <v>146</v>
      </c>
      <c r="D3107" s="126" t="s">
        <v>168</v>
      </c>
      <c r="E3107" s="124">
        <v>0.41223900000000002</v>
      </c>
      <c r="F3107" s="124">
        <v>1.6283000000000001</v>
      </c>
      <c r="G3107" s="124">
        <v>2.0405389999999999</v>
      </c>
    </row>
    <row r="3108" spans="2:7" hidden="1" x14ac:dyDescent="0.5">
      <c r="B3108" s="122">
        <v>2016</v>
      </c>
      <c r="C3108" s="126" t="s">
        <v>146</v>
      </c>
      <c r="D3108" s="126" t="s">
        <v>169</v>
      </c>
      <c r="E3108" s="124">
        <v>8.5700000000000001E-4</v>
      </c>
      <c r="F3108" s="124">
        <v>8.6086999999999997E-2</v>
      </c>
      <c r="G3108" s="124">
        <v>8.6943999999999994E-2</v>
      </c>
    </row>
    <row r="3109" spans="2:7" hidden="1" x14ac:dyDescent="0.5">
      <c r="B3109" s="122">
        <v>2016</v>
      </c>
      <c r="C3109" s="126" t="s">
        <v>146</v>
      </c>
      <c r="D3109" s="126" t="s">
        <v>170</v>
      </c>
      <c r="E3109" s="124">
        <v>2.0244999999999999E-2</v>
      </c>
      <c r="F3109" s="124">
        <v>0.158364</v>
      </c>
      <c r="G3109" s="124">
        <v>0.17860899999999999</v>
      </c>
    </row>
    <row r="3110" spans="2:7" hidden="1" x14ac:dyDescent="0.5">
      <c r="B3110" s="122">
        <v>2016</v>
      </c>
      <c r="C3110" s="126" t="s">
        <v>146</v>
      </c>
      <c r="D3110" s="126" t="s">
        <v>171</v>
      </c>
      <c r="E3110" s="124">
        <v>1.6850000000000001E-3</v>
      </c>
      <c r="F3110" s="124">
        <v>5.8603000000000002E-2</v>
      </c>
      <c r="G3110" s="124">
        <v>6.0288000000000001E-2</v>
      </c>
    </row>
    <row r="3111" spans="2:7" hidden="1" x14ac:dyDescent="0.5">
      <c r="B3111" s="122">
        <v>2016</v>
      </c>
      <c r="C3111" s="126" t="s">
        <v>146</v>
      </c>
      <c r="D3111" s="126" t="s">
        <v>172</v>
      </c>
      <c r="E3111" s="124">
        <v>1.8540000000000001E-2</v>
      </c>
      <c r="F3111" s="124">
        <v>8.7829999999999991E-3</v>
      </c>
      <c r="G3111" s="124">
        <v>2.7323E-2</v>
      </c>
    </row>
    <row r="3112" spans="2:7" hidden="1" x14ac:dyDescent="0.5">
      <c r="B3112" s="122">
        <v>2016</v>
      </c>
      <c r="C3112" s="126" t="s">
        <v>146</v>
      </c>
      <c r="D3112" s="126" t="s">
        <v>173</v>
      </c>
      <c r="E3112" s="124">
        <v>1.2312E-2</v>
      </c>
      <c r="F3112" s="124">
        <v>0.212676</v>
      </c>
      <c r="G3112" s="124">
        <v>0.22498799999999999</v>
      </c>
    </row>
    <row r="3113" spans="2:7" hidden="1" x14ac:dyDescent="0.5">
      <c r="B3113" s="122">
        <v>2016</v>
      </c>
      <c r="C3113" s="126" t="s">
        <v>146</v>
      </c>
      <c r="D3113" s="126" t="s">
        <v>174</v>
      </c>
      <c r="E3113" s="124">
        <v>-2.99E-4</v>
      </c>
      <c r="F3113" s="124">
        <v>4.6901999999999999E-2</v>
      </c>
      <c r="G3113" s="124">
        <v>4.6602999999999999E-2</v>
      </c>
    </row>
    <row r="3114" spans="2:7" hidden="1" x14ac:dyDescent="0.5">
      <c r="B3114" s="122">
        <v>2016</v>
      </c>
      <c r="C3114" s="126" t="s">
        <v>146</v>
      </c>
      <c r="D3114" s="126" t="s">
        <v>175</v>
      </c>
      <c r="E3114" s="124">
        <v>1.511E-3</v>
      </c>
      <c r="F3114" s="124">
        <v>2.7560999999999999E-2</v>
      </c>
      <c r="G3114" s="124">
        <v>2.9072000000000001E-2</v>
      </c>
    </row>
    <row r="3115" spans="2:7" hidden="1" x14ac:dyDescent="0.5">
      <c r="B3115" s="122">
        <v>2016</v>
      </c>
      <c r="C3115" s="126" t="s">
        <v>146</v>
      </c>
      <c r="D3115" s="126" t="s">
        <v>176</v>
      </c>
      <c r="E3115" s="124">
        <v>9.7109999999999991E-3</v>
      </c>
      <c r="F3115" s="124">
        <v>0.19170000000000001</v>
      </c>
      <c r="G3115" s="124">
        <v>0.20141100000000001</v>
      </c>
    </row>
    <row r="3116" spans="2:7" hidden="1" x14ac:dyDescent="0.5">
      <c r="B3116" s="122">
        <v>2016</v>
      </c>
      <c r="C3116" s="126" t="s">
        <v>73</v>
      </c>
      <c r="D3116" s="126" t="s">
        <v>177</v>
      </c>
      <c r="E3116" s="124">
        <v>0.28499999999999998</v>
      </c>
      <c r="F3116" s="124">
        <v>1.1241110000000001</v>
      </c>
      <c r="G3116" s="124">
        <v>1.409111</v>
      </c>
    </row>
    <row r="3117" spans="2:7" hidden="1" x14ac:dyDescent="0.5">
      <c r="B3117" s="122">
        <v>2016</v>
      </c>
      <c r="C3117" s="126" t="s">
        <v>73</v>
      </c>
      <c r="D3117" s="126" t="s">
        <v>178</v>
      </c>
      <c r="E3117" s="124">
        <v>0.258494</v>
      </c>
      <c r="F3117" s="124">
        <v>0.34289399999999998</v>
      </c>
      <c r="G3117" s="124">
        <v>0.60138800000000003</v>
      </c>
    </row>
    <row r="3118" spans="2:7" hidden="1" x14ac:dyDescent="0.5">
      <c r="B3118" s="122">
        <v>2016</v>
      </c>
      <c r="C3118" s="126" t="s">
        <v>73</v>
      </c>
      <c r="D3118" s="126" t="s">
        <v>179</v>
      </c>
      <c r="E3118" s="124">
        <v>4.8264000000000001E-2</v>
      </c>
      <c r="F3118" s="124">
        <v>0.329737</v>
      </c>
      <c r="G3118" s="124">
        <v>0.37800099999999998</v>
      </c>
    </row>
    <row r="3119" spans="2:7" hidden="1" x14ac:dyDescent="0.5">
      <c r="B3119" s="122">
        <v>2016</v>
      </c>
      <c r="C3119" s="126" t="s">
        <v>73</v>
      </c>
      <c r="D3119" s="126" t="s">
        <v>180</v>
      </c>
      <c r="E3119" s="124">
        <v>1.5761000000000001E-2</v>
      </c>
      <c r="F3119" s="124">
        <v>0.105868</v>
      </c>
      <c r="G3119" s="124">
        <v>0.121629</v>
      </c>
    </row>
    <row r="3120" spans="2:7" hidden="1" x14ac:dyDescent="0.5">
      <c r="B3120" s="122">
        <v>2016</v>
      </c>
      <c r="C3120" s="126" t="s">
        <v>73</v>
      </c>
      <c r="D3120" s="126" t="s">
        <v>181</v>
      </c>
      <c r="E3120" s="124">
        <v>9.1079999999999998E-3</v>
      </c>
      <c r="F3120" s="124">
        <v>2.1784999999999999E-2</v>
      </c>
      <c r="G3120" s="124">
        <v>3.0893E-2</v>
      </c>
    </row>
    <row r="3121" spans="2:7" hidden="1" x14ac:dyDescent="0.5">
      <c r="B3121" s="122">
        <v>2016</v>
      </c>
      <c r="C3121" s="126" t="s">
        <v>73</v>
      </c>
      <c r="D3121" s="126" t="s">
        <v>182</v>
      </c>
      <c r="E3121" s="124">
        <v>1.327674</v>
      </c>
      <c r="F3121" s="124">
        <v>0.72610200000000003</v>
      </c>
      <c r="G3121" s="124">
        <v>2.053776</v>
      </c>
    </row>
    <row r="3122" spans="2:7" hidden="1" x14ac:dyDescent="0.5">
      <c r="B3122" s="122">
        <v>2016</v>
      </c>
      <c r="C3122" s="126" t="s">
        <v>73</v>
      </c>
      <c r="D3122" s="126" t="s">
        <v>183</v>
      </c>
      <c r="E3122" s="124">
        <v>0.98653299999999999</v>
      </c>
      <c r="F3122" s="124">
        <v>0.702183</v>
      </c>
      <c r="G3122" s="124">
        <v>1.6887160000000001</v>
      </c>
    </row>
    <row r="3123" spans="2:7" hidden="1" x14ac:dyDescent="0.5">
      <c r="B3123" s="122">
        <v>2016</v>
      </c>
      <c r="C3123" s="126" t="s">
        <v>73</v>
      </c>
      <c r="D3123" s="126" t="s">
        <v>184</v>
      </c>
      <c r="E3123" s="124">
        <v>0.59774300000000002</v>
      </c>
      <c r="F3123" s="124">
        <v>0.842086</v>
      </c>
      <c r="G3123" s="124">
        <v>1.439829</v>
      </c>
    </row>
    <row r="3124" spans="2:7" hidden="1" x14ac:dyDescent="0.5">
      <c r="B3124" s="122">
        <v>2016</v>
      </c>
      <c r="C3124" s="126" t="s">
        <v>73</v>
      </c>
      <c r="D3124" s="126" t="s">
        <v>185</v>
      </c>
      <c r="E3124" s="124">
        <v>1.076781</v>
      </c>
      <c r="F3124" s="124">
        <v>1.0170110000000001</v>
      </c>
      <c r="G3124" s="124">
        <v>2.0937920000000001</v>
      </c>
    </row>
    <row r="3125" spans="2:7" hidden="1" x14ac:dyDescent="0.5">
      <c r="B3125" s="122">
        <v>2016</v>
      </c>
      <c r="C3125" s="126" t="s">
        <v>186</v>
      </c>
      <c r="D3125" s="126" t="s">
        <v>187</v>
      </c>
      <c r="E3125" s="124">
        <v>0.28218300000000002</v>
      </c>
      <c r="F3125" s="124">
        <v>0.151555</v>
      </c>
      <c r="G3125" s="124">
        <v>0.43373800000000001</v>
      </c>
    </row>
    <row r="3126" spans="2:7" hidden="1" x14ac:dyDescent="0.5">
      <c r="B3126" s="122">
        <v>2016</v>
      </c>
      <c r="C3126" s="126" t="s">
        <v>186</v>
      </c>
      <c r="D3126" s="126" t="s">
        <v>188</v>
      </c>
      <c r="E3126" s="124">
        <v>0.877973</v>
      </c>
      <c r="F3126" s="124">
        <v>0.76270199999999999</v>
      </c>
      <c r="G3126" s="124">
        <v>1.6406750000000001</v>
      </c>
    </row>
    <row r="3127" spans="2:7" hidden="1" x14ac:dyDescent="0.5">
      <c r="B3127" s="122">
        <v>2016</v>
      </c>
      <c r="C3127" s="126" t="s">
        <v>186</v>
      </c>
      <c r="D3127" s="126" t="s">
        <v>189</v>
      </c>
      <c r="E3127" s="124">
        <v>0.74632100000000001</v>
      </c>
      <c r="F3127" s="124">
        <v>0.87082400000000004</v>
      </c>
      <c r="G3127" s="124">
        <v>1.6171450000000001</v>
      </c>
    </row>
    <row r="3128" spans="2:7" hidden="1" x14ac:dyDescent="0.5">
      <c r="B3128" s="122">
        <v>2016</v>
      </c>
      <c r="C3128" s="126" t="s">
        <v>190</v>
      </c>
      <c r="D3128" s="126" t="s">
        <v>191</v>
      </c>
      <c r="E3128" s="124">
        <v>1.1759E-2</v>
      </c>
      <c r="F3128" s="124">
        <v>1.6160999999999998E-2</v>
      </c>
      <c r="G3128" s="124">
        <v>2.792E-2</v>
      </c>
    </row>
    <row r="3129" spans="2:7" hidden="1" x14ac:dyDescent="0.5">
      <c r="B3129" s="122">
        <v>2016</v>
      </c>
      <c r="C3129" s="126" t="s">
        <v>190</v>
      </c>
      <c r="D3129" s="126" t="s">
        <v>192</v>
      </c>
      <c r="E3129" s="124">
        <v>0.117247</v>
      </c>
      <c r="F3129" s="124">
        <v>8.2344000000000001E-2</v>
      </c>
      <c r="G3129" s="124">
        <v>0.19959099999999999</v>
      </c>
    </row>
    <row r="3130" spans="2:7" hidden="1" x14ac:dyDescent="0.5">
      <c r="B3130" s="122">
        <v>2016</v>
      </c>
      <c r="C3130" s="126" t="s">
        <v>190</v>
      </c>
      <c r="D3130" s="126" t="s">
        <v>193</v>
      </c>
      <c r="E3130" s="124">
        <v>0.55172299999999996</v>
      </c>
      <c r="F3130" s="124">
        <v>0.352744</v>
      </c>
      <c r="G3130" s="124">
        <v>0.90446699999999991</v>
      </c>
    </row>
    <row r="3131" spans="2:7" hidden="1" x14ac:dyDescent="0.5">
      <c r="B3131" s="122">
        <v>2016</v>
      </c>
      <c r="C3131" s="126" t="s">
        <v>190</v>
      </c>
      <c r="D3131" s="126" t="s">
        <v>194</v>
      </c>
      <c r="E3131" s="124">
        <v>1.4191E-2</v>
      </c>
      <c r="F3131" s="124">
        <v>6.4580000000000002E-3</v>
      </c>
      <c r="G3131" s="124">
        <v>2.0649000000000001E-2</v>
      </c>
    </row>
    <row r="3132" spans="2:7" hidden="1" x14ac:dyDescent="0.5">
      <c r="B3132" s="122">
        <v>2016</v>
      </c>
      <c r="C3132" s="126" t="s">
        <v>190</v>
      </c>
      <c r="D3132" s="126" t="s">
        <v>195</v>
      </c>
      <c r="E3132" s="124">
        <v>0.372807</v>
      </c>
      <c r="F3132" s="124">
        <v>0.51910500000000004</v>
      </c>
      <c r="G3132" s="124">
        <v>0.89191200000000004</v>
      </c>
    </row>
    <row r="3133" spans="2:7" hidden="1" x14ac:dyDescent="0.5">
      <c r="B3133" s="122">
        <v>2016</v>
      </c>
      <c r="C3133" s="126" t="s">
        <v>190</v>
      </c>
      <c r="D3133" s="126" t="s">
        <v>196</v>
      </c>
      <c r="E3133" s="124">
        <v>0.42814999999999998</v>
      </c>
      <c r="F3133" s="124">
        <v>0.21341599999999999</v>
      </c>
      <c r="G3133" s="124">
        <v>0.64156599999999997</v>
      </c>
    </row>
    <row r="3134" spans="2:7" hidden="1" x14ac:dyDescent="0.5">
      <c r="B3134" s="122">
        <v>2016</v>
      </c>
      <c r="C3134" s="126" t="s">
        <v>190</v>
      </c>
      <c r="D3134" s="126" t="s">
        <v>197</v>
      </c>
      <c r="E3134" s="124">
        <v>0.15654799999999999</v>
      </c>
      <c r="F3134" s="124">
        <v>0.140205</v>
      </c>
      <c r="G3134" s="124">
        <v>0.29675299999999999</v>
      </c>
    </row>
    <row r="3135" spans="2:7" hidden="1" x14ac:dyDescent="0.5">
      <c r="B3135" s="122">
        <v>2016</v>
      </c>
      <c r="C3135" s="126" t="s">
        <v>190</v>
      </c>
      <c r="D3135" s="126" t="s">
        <v>198</v>
      </c>
      <c r="E3135" s="124">
        <v>0.58286899999999997</v>
      </c>
      <c r="F3135" s="124">
        <v>1.222934</v>
      </c>
      <c r="G3135" s="124">
        <v>1.805803</v>
      </c>
    </row>
    <row r="3136" spans="2:7" hidden="1" x14ac:dyDescent="0.5">
      <c r="B3136" s="122">
        <v>2016</v>
      </c>
      <c r="C3136" s="126" t="s">
        <v>190</v>
      </c>
      <c r="D3136" s="126" t="s">
        <v>199</v>
      </c>
      <c r="E3136" s="124">
        <v>4.2880000000000001E-2</v>
      </c>
      <c r="F3136" s="124">
        <v>0.13139200000000001</v>
      </c>
      <c r="G3136" s="124">
        <v>0.17427200000000001</v>
      </c>
    </row>
    <row r="3137" spans="2:7" hidden="1" x14ac:dyDescent="0.5">
      <c r="B3137" s="122">
        <v>2016</v>
      </c>
      <c r="C3137" s="126" t="s">
        <v>190</v>
      </c>
      <c r="D3137" s="126" t="s">
        <v>200</v>
      </c>
      <c r="E3137" s="124">
        <v>0.18734700000000001</v>
      </c>
      <c r="F3137" s="124">
        <v>0.231216</v>
      </c>
      <c r="G3137" s="124">
        <v>0.41856300000000002</v>
      </c>
    </row>
    <row r="3138" spans="2:7" hidden="1" x14ac:dyDescent="0.5">
      <c r="B3138" s="122">
        <v>2016</v>
      </c>
      <c r="C3138" s="126" t="s">
        <v>190</v>
      </c>
      <c r="D3138" s="126" t="s">
        <v>201</v>
      </c>
      <c r="E3138" s="124">
        <v>0.59502999999999995</v>
      </c>
      <c r="F3138" s="124">
        <v>0.59153100000000003</v>
      </c>
      <c r="G3138" s="124">
        <v>1.186561</v>
      </c>
    </row>
    <row r="3139" spans="2:7" hidden="1" x14ac:dyDescent="0.5">
      <c r="B3139" s="122">
        <v>2016</v>
      </c>
      <c r="C3139" s="126" t="s">
        <v>190</v>
      </c>
      <c r="D3139" s="126" t="s">
        <v>202</v>
      </c>
      <c r="E3139" s="124">
        <v>0.41112100000000001</v>
      </c>
      <c r="F3139" s="124">
        <v>0.43897799999999998</v>
      </c>
      <c r="G3139" s="124">
        <v>0.85009899999999994</v>
      </c>
    </row>
    <row r="3140" spans="2:7" hidden="1" x14ac:dyDescent="0.5">
      <c r="B3140" s="122">
        <v>2016</v>
      </c>
      <c r="C3140" s="126" t="s">
        <v>190</v>
      </c>
      <c r="D3140" s="126" t="s">
        <v>203</v>
      </c>
      <c r="E3140" s="124">
        <v>6.5410999999999997E-2</v>
      </c>
      <c r="F3140" s="124">
        <v>6.2321000000000001E-2</v>
      </c>
      <c r="G3140" s="124">
        <v>0.12773200000000001</v>
      </c>
    </row>
    <row r="3141" spans="2:7" hidden="1" x14ac:dyDescent="0.5">
      <c r="B3141" s="122">
        <v>2016</v>
      </c>
      <c r="C3141" s="126" t="s">
        <v>190</v>
      </c>
      <c r="D3141" s="126" t="s">
        <v>204</v>
      </c>
      <c r="E3141" s="124">
        <v>0.227378</v>
      </c>
      <c r="F3141" s="124">
        <v>0.182728</v>
      </c>
      <c r="G3141" s="124">
        <v>0.41010600000000003</v>
      </c>
    </row>
    <row r="3142" spans="2:7" hidden="1" x14ac:dyDescent="0.5">
      <c r="B3142" s="122">
        <v>2016</v>
      </c>
      <c r="C3142" s="126" t="s">
        <v>190</v>
      </c>
      <c r="D3142" s="126" t="s">
        <v>205</v>
      </c>
      <c r="E3142" s="124">
        <v>7.8874E-2</v>
      </c>
      <c r="F3142" s="124">
        <v>6.7068000000000003E-2</v>
      </c>
      <c r="G3142" s="124">
        <v>0.14594199999999999</v>
      </c>
    </row>
    <row r="3143" spans="2:7" hidden="1" x14ac:dyDescent="0.5">
      <c r="B3143" s="122">
        <v>2016</v>
      </c>
      <c r="C3143" s="126" t="s">
        <v>206</v>
      </c>
      <c r="D3143" s="126" t="s">
        <v>207</v>
      </c>
      <c r="E3143" s="124">
        <v>1.1315E-2</v>
      </c>
      <c r="F3143" s="124">
        <v>1.5251000000000001E-2</v>
      </c>
      <c r="G3143" s="124">
        <v>2.6565999999999999E-2</v>
      </c>
    </row>
    <row r="3144" spans="2:7" hidden="1" x14ac:dyDescent="0.5">
      <c r="B3144" s="122">
        <v>2016</v>
      </c>
      <c r="C3144" s="126" t="s">
        <v>206</v>
      </c>
      <c r="D3144" s="126" t="s">
        <v>208</v>
      </c>
      <c r="E3144" s="124">
        <v>4.7029999999999997E-3</v>
      </c>
      <c r="F3144" s="124">
        <v>6.2870000000000001E-3</v>
      </c>
      <c r="G3144" s="124">
        <v>1.099E-2</v>
      </c>
    </row>
    <row r="3145" spans="2:7" hidden="1" x14ac:dyDescent="0.5">
      <c r="B3145" s="122">
        <v>2016</v>
      </c>
      <c r="C3145" s="126" t="s">
        <v>206</v>
      </c>
      <c r="D3145" s="126" t="s">
        <v>209</v>
      </c>
      <c r="E3145" s="124">
        <v>5.4260000000000003E-3</v>
      </c>
      <c r="F3145" s="124">
        <v>6.1199999999999996E-3</v>
      </c>
      <c r="G3145" s="124">
        <v>1.1546000000000001E-2</v>
      </c>
    </row>
    <row r="3146" spans="2:7" hidden="1" x14ac:dyDescent="0.5">
      <c r="B3146" s="122">
        <v>2016</v>
      </c>
      <c r="C3146" s="126" t="s">
        <v>206</v>
      </c>
      <c r="D3146" s="126" t="s">
        <v>210</v>
      </c>
      <c r="E3146" s="124">
        <v>5.4516000000000002E-2</v>
      </c>
      <c r="F3146" s="124">
        <v>5.9975000000000001E-2</v>
      </c>
      <c r="G3146" s="124">
        <v>0.114491</v>
      </c>
    </row>
    <row r="3147" spans="2:7" hidden="1" x14ac:dyDescent="0.5">
      <c r="B3147" s="122">
        <v>2016</v>
      </c>
      <c r="C3147" s="126" t="s">
        <v>206</v>
      </c>
      <c r="D3147" s="126" t="s">
        <v>211</v>
      </c>
      <c r="E3147" s="124">
        <v>2.1085E-2</v>
      </c>
      <c r="F3147" s="124">
        <v>2.6585999999999999E-2</v>
      </c>
      <c r="G3147" s="124">
        <v>4.7670999999999998E-2</v>
      </c>
    </row>
    <row r="3148" spans="2:7" hidden="1" x14ac:dyDescent="0.5">
      <c r="B3148" s="122">
        <v>2016</v>
      </c>
      <c r="C3148" s="126" t="s">
        <v>206</v>
      </c>
      <c r="D3148" s="126" t="s">
        <v>212</v>
      </c>
      <c r="E3148" s="124">
        <v>0.234761</v>
      </c>
      <c r="F3148" s="124">
        <v>0.34015699999999999</v>
      </c>
      <c r="G3148" s="124">
        <v>0.57491800000000004</v>
      </c>
    </row>
    <row r="3149" spans="2:7" hidden="1" x14ac:dyDescent="0.5">
      <c r="B3149" s="122">
        <v>2016</v>
      </c>
      <c r="C3149" s="126" t="s">
        <v>206</v>
      </c>
      <c r="D3149" s="126" t="s">
        <v>213</v>
      </c>
      <c r="E3149" s="124">
        <v>0.32963100000000001</v>
      </c>
      <c r="F3149" s="124">
        <v>0.419597</v>
      </c>
      <c r="G3149" s="124">
        <v>0.74922800000000001</v>
      </c>
    </row>
    <row r="3150" spans="2:7" hidden="1" x14ac:dyDescent="0.5">
      <c r="B3150" s="122">
        <v>2016</v>
      </c>
      <c r="C3150" s="126" t="s">
        <v>206</v>
      </c>
      <c r="D3150" s="126" t="s">
        <v>214</v>
      </c>
      <c r="E3150" s="124">
        <v>9.5510000000000005E-3</v>
      </c>
      <c r="F3150" s="124">
        <v>2.3549E-2</v>
      </c>
      <c r="G3150" s="124">
        <v>3.3099999999999997E-2</v>
      </c>
    </row>
    <row r="3151" spans="2:7" hidden="1" x14ac:dyDescent="0.5">
      <c r="B3151" s="122">
        <v>2016</v>
      </c>
      <c r="C3151" s="126" t="s">
        <v>206</v>
      </c>
      <c r="D3151" s="126" t="s">
        <v>215</v>
      </c>
      <c r="E3151" s="124">
        <v>9.2546000000000003E-2</v>
      </c>
      <c r="F3151" s="124">
        <v>8.6471000000000006E-2</v>
      </c>
      <c r="G3151" s="124">
        <v>0.17901700000000001</v>
      </c>
    </row>
    <row r="3152" spans="2:7" hidden="1" x14ac:dyDescent="0.5">
      <c r="B3152" s="122">
        <v>2016</v>
      </c>
      <c r="C3152" s="126" t="s">
        <v>206</v>
      </c>
      <c r="D3152" s="126" t="s">
        <v>216</v>
      </c>
      <c r="E3152" s="124">
        <v>4.4844000000000002E-2</v>
      </c>
      <c r="F3152" s="124">
        <v>3.8181E-2</v>
      </c>
      <c r="G3152" s="124">
        <v>8.3025000000000002E-2</v>
      </c>
    </row>
    <row r="3153" spans="2:7" hidden="1" x14ac:dyDescent="0.5">
      <c r="B3153" s="122">
        <v>2016</v>
      </c>
      <c r="C3153" s="126" t="s">
        <v>206</v>
      </c>
      <c r="D3153" s="126" t="s">
        <v>217</v>
      </c>
      <c r="E3153" s="124">
        <v>1.0621E-2</v>
      </c>
      <c r="F3153" s="124">
        <v>1.7642999999999999E-2</v>
      </c>
      <c r="G3153" s="124">
        <v>2.8264000000000001E-2</v>
      </c>
    </row>
    <row r="3154" spans="2:7" hidden="1" x14ac:dyDescent="0.5">
      <c r="B3154" s="122">
        <v>2016</v>
      </c>
      <c r="C3154" s="126" t="s">
        <v>206</v>
      </c>
      <c r="D3154" s="126" t="s">
        <v>218</v>
      </c>
      <c r="E3154" s="124">
        <v>4.0534000000000001E-2</v>
      </c>
      <c r="F3154" s="124">
        <v>9.0690999999999994E-2</v>
      </c>
      <c r="G3154" s="124">
        <v>0.13122500000000001</v>
      </c>
    </row>
    <row r="3155" spans="2:7" hidden="1" x14ac:dyDescent="0.5">
      <c r="B3155" s="122">
        <v>2016</v>
      </c>
      <c r="C3155" s="126" t="s">
        <v>206</v>
      </c>
      <c r="D3155" s="126" t="s">
        <v>219</v>
      </c>
      <c r="E3155" s="124">
        <v>4.5262999999999998E-2</v>
      </c>
      <c r="F3155" s="124">
        <v>5.3428000000000003E-2</v>
      </c>
      <c r="G3155" s="124">
        <v>9.8691000000000001E-2</v>
      </c>
    </row>
    <row r="3156" spans="2:7" hidden="1" x14ac:dyDescent="0.5">
      <c r="B3156" s="122">
        <v>2016</v>
      </c>
      <c r="C3156" s="126" t="s">
        <v>206</v>
      </c>
      <c r="D3156" s="126" t="s">
        <v>220</v>
      </c>
      <c r="E3156" s="124">
        <v>7.3205999999999993E-2</v>
      </c>
      <c r="F3156" s="124">
        <v>0.104495</v>
      </c>
      <c r="G3156" s="124">
        <v>0.177701</v>
      </c>
    </row>
    <row r="3157" spans="2:7" hidden="1" x14ac:dyDescent="0.5">
      <c r="B3157" s="122">
        <v>2016</v>
      </c>
      <c r="C3157" s="126" t="s">
        <v>206</v>
      </c>
      <c r="D3157" s="126" t="s">
        <v>221</v>
      </c>
      <c r="E3157" s="124">
        <v>2.7969000000000001E-2</v>
      </c>
      <c r="F3157" s="124">
        <v>0.478931</v>
      </c>
      <c r="G3157" s="124">
        <v>0.50690000000000002</v>
      </c>
    </row>
    <row r="3158" spans="2:7" hidden="1" x14ac:dyDescent="0.5">
      <c r="B3158" s="122">
        <v>2016</v>
      </c>
      <c r="C3158" s="126" t="s">
        <v>206</v>
      </c>
      <c r="D3158" s="126" t="s">
        <v>222</v>
      </c>
      <c r="E3158" s="124">
        <v>5.0795E-2</v>
      </c>
      <c r="F3158" s="124">
        <v>0.117325</v>
      </c>
      <c r="G3158" s="124">
        <v>0.16811999999999999</v>
      </c>
    </row>
    <row r="3159" spans="2:7" hidden="1" x14ac:dyDescent="0.5">
      <c r="B3159" s="122">
        <v>2016</v>
      </c>
      <c r="C3159" s="126" t="s">
        <v>206</v>
      </c>
      <c r="D3159" s="126" t="s">
        <v>223</v>
      </c>
      <c r="E3159" s="124">
        <v>6.5917000000000003E-2</v>
      </c>
      <c r="F3159" s="124">
        <v>0.211864</v>
      </c>
      <c r="G3159" s="124">
        <v>0.277781</v>
      </c>
    </row>
    <row r="3160" spans="2:7" hidden="1" x14ac:dyDescent="0.5">
      <c r="B3160" s="122">
        <v>2016</v>
      </c>
      <c r="C3160" s="126" t="s">
        <v>206</v>
      </c>
      <c r="D3160" s="126" t="s">
        <v>224</v>
      </c>
      <c r="E3160" s="124">
        <v>7.953E-3</v>
      </c>
      <c r="F3160" s="124">
        <v>1.8391999999999999E-2</v>
      </c>
      <c r="G3160" s="124">
        <v>2.6345E-2</v>
      </c>
    </row>
    <row r="3161" spans="2:7" hidden="1" x14ac:dyDescent="0.5">
      <c r="B3161" s="122">
        <v>2016</v>
      </c>
      <c r="C3161" s="126" t="s">
        <v>206</v>
      </c>
      <c r="D3161" s="126" t="s">
        <v>225</v>
      </c>
      <c r="E3161" s="124">
        <v>4.5878000000000002E-2</v>
      </c>
      <c r="F3161" s="124">
        <v>0.143764</v>
      </c>
      <c r="G3161" s="124">
        <v>0.18964200000000001</v>
      </c>
    </row>
    <row r="3162" spans="2:7" hidden="1" x14ac:dyDescent="0.5">
      <c r="B3162" s="122">
        <v>2016</v>
      </c>
      <c r="C3162" s="126" t="s">
        <v>206</v>
      </c>
      <c r="D3162" s="126" t="s">
        <v>226</v>
      </c>
      <c r="E3162" s="124">
        <v>6.2613000000000002E-2</v>
      </c>
      <c r="F3162" s="124">
        <v>7.3927000000000007E-2</v>
      </c>
      <c r="G3162" s="124">
        <v>0.13653999999999999</v>
      </c>
    </row>
    <row r="3163" spans="2:7" hidden="1" x14ac:dyDescent="0.5">
      <c r="B3163" s="122">
        <v>2016</v>
      </c>
      <c r="C3163" s="126" t="s">
        <v>206</v>
      </c>
      <c r="D3163" s="126" t="s">
        <v>227</v>
      </c>
      <c r="E3163" s="124">
        <v>0.123053</v>
      </c>
      <c r="F3163" s="124">
        <v>0.15904299999999999</v>
      </c>
      <c r="G3163" s="124">
        <v>0.28209600000000001</v>
      </c>
    </row>
    <row r="3164" spans="2:7" hidden="1" x14ac:dyDescent="0.5">
      <c r="B3164" s="122">
        <v>2016</v>
      </c>
      <c r="C3164" s="126" t="s">
        <v>206</v>
      </c>
      <c r="D3164" s="126" t="s">
        <v>228</v>
      </c>
      <c r="E3164" s="124">
        <v>5.4087000000000003E-2</v>
      </c>
      <c r="F3164" s="124">
        <v>8.3799999999999999E-2</v>
      </c>
      <c r="G3164" s="124">
        <v>0.13788700000000001</v>
      </c>
    </row>
    <row r="3165" spans="2:7" hidden="1" x14ac:dyDescent="0.5">
      <c r="B3165" s="122">
        <v>2016</v>
      </c>
      <c r="C3165" s="126" t="s">
        <v>206</v>
      </c>
      <c r="D3165" s="126" t="s">
        <v>229</v>
      </c>
      <c r="E3165" s="124">
        <v>9.9999999999999995E-7</v>
      </c>
      <c r="F3165" s="124">
        <v>1.11E-4</v>
      </c>
      <c r="G3165" s="124">
        <v>1.12E-4</v>
      </c>
    </row>
    <row r="3166" spans="2:7" hidden="1" x14ac:dyDescent="0.5">
      <c r="B3166" s="122">
        <v>2016</v>
      </c>
      <c r="C3166" s="126" t="s">
        <v>206</v>
      </c>
      <c r="D3166" s="126" t="s">
        <v>230</v>
      </c>
      <c r="E3166" s="124">
        <v>3.7064E-2</v>
      </c>
      <c r="F3166" s="124">
        <v>4.6951E-2</v>
      </c>
      <c r="G3166" s="124">
        <v>8.4015000000000006E-2</v>
      </c>
    </row>
    <row r="3167" spans="2:7" hidden="1" x14ac:dyDescent="0.5">
      <c r="B3167" s="122">
        <v>2016</v>
      </c>
      <c r="C3167" s="126" t="s">
        <v>206</v>
      </c>
      <c r="D3167" s="126" t="s">
        <v>231</v>
      </c>
      <c r="E3167" s="124">
        <v>4.2619999999999998E-2</v>
      </c>
      <c r="F3167" s="124">
        <v>9.0528999999999998E-2</v>
      </c>
      <c r="G3167" s="124">
        <v>0.13314899999999999</v>
      </c>
    </row>
    <row r="3168" spans="2:7" hidden="1" x14ac:dyDescent="0.5">
      <c r="B3168" s="122">
        <v>2016</v>
      </c>
      <c r="C3168" s="126" t="s">
        <v>206</v>
      </c>
      <c r="D3168" s="126" t="s">
        <v>232</v>
      </c>
      <c r="E3168" s="124">
        <v>2.3010000000000001E-3</v>
      </c>
      <c r="F3168" s="124">
        <v>3.1310000000000001E-3</v>
      </c>
      <c r="G3168" s="124">
        <v>5.4320000000000002E-3</v>
      </c>
    </row>
    <row r="3169" spans="2:7" hidden="1" x14ac:dyDescent="0.5">
      <c r="B3169" s="122">
        <v>2016</v>
      </c>
      <c r="C3169" s="126" t="s">
        <v>206</v>
      </c>
      <c r="D3169" s="126" t="s">
        <v>233</v>
      </c>
      <c r="E3169" s="124">
        <v>2.0019999999999999E-3</v>
      </c>
      <c r="F3169" s="124">
        <v>2.2439999999999999E-3</v>
      </c>
      <c r="G3169" s="124">
        <v>4.2459999999999998E-3</v>
      </c>
    </row>
    <row r="3170" spans="2:7" hidden="1" x14ac:dyDescent="0.5">
      <c r="B3170" s="122">
        <v>2016</v>
      </c>
      <c r="C3170" s="126" t="s">
        <v>206</v>
      </c>
      <c r="D3170" s="126" t="s">
        <v>234</v>
      </c>
      <c r="E3170" s="124">
        <v>2.8597999999999998E-2</v>
      </c>
      <c r="F3170" s="124">
        <v>5.1589999999999997E-2</v>
      </c>
      <c r="G3170" s="124">
        <v>8.0187999999999995E-2</v>
      </c>
    </row>
    <row r="3171" spans="2:7" hidden="1" x14ac:dyDescent="0.5">
      <c r="B3171" s="122">
        <v>2016</v>
      </c>
      <c r="C3171" s="126" t="s">
        <v>206</v>
      </c>
      <c r="D3171" s="126" t="s">
        <v>235</v>
      </c>
      <c r="E3171" s="124">
        <v>1.1086E-2</v>
      </c>
      <c r="F3171" s="124">
        <v>6.5855999999999998E-2</v>
      </c>
      <c r="G3171" s="124">
        <v>7.6941999999999997E-2</v>
      </c>
    </row>
    <row r="3172" spans="2:7" hidden="1" x14ac:dyDescent="0.5">
      <c r="B3172" s="122">
        <v>2016</v>
      </c>
      <c r="C3172" s="126" t="s">
        <v>206</v>
      </c>
      <c r="D3172" s="126" t="s">
        <v>236</v>
      </c>
      <c r="E3172" s="124">
        <v>9.5699999999999995E-4</v>
      </c>
      <c r="F3172" s="124">
        <v>1.1379999999999999E-3</v>
      </c>
      <c r="G3172" s="124">
        <v>2.0950000000000001E-3</v>
      </c>
    </row>
    <row r="3173" spans="2:7" hidden="1" x14ac:dyDescent="0.5">
      <c r="B3173" s="122">
        <v>2016</v>
      </c>
      <c r="C3173" s="126" t="s">
        <v>206</v>
      </c>
      <c r="D3173" s="126" t="s">
        <v>237</v>
      </c>
      <c r="E3173" s="124">
        <v>7.5576000000000004E-2</v>
      </c>
      <c r="F3173" s="124">
        <v>5.7922000000000001E-2</v>
      </c>
      <c r="G3173" s="124">
        <v>0.13349800000000001</v>
      </c>
    </row>
    <row r="3174" spans="2:7" hidden="1" x14ac:dyDescent="0.5">
      <c r="B3174" s="122">
        <v>2016</v>
      </c>
      <c r="C3174" s="126" t="s">
        <v>206</v>
      </c>
      <c r="D3174" s="126" t="s">
        <v>238</v>
      </c>
      <c r="E3174" s="124">
        <v>5.0227000000000001E-2</v>
      </c>
      <c r="F3174" s="124">
        <v>3.6281000000000001E-2</v>
      </c>
      <c r="G3174" s="124">
        <v>8.6508000000000002E-2</v>
      </c>
    </row>
    <row r="3175" spans="2:7" hidden="1" x14ac:dyDescent="0.5">
      <c r="B3175" s="122">
        <v>2016</v>
      </c>
      <c r="C3175" s="126" t="s">
        <v>206</v>
      </c>
      <c r="D3175" s="126" t="s">
        <v>239</v>
      </c>
      <c r="E3175" s="124">
        <v>0.15820999999999999</v>
      </c>
      <c r="F3175" s="124">
        <v>0.25858399999999998</v>
      </c>
      <c r="G3175" s="124">
        <v>0.416794</v>
      </c>
    </row>
    <row r="3176" spans="2:7" hidden="1" x14ac:dyDescent="0.5">
      <c r="B3176" s="122">
        <v>2016</v>
      </c>
      <c r="C3176" s="126" t="s">
        <v>206</v>
      </c>
      <c r="D3176" s="126" t="s">
        <v>240</v>
      </c>
      <c r="E3176" s="124">
        <v>1.1027E-2</v>
      </c>
      <c r="F3176" s="124">
        <v>7.1376999999999996E-2</v>
      </c>
      <c r="G3176" s="124">
        <v>8.2403999999999991E-2</v>
      </c>
    </row>
    <row r="3177" spans="2:7" hidden="1" x14ac:dyDescent="0.5">
      <c r="B3177" s="122">
        <v>2016</v>
      </c>
      <c r="C3177" s="126" t="s">
        <v>206</v>
      </c>
      <c r="D3177" s="126" t="s">
        <v>241</v>
      </c>
      <c r="E3177" s="124">
        <v>2.3427E-2</v>
      </c>
      <c r="F3177" s="124">
        <v>3.2222000000000001E-2</v>
      </c>
      <c r="G3177" s="124">
        <v>5.5648999999999997E-2</v>
      </c>
    </row>
    <row r="3178" spans="2:7" hidden="1" x14ac:dyDescent="0.5">
      <c r="B3178" s="122">
        <v>2016</v>
      </c>
      <c r="C3178" s="126" t="s">
        <v>206</v>
      </c>
      <c r="D3178" s="126" t="s">
        <v>242</v>
      </c>
      <c r="E3178" s="124">
        <v>7.6889999999999997E-3</v>
      </c>
      <c r="F3178" s="124">
        <v>7.8799999999999999E-3</v>
      </c>
      <c r="G3178" s="124">
        <v>1.5569E-2</v>
      </c>
    </row>
    <row r="3179" spans="2:7" hidden="1" x14ac:dyDescent="0.5">
      <c r="B3179" s="122">
        <v>2016</v>
      </c>
      <c r="C3179" s="126" t="s">
        <v>206</v>
      </c>
      <c r="D3179" s="126" t="s">
        <v>243</v>
      </c>
      <c r="E3179" s="124">
        <v>3.1500000000000001E-4</v>
      </c>
      <c r="F3179" s="124">
        <v>1.92E-4</v>
      </c>
      <c r="G3179" s="124">
        <v>5.0700000000000007E-4</v>
      </c>
    </row>
    <row r="3180" spans="2:7" hidden="1" x14ac:dyDescent="0.5">
      <c r="B3180" s="122">
        <v>2016</v>
      </c>
      <c r="C3180" s="126" t="s">
        <v>206</v>
      </c>
      <c r="D3180" s="126" t="s">
        <v>244</v>
      </c>
      <c r="E3180" s="124">
        <v>1.0298E-2</v>
      </c>
      <c r="F3180" s="124">
        <v>1.0434000000000001E-2</v>
      </c>
      <c r="G3180" s="124">
        <v>2.0732E-2</v>
      </c>
    </row>
    <row r="3181" spans="2:7" hidden="1" x14ac:dyDescent="0.5">
      <c r="B3181" s="122">
        <v>2016</v>
      </c>
      <c r="C3181" s="126" t="s">
        <v>206</v>
      </c>
      <c r="D3181" s="126" t="s">
        <v>245</v>
      </c>
      <c r="E3181" s="124">
        <v>1.4898E-2</v>
      </c>
      <c r="F3181" s="124">
        <v>2.24E-2</v>
      </c>
      <c r="G3181" s="124">
        <v>3.7297999999999998E-2</v>
      </c>
    </row>
    <row r="3182" spans="2:7" hidden="1" x14ac:dyDescent="0.5">
      <c r="B3182" s="122">
        <v>2016</v>
      </c>
      <c r="C3182" s="126" t="s">
        <v>77</v>
      </c>
      <c r="D3182" s="126" t="s">
        <v>246</v>
      </c>
      <c r="E3182" s="124">
        <v>0.15309500000000001</v>
      </c>
      <c r="F3182" s="124">
        <v>0.33207599999999998</v>
      </c>
      <c r="G3182" s="124">
        <v>0.48517100000000002</v>
      </c>
    </row>
    <row r="3183" spans="2:7" hidden="1" x14ac:dyDescent="0.5">
      <c r="B3183" s="122">
        <v>2016</v>
      </c>
      <c r="C3183" s="126" t="s">
        <v>77</v>
      </c>
      <c r="D3183" s="126" t="s">
        <v>247</v>
      </c>
      <c r="E3183" s="124">
        <v>2.0060999999999999E-2</v>
      </c>
      <c r="F3183" s="124">
        <v>9.7800000000000005E-3</v>
      </c>
      <c r="G3183" s="124">
        <v>2.9840999999999999E-2</v>
      </c>
    </row>
    <row r="3184" spans="2:7" hidden="1" x14ac:dyDescent="0.5">
      <c r="B3184" s="122">
        <v>2016</v>
      </c>
      <c r="C3184" s="126" t="s">
        <v>77</v>
      </c>
      <c r="D3184" s="126" t="s">
        <v>248</v>
      </c>
      <c r="E3184" s="124">
        <v>1.2017999999999999E-2</v>
      </c>
      <c r="F3184" s="124">
        <v>1.3926909999999999</v>
      </c>
      <c r="G3184" s="124">
        <v>1.404709</v>
      </c>
    </row>
    <row r="3185" spans="2:7" hidden="1" x14ac:dyDescent="0.5">
      <c r="B3185" s="122">
        <v>2016</v>
      </c>
      <c r="C3185" s="126" t="s">
        <v>77</v>
      </c>
      <c r="D3185" s="126" t="s">
        <v>249</v>
      </c>
      <c r="E3185" s="124">
        <v>1.3837E-2</v>
      </c>
      <c r="F3185" s="124">
        <v>0.80937599999999998</v>
      </c>
      <c r="G3185" s="124">
        <v>0.82321299999999997</v>
      </c>
    </row>
    <row r="3186" spans="2:7" hidden="1" x14ac:dyDescent="0.5">
      <c r="B3186" s="122">
        <v>2016</v>
      </c>
      <c r="C3186" s="126" t="s">
        <v>77</v>
      </c>
      <c r="D3186" s="126" t="s">
        <v>250</v>
      </c>
      <c r="E3186" s="124">
        <v>9.6429000000000001E-2</v>
      </c>
      <c r="F3186" s="124">
        <v>0.120453</v>
      </c>
      <c r="G3186" s="124">
        <v>0.21688199999999999</v>
      </c>
    </row>
    <row r="3187" spans="2:7" hidden="1" x14ac:dyDescent="0.5">
      <c r="B3187" s="122">
        <v>2016</v>
      </c>
      <c r="C3187" s="126" t="s">
        <v>77</v>
      </c>
      <c r="D3187" s="126" t="s">
        <v>251</v>
      </c>
      <c r="E3187" s="124">
        <v>0.238179</v>
      </c>
      <c r="F3187" s="124">
        <v>0.17446500000000001</v>
      </c>
      <c r="G3187" s="124">
        <v>0.41264400000000001</v>
      </c>
    </row>
    <row r="3188" spans="2:7" hidden="1" x14ac:dyDescent="0.5">
      <c r="B3188" s="122">
        <v>2016</v>
      </c>
      <c r="C3188" s="126" t="s">
        <v>77</v>
      </c>
      <c r="D3188" s="126" t="s">
        <v>252</v>
      </c>
      <c r="E3188" s="124">
        <v>3.4960999999999999E-2</v>
      </c>
      <c r="F3188" s="124">
        <v>0.13564899999999999</v>
      </c>
      <c r="G3188" s="124">
        <v>0.17061000000000001</v>
      </c>
    </row>
    <row r="3189" spans="2:7" hidden="1" x14ac:dyDescent="0.5">
      <c r="B3189" s="122">
        <v>2016</v>
      </c>
      <c r="C3189" s="126" t="s">
        <v>77</v>
      </c>
      <c r="D3189" s="126" t="s">
        <v>253</v>
      </c>
      <c r="E3189" s="124">
        <v>5.4640000000000001E-3</v>
      </c>
      <c r="F3189" s="124">
        <v>4.5030000000000001E-3</v>
      </c>
      <c r="G3189" s="124">
        <v>9.9670000000000002E-3</v>
      </c>
    </row>
    <row r="3190" spans="2:7" hidden="1" x14ac:dyDescent="0.5">
      <c r="B3190" s="122">
        <v>2016</v>
      </c>
      <c r="C3190" s="126" t="s">
        <v>77</v>
      </c>
      <c r="D3190" s="126" t="s">
        <v>254</v>
      </c>
      <c r="E3190" s="124">
        <v>0.14103399999999999</v>
      </c>
      <c r="F3190" s="124">
        <v>0.12028</v>
      </c>
      <c r="G3190" s="124">
        <v>0.26131399999999999</v>
      </c>
    </row>
    <row r="3191" spans="2:7" hidden="1" x14ac:dyDescent="0.5">
      <c r="B3191" s="122">
        <v>2016</v>
      </c>
      <c r="C3191" s="126" t="s">
        <v>77</v>
      </c>
      <c r="D3191" s="126" t="s">
        <v>255</v>
      </c>
      <c r="E3191" s="124">
        <v>0.38297599999999998</v>
      </c>
      <c r="F3191" s="124">
        <v>1.2446470000000001</v>
      </c>
      <c r="G3191" s="124">
        <v>1.627623</v>
      </c>
    </row>
    <row r="3192" spans="2:7" hidden="1" x14ac:dyDescent="0.5">
      <c r="B3192" s="122">
        <v>2016</v>
      </c>
      <c r="C3192" s="126" t="s">
        <v>77</v>
      </c>
      <c r="D3192" s="126" t="s">
        <v>256</v>
      </c>
      <c r="E3192" s="124">
        <v>0.54040900000000003</v>
      </c>
      <c r="F3192" s="124">
        <v>0.38679000000000002</v>
      </c>
      <c r="G3192" s="124">
        <v>0.92719900000000011</v>
      </c>
    </row>
    <row r="3193" spans="2:7" x14ac:dyDescent="0.5">
      <c r="B3193" s="122">
        <v>2017</v>
      </c>
      <c r="C3193" s="124" t="s">
        <v>136</v>
      </c>
      <c r="D3193" s="124" t="s">
        <v>52</v>
      </c>
      <c r="E3193" s="124">
        <v>0.74831800000000004</v>
      </c>
      <c r="F3193" s="124">
        <v>1.1694990000000001</v>
      </c>
      <c r="G3193" s="124">
        <v>1.9178170000000001</v>
      </c>
    </row>
    <row r="3194" spans="2:7" x14ac:dyDescent="0.5">
      <c r="B3194" s="122">
        <v>2017</v>
      </c>
      <c r="C3194" s="124" t="s">
        <v>136</v>
      </c>
      <c r="D3194" s="124" t="s">
        <v>137</v>
      </c>
      <c r="E3194" s="124">
        <v>0.182923</v>
      </c>
      <c r="F3194" s="124">
        <v>0.27600200000000003</v>
      </c>
      <c r="G3194" s="124">
        <v>0.45892500000000003</v>
      </c>
    </row>
    <row r="3195" spans="2:7" x14ac:dyDescent="0.5">
      <c r="B3195" s="122">
        <v>2017</v>
      </c>
      <c r="C3195" s="126" t="s">
        <v>136</v>
      </c>
      <c r="D3195" s="126" t="s">
        <v>51</v>
      </c>
      <c r="E3195" s="124">
        <v>1.2514559999999999</v>
      </c>
      <c r="F3195" s="124">
        <v>1.3597129999999999</v>
      </c>
      <c r="G3195" s="124">
        <v>2.6111689999999999</v>
      </c>
    </row>
    <row r="3196" spans="2:7" x14ac:dyDescent="0.5">
      <c r="B3196" s="122">
        <v>2017</v>
      </c>
      <c r="C3196" s="126" t="s">
        <v>136</v>
      </c>
      <c r="D3196" s="126" t="s">
        <v>138</v>
      </c>
      <c r="E3196" s="124">
        <v>0.83777199999999996</v>
      </c>
      <c r="F3196" s="124">
        <v>0.91776100000000005</v>
      </c>
      <c r="G3196" s="124">
        <v>1.755533</v>
      </c>
    </row>
    <row r="3197" spans="2:7" hidden="1" x14ac:dyDescent="0.5">
      <c r="B3197" s="122">
        <v>2017</v>
      </c>
      <c r="C3197" s="126" t="s">
        <v>139</v>
      </c>
      <c r="D3197" s="126" t="s">
        <v>139</v>
      </c>
      <c r="E3197" s="124">
        <v>8.5401059999999998</v>
      </c>
      <c r="F3197" s="124">
        <v>0</v>
      </c>
      <c r="G3197" s="124">
        <v>8.5401059999999998</v>
      </c>
    </row>
    <row r="3198" spans="2:7" hidden="1" x14ac:dyDescent="0.5">
      <c r="B3198" s="122">
        <v>2017</v>
      </c>
      <c r="C3198" s="126" t="s">
        <v>72</v>
      </c>
      <c r="D3198" s="126" t="s">
        <v>140</v>
      </c>
      <c r="E3198" s="124">
        <v>3.8413870000000001</v>
      </c>
      <c r="F3198" s="124">
        <v>0.63432100000000002</v>
      </c>
      <c r="G3198" s="124">
        <v>4.475708</v>
      </c>
    </row>
    <row r="3199" spans="2:7" hidden="1" x14ac:dyDescent="0.5">
      <c r="B3199" s="122">
        <v>2017</v>
      </c>
      <c r="C3199" s="126" t="s">
        <v>72</v>
      </c>
      <c r="D3199" s="126" t="s">
        <v>141</v>
      </c>
      <c r="E3199" s="124">
        <v>0.127584</v>
      </c>
      <c r="F3199" s="124">
        <v>3.7565000000000001E-2</v>
      </c>
      <c r="G3199" s="124">
        <v>0.16514899999999999</v>
      </c>
    </row>
    <row r="3200" spans="2:7" hidden="1" x14ac:dyDescent="0.5">
      <c r="B3200" s="122">
        <v>2017</v>
      </c>
      <c r="C3200" s="126" t="s">
        <v>72</v>
      </c>
      <c r="D3200" s="126" t="s">
        <v>142</v>
      </c>
      <c r="E3200" s="124">
        <v>0.28212500000000001</v>
      </c>
      <c r="F3200" s="124">
        <v>0.13300300000000001</v>
      </c>
      <c r="G3200" s="124">
        <v>0.41512800000000011</v>
      </c>
    </row>
    <row r="3201" spans="2:7" hidden="1" x14ac:dyDescent="0.5">
      <c r="B3201" s="122">
        <v>2017</v>
      </c>
      <c r="C3201" s="126" t="s">
        <v>72</v>
      </c>
      <c r="D3201" s="126" t="s">
        <v>143</v>
      </c>
      <c r="E3201" s="124">
        <v>0.69120800000000004</v>
      </c>
      <c r="F3201" s="124">
        <v>0.144813</v>
      </c>
      <c r="G3201" s="124">
        <v>0.83602100000000001</v>
      </c>
    </row>
    <row r="3202" spans="2:7" hidden="1" x14ac:dyDescent="0.5">
      <c r="B3202" s="122">
        <v>2017</v>
      </c>
      <c r="C3202" s="126" t="s">
        <v>72</v>
      </c>
      <c r="D3202" s="126" t="s">
        <v>144</v>
      </c>
      <c r="E3202" s="124">
        <v>5.0143E-2</v>
      </c>
      <c r="F3202" s="124">
        <v>3.3043999999999997E-2</v>
      </c>
      <c r="G3202" s="124">
        <v>8.3186999999999997E-2</v>
      </c>
    </row>
    <row r="3203" spans="2:7" hidden="1" x14ac:dyDescent="0.5">
      <c r="B3203" s="122">
        <v>2017</v>
      </c>
      <c r="C3203" s="126" t="s">
        <v>72</v>
      </c>
      <c r="D3203" s="126" t="s">
        <v>145</v>
      </c>
      <c r="E3203" s="124">
        <v>0.74697499999999994</v>
      </c>
      <c r="F3203" s="124">
        <v>0.23621600000000001</v>
      </c>
      <c r="G3203" s="124">
        <v>0.98319099999999993</v>
      </c>
    </row>
    <row r="3204" spans="2:7" hidden="1" x14ac:dyDescent="0.5">
      <c r="B3204" s="122">
        <v>2017</v>
      </c>
      <c r="C3204" s="126" t="s">
        <v>146</v>
      </c>
      <c r="D3204" s="126" t="s">
        <v>147</v>
      </c>
      <c r="E3204" s="124">
        <v>4.359E-3</v>
      </c>
      <c r="F3204" s="124">
        <v>0.54785200000000001</v>
      </c>
      <c r="G3204" s="124">
        <v>0.55221100000000001</v>
      </c>
    </row>
    <row r="3205" spans="2:7" hidden="1" x14ac:dyDescent="0.5">
      <c r="B3205" s="122">
        <v>2017</v>
      </c>
      <c r="C3205" s="126" t="s">
        <v>146</v>
      </c>
      <c r="D3205" s="126" t="s">
        <v>148</v>
      </c>
      <c r="E3205" s="124">
        <v>0.243727</v>
      </c>
      <c r="F3205" s="124">
        <v>0.12956100000000001</v>
      </c>
      <c r="G3205" s="124">
        <v>0.37328800000000001</v>
      </c>
    </row>
    <row r="3206" spans="2:7" hidden="1" x14ac:dyDescent="0.5">
      <c r="B3206" s="122">
        <v>2017</v>
      </c>
      <c r="C3206" s="126" t="s">
        <v>146</v>
      </c>
      <c r="D3206" s="126" t="s">
        <v>149</v>
      </c>
      <c r="E3206" s="124">
        <v>2.0025000000000001E-2</v>
      </c>
      <c r="F3206" s="124">
        <v>0.54900700000000002</v>
      </c>
      <c r="G3206" s="124">
        <v>0.56903199999999998</v>
      </c>
    </row>
    <row r="3207" spans="2:7" hidden="1" x14ac:dyDescent="0.5">
      <c r="B3207" s="122">
        <v>2017</v>
      </c>
      <c r="C3207" s="126" t="s">
        <v>146</v>
      </c>
      <c r="D3207" s="126" t="s">
        <v>150</v>
      </c>
      <c r="E3207" s="124">
        <v>0.104047</v>
      </c>
      <c r="F3207" s="124">
        <v>1.098922</v>
      </c>
      <c r="G3207" s="124">
        <v>1.202969</v>
      </c>
    </row>
    <row r="3208" spans="2:7" hidden="1" x14ac:dyDescent="0.5">
      <c r="B3208" s="122">
        <v>2017</v>
      </c>
      <c r="C3208" s="126" t="s">
        <v>146</v>
      </c>
      <c r="D3208" s="126" t="s">
        <v>151</v>
      </c>
      <c r="E3208" s="124">
        <v>3.2541E-2</v>
      </c>
      <c r="F3208" s="124">
        <v>9.7245999999999999E-2</v>
      </c>
      <c r="G3208" s="124">
        <v>0.12978700000000001</v>
      </c>
    </row>
    <row r="3209" spans="2:7" hidden="1" x14ac:dyDescent="0.5">
      <c r="B3209" s="122">
        <v>2017</v>
      </c>
      <c r="C3209" s="126" t="s">
        <v>146</v>
      </c>
      <c r="D3209" s="126" t="s">
        <v>152</v>
      </c>
      <c r="E3209" s="124">
        <v>3.127E-3</v>
      </c>
      <c r="F3209" s="124">
        <v>8.3377999999999994E-2</v>
      </c>
      <c r="G3209" s="124">
        <v>8.6504999999999999E-2</v>
      </c>
    </row>
    <row r="3210" spans="2:7" hidden="1" x14ac:dyDescent="0.5">
      <c r="B3210" s="122">
        <v>2017</v>
      </c>
      <c r="C3210" s="126" t="s">
        <v>146</v>
      </c>
      <c r="D3210" s="126" t="s">
        <v>153</v>
      </c>
      <c r="E3210" s="124">
        <v>5.4790000000000004E-3</v>
      </c>
      <c r="F3210" s="124">
        <v>0.37296600000000002</v>
      </c>
      <c r="G3210" s="124">
        <v>0.37844499999999998</v>
      </c>
    </row>
    <row r="3211" spans="2:7" hidden="1" x14ac:dyDescent="0.5">
      <c r="B3211" s="122">
        <v>2017</v>
      </c>
      <c r="C3211" s="126" t="s">
        <v>146</v>
      </c>
      <c r="D3211" s="126" t="s">
        <v>154</v>
      </c>
      <c r="E3211" s="124">
        <v>1.2612E-2</v>
      </c>
      <c r="F3211" s="124">
        <v>0.94742300000000002</v>
      </c>
      <c r="G3211" s="124">
        <v>0.96003499999999997</v>
      </c>
    </row>
    <row r="3212" spans="2:7" hidden="1" x14ac:dyDescent="0.5">
      <c r="B3212" s="122">
        <v>2017</v>
      </c>
      <c r="C3212" s="126" t="s">
        <v>146</v>
      </c>
      <c r="D3212" s="126" t="s">
        <v>155</v>
      </c>
      <c r="E3212" s="124">
        <v>9.6500000000000004E-4</v>
      </c>
      <c r="F3212" s="124">
        <v>4.0535000000000002E-2</v>
      </c>
      <c r="G3212" s="124">
        <v>4.1500000000000002E-2</v>
      </c>
    </row>
    <row r="3213" spans="2:7" hidden="1" x14ac:dyDescent="0.5">
      <c r="B3213" s="122">
        <v>2017</v>
      </c>
      <c r="C3213" s="126" t="s">
        <v>146</v>
      </c>
      <c r="D3213" s="126" t="s">
        <v>156</v>
      </c>
      <c r="E3213" s="124">
        <v>9.6080000000000002E-3</v>
      </c>
      <c r="F3213" s="124">
        <v>0.66025999999999996</v>
      </c>
      <c r="G3213" s="124">
        <v>0.66986799999999991</v>
      </c>
    </row>
    <row r="3214" spans="2:7" hidden="1" x14ac:dyDescent="0.5">
      <c r="B3214" s="122">
        <v>2017</v>
      </c>
      <c r="C3214" s="126" t="s">
        <v>146</v>
      </c>
      <c r="D3214" s="126" t="s">
        <v>157</v>
      </c>
      <c r="E3214" s="124">
        <v>3.7974000000000001E-2</v>
      </c>
      <c r="F3214" s="124">
        <v>0.40314499999999998</v>
      </c>
      <c r="G3214" s="124">
        <v>0.44111899999999998</v>
      </c>
    </row>
    <row r="3215" spans="2:7" hidden="1" x14ac:dyDescent="0.5">
      <c r="B3215" s="122">
        <v>2017</v>
      </c>
      <c r="C3215" s="126" t="s">
        <v>146</v>
      </c>
      <c r="D3215" s="126" t="s">
        <v>158</v>
      </c>
      <c r="E3215" s="124">
        <v>5.7559999999999998E-3</v>
      </c>
      <c r="F3215" s="124">
        <v>8.7955000000000005E-2</v>
      </c>
      <c r="G3215" s="124">
        <v>9.3711000000000003E-2</v>
      </c>
    </row>
    <row r="3216" spans="2:7" hidden="1" x14ac:dyDescent="0.5">
      <c r="B3216" s="122">
        <v>2017</v>
      </c>
      <c r="C3216" s="126" t="s">
        <v>146</v>
      </c>
      <c r="D3216" s="126" t="s">
        <v>159</v>
      </c>
      <c r="E3216" s="124">
        <v>8.8170000000000002E-3</v>
      </c>
      <c r="F3216" s="124">
        <v>5.9809000000000001E-2</v>
      </c>
      <c r="G3216" s="124">
        <v>6.8626000000000006E-2</v>
      </c>
    </row>
    <row r="3217" spans="2:7" hidden="1" x14ac:dyDescent="0.5">
      <c r="B3217" s="122">
        <v>2017</v>
      </c>
      <c r="C3217" s="126" t="s">
        <v>146</v>
      </c>
      <c r="D3217" s="126" t="s">
        <v>160</v>
      </c>
      <c r="E3217" s="124">
        <v>5.6751000000000003E-2</v>
      </c>
      <c r="F3217" s="124">
        <v>0.40950700000000001</v>
      </c>
      <c r="G3217" s="124">
        <v>0.46625800000000001</v>
      </c>
    </row>
    <row r="3218" spans="2:7" hidden="1" x14ac:dyDescent="0.5">
      <c r="B3218" s="122">
        <v>2017</v>
      </c>
      <c r="C3218" s="126" t="s">
        <v>146</v>
      </c>
      <c r="D3218" s="126" t="s">
        <v>161</v>
      </c>
      <c r="E3218" s="124">
        <v>5.3330000000000001E-3</v>
      </c>
      <c r="F3218" s="124">
        <v>4.199E-2</v>
      </c>
      <c r="G3218" s="124">
        <v>4.7322999999999997E-2</v>
      </c>
    </row>
    <row r="3219" spans="2:7" hidden="1" x14ac:dyDescent="0.5">
      <c r="B3219" s="122">
        <v>2017</v>
      </c>
      <c r="C3219" s="126" t="s">
        <v>146</v>
      </c>
      <c r="D3219" s="126" t="s">
        <v>162</v>
      </c>
      <c r="E3219" s="124">
        <v>9.5589999999999998E-3</v>
      </c>
      <c r="F3219" s="124">
        <v>2.7057000000000001E-2</v>
      </c>
      <c r="G3219" s="124">
        <v>3.6616000000000003E-2</v>
      </c>
    </row>
    <row r="3220" spans="2:7" hidden="1" x14ac:dyDescent="0.5">
      <c r="B3220" s="122">
        <v>2017</v>
      </c>
      <c r="C3220" s="126" t="s">
        <v>146</v>
      </c>
      <c r="D3220" s="126" t="s">
        <v>163</v>
      </c>
      <c r="E3220" s="124">
        <v>5.4880999999999999E-2</v>
      </c>
      <c r="F3220" s="124">
        <v>0.18734899999999999</v>
      </c>
      <c r="G3220" s="124">
        <v>0.24223</v>
      </c>
    </row>
    <row r="3221" spans="2:7" hidden="1" x14ac:dyDescent="0.5">
      <c r="B3221" s="122">
        <v>2017</v>
      </c>
      <c r="C3221" s="126" t="s">
        <v>146</v>
      </c>
      <c r="D3221" s="126" t="s">
        <v>164</v>
      </c>
      <c r="E3221" s="124">
        <v>4.8110000000000002E-3</v>
      </c>
      <c r="F3221" s="124">
        <v>0.14915100000000001</v>
      </c>
      <c r="G3221" s="124">
        <v>0.15396199999999999</v>
      </c>
    </row>
    <row r="3222" spans="2:7" hidden="1" x14ac:dyDescent="0.5">
      <c r="B3222" s="122">
        <v>2017</v>
      </c>
      <c r="C3222" s="126" t="s">
        <v>146</v>
      </c>
      <c r="D3222" s="126" t="s">
        <v>165</v>
      </c>
      <c r="E3222" s="124">
        <v>3.5331000000000001E-2</v>
      </c>
      <c r="F3222" s="124">
        <v>0.99199499999999996</v>
      </c>
      <c r="G3222" s="124">
        <v>1.027326</v>
      </c>
    </row>
    <row r="3223" spans="2:7" hidden="1" x14ac:dyDescent="0.5">
      <c r="B3223" s="122">
        <v>2017</v>
      </c>
      <c r="C3223" s="126" t="s">
        <v>146</v>
      </c>
      <c r="D3223" s="126" t="s">
        <v>166</v>
      </c>
      <c r="E3223" s="124">
        <v>2.2497E-2</v>
      </c>
      <c r="F3223" s="124">
        <v>0.241146</v>
      </c>
      <c r="G3223" s="124">
        <v>0.26364300000000002</v>
      </c>
    </row>
    <row r="3224" spans="2:7" hidden="1" x14ac:dyDescent="0.5">
      <c r="B3224" s="122">
        <v>2017</v>
      </c>
      <c r="C3224" s="126" t="s">
        <v>146</v>
      </c>
      <c r="D3224" s="126" t="s">
        <v>167</v>
      </c>
      <c r="E3224" s="124">
        <v>2.5224E-2</v>
      </c>
      <c r="F3224" s="124">
        <v>0.81661499999999998</v>
      </c>
      <c r="G3224" s="124">
        <v>0.841839</v>
      </c>
    </row>
    <row r="3225" spans="2:7" hidden="1" x14ac:dyDescent="0.5">
      <c r="B3225" s="122">
        <v>2017</v>
      </c>
      <c r="C3225" s="126" t="s">
        <v>146</v>
      </c>
      <c r="D3225" s="126" t="s">
        <v>168</v>
      </c>
      <c r="E3225" s="124">
        <v>0.47597800000000001</v>
      </c>
      <c r="F3225" s="124">
        <v>1.1839550000000001</v>
      </c>
      <c r="G3225" s="124">
        <v>1.6599330000000001</v>
      </c>
    </row>
    <row r="3226" spans="2:7" hidden="1" x14ac:dyDescent="0.5">
      <c r="B3226" s="122">
        <v>2017</v>
      </c>
      <c r="C3226" s="126" t="s">
        <v>146</v>
      </c>
      <c r="D3226" s="126" t="s">
        <v>169</v>
      </c>
      <c r="E3226" s="124">
        <v>6.084E-3</v>
      </c>
      <c r="F3226" s="124">
        <v>9.5267000000000004E-2</v>
      </c>
      <c r="G3226" s="124">
        <v>0.101351</v>
      </c>
    </row>
    <row r="3227" spans="2:7" hidden="1" x14ac:dyDescent="0.5">
      <c r="B3227" s="122">
        <v>2017</v>
      </c>
      <c r="C3227" s="126" t="s">
        <v>146</v>
      </c>
      <c r="D3227" s="126" t="s">
        <v>170</v>
      </c>
      <c r="E3227" s="124">
        <v>1.5838000000000001E-2</v>
      </c>
      <c r="F3227" s="124">
        <v>0.19345499999999999</v>
      </c>
      <c r="G3227" s="124">
        <v>0.20929300000000001</v>
      </c>
    </row>
    <row r="3228" spans="2:7" hidden="1" x14ac:dyDescent="0.5">
      <c r="B3228" s="122">
        <v>2017</v>
      </c>
      <c r="C3228" s="126" t="s">
        <v>146</v>
      </c>
      <c r="D3228" s="126" t="s">
        <v>171</v>
      </c>
      <c r="E3228" s="124">
        <v>2.1090000000000002E-3</v>
      </c>
      <c r="F3228" s="124">
        <v>5.2048999999999998E-2</v>
      </c>
      <c r="G3228" s="124">
        <v>5.4157999999999998E-2</v>
      </c>
    </row>
    <row r="3229" spans="2:7" hidden="1" x14ac:dyDescent="0.5">
      <c r="B3229" s="122">
        <v>2017</v>
      </c>
      <c r="C3229" s="126" t="s">
        <v>146</v>
      </c>
      <c r="D3229" s="126" t="s">
        <v>172</v>
      </c>
      <c r="E3229" s="124">
        <v>9.2000000000000003E-4</v>
      </c>
      <c r="F3229" s="124">
        <v>3.1909999999999998E-3</v>
      </c>
      <c r="G3229" s="124">
        <v>4.1110000000000001E-3</v>
      </c>
    </row>
    <row r="3230" spans="2:7" hidden="1" x14ac:dyDescent="0.5">
      <c r="B3230" s="122">
        <v>2017</v>
      </c>
      <c r="C3230" s="126" t="s">
        <v>146</v>
      </c>
      <c r="D3230" s="126" t="s">
        <v>173</v>
      </c>
      <c r="E3230" s="124">
        <v>1.1440000000000001E-2</v>
      </c>
      <c r="F3230" s="124">
        <v>0.168632</v>
      </c>
      <c r="G3230" s="124">
        <v>0.18007200000000001</v>
      </c>
    </row>
    <row r="3231" spans="2:7" hidden="1" x14ac:dyDescent="0.5">
      <c r="B3231" s="122">
        <v>2017</v>
      </c>
      <c r="C3231" s="126" t="s">
        <v>146</v>
      </c>
      <c r="D3231" s="126" t="s">
        <v>174</v>
      </c>
      <c r="E3231" s="124">
        <v>1.1050000000000001E-3</v>
      </c>
      <c r="F3231" s="124">
        <v>4.4288000000000001E-2</v>
      </c>
      <c r="G3231" s="124">
        <v>4.5393000000000003E-2</v>
      </c>
    </row>
    <row r="3232" spans="2:7" hidden="1" x14ac:dyDescent="0.5">
      <c r="B3232" s="122">
        <v>2017</v>
      </c>
      <c r="C3232" s="126" t="s">
        <v>146</v>
      </c>
      <c r="D3232" s="126" t="s">
        <v>175</v>
      </c>
      <c r="E3232" s="124">
        <v>2.3579999999999999E-3</v>
      </c>
      <c r="F3232" s="124">
        <v>2.4844999999999999E-2</v>
      </c>
      <c r="G3232" s="124">
        <v>2.7203000000000001E-2</v>
      </c>
    </row>
    <row r="3233" spans="2:7" hidden="1" x14ac:dyDescent="0.5">
      <c r="B3233" s="122">
        <v>2017</v>
      </c>
      <c r="C3233" s="126" t="s">
        <v>146</v>
      </c>
      <c r="D3233" s="126" t="s">
        <v>176</v>
      </c>
      <c r="E3233" s="124">
        <v>8.5769999999999996E-3</v>
      </c>
      <c r="F3233" s="124">
        <v>0.21514800000000001</v>
      </c>
      <c r="G3233" s="124">
        <v>0.22372500000000001</v>
      </c>
    </row>
    <row r="3234" spans="2:7" hidden="1" x14ac:dyDescent="0.5">
      <c r="B3234" s="122">
        <v>2017</v>
      </c>
      <c r="C3234" s="126" t="s">
        <v>73</v>
      </c>
      <c r="D3234" s="126" t="s">
        <v>177</v>
      </c>
      <c r="E3234" s="124">
        <v>0.31532199999999999</v>
      </c>
      <c r="F3234" s="124">
        <v>1.0736479999999999</v>
      </c>
      <c r="G3234" s="124">
        <v>1.38897</v>
      </c>
    </row>
    <row r="3235" spans="2:7" hidden="1" x14ac:dyDescent="0.5">
      <c r="B3235" s="122">
        <v>2017</v>
      </c>
      <c r="C3235" s="126" t="s">
        <v>73</v>
      </c>
      <c r="D3235" s="126" t="s">
        <v>178</v>
      </c>
      <c r="E3235" s="124">
        <v>0.270648</v>
      </c>
      <c r="F3235" s="124">
        <v>0.35800900000000002</v>
      </c>
      <c r="G3235" s="124">
        <v>0.62865700000000002</v>
      </c>
    </row>
    <row r="3236" spans="2:7" hidden="1" x14ac:dyDescent="0.5">
      <c r="B3236" s="122">
        <v>2017</v>
      </c>
      <c r="C3236" s="126" t="s">
        <v>73</v>
      </c>
      <c r="D3236" s="126" t="s">
        <v>179</v>
      </c>
      <c r="E3236" s="124">
        <v>6.13E-2</v>
      </c>
      <c r="F3236" s="124">
        <v>0.36971999999999999</v>
      </c>
      <c r="G3236" s="124">
        <v>0.43102000000000001</v>
      </c>
    </row>
    <row r="3237" spans="2:7" hidden="1" x14ac:dyDescent="0.5">
      <c r="B3237" s="122">
        <v>2017</v>
      </c>
      <c r="C3237" s="126" t="s">
        <v>73</v>
      </c>
      <c r="D3237" s="126" t="s">
        <v>180</v>
      </c>
      <c r="E3237" s="124">
        <v>-7.9299999999999998E-4</v>
      </c>
      <c r="F3237" s="124">
        <v>0.19817899999999999</v>
      </c>
      <c r="G3237" s="124">
        <v>0.19738600000000001</v>
      </c>
    </row>
    <row r="3238" spans="2:7" hidden="1" x14ac:dyDescent="0.5">
      <c r="B3238" s="122">
        <v>2017</v>
      </c>
      <c r="C3238" s="126" t="s">
        <v>73</v>
      </c>
      <c r="D3238" s="126" t="s">
        <v>181</v>
      </c>
      <c r="E3238" s="124">
        <v>7.8399999999999997E-3</v>
      </c>
      <c r="F3238" s="124">
        <v>2.5325E-2</v>
      </c>
      <c r="G3238" s="124">
        <v>3.3165E-2</v>
      </c>
    </row>
    <row r="3239" spans="2:7" hidden="1" x14ac:dyDescent="0.5">
      <c r="B3239" s="122">
        <v>2017</v>
      </c>
      <c r="C3239" s="126" t="s">
        <v>73</v>
      </c>
      <c r="D3239" s="126" t="s">
        <v>182</v>
      </c>
      <c r="E3239" s="124">
        <v>1.0219769999999999</v>
      </c>
      <c r="F3239" s="124">
        <v>0.649644</v>
      </c>
      <c r="G3239" s="124">
        <v>1.671621</v>
      </c>
    </row>
    <row r="3240" spans="2:7" hidden="1" x14ac:dyDescent="0.5">
      <c r="B3240" s="122">
        <v>2017</v>
      </c>
      <c r="C3240" s="126" t="s">
        <v>73</v>
      </c>
      <c r="D3240" s="126" t="s">
        <v>183</v>
      </c>
      <c r="E3240" s="124">
        <v>0.97630600000000001</v>
      </c>
      <c r="F3240" s="124">
        <v>0.73821999999999999</v>
      </c>
      <c r="G3240" s="124">
        <v>1.714526</v>
      </c>
    </row>
    <row r="3241" spans="2:7" hidden="1" x14ac:dyDescent="0.5">
      <c r="B3241" s="122">
        <v>2017</v>
      </c>
      <c r="C3241" s="126" t="s">
        <v>73</v>
      </c>
      <c r="D3241" s="126" t="s">
        <v>184</v>
      </c>
      <c r="E3241" s="124">
        <v>0.59516999999999998</v>
      </c>
      <c r="F3241" s="124">
        <v>0.95260100000000003</v>
      </c>
      <c r="G3241" s="124">
        <v>1.547771</v>
      </c>
    </row>
    <row r="3242" spans="2:7" hidden="1" x14ac:dyDescent="0.5">
      <c r="B3242" s="122">
        <v>2017</v>
      </c>
      <c r="C3242" s="126" t="s">
        <v>73</v>
      </c>
      <c r="D3242" s="126" t="s">
        <v>185</v>
      </c>
      <c r="E3242" s="124">
        <v>1.0242629999999999</v>
      </c>
      <c r="F3242" s="124">
        <v>0.90259400000000001</v>
      </c>
      <c r="G3242" s="124">
        <v>1.926857</v>
      </c>
    </row>
    <row r="3243" spans="2:7" hidden="1" x14ac:dyDescent="0.5">
      <c r="B3243" s="122">
        <v>2017</v>
      </c>
      <c r="C3243" s="126" t="s">
        <v>186</v>
      </c>
      <c r="D3243" s="126" t="s">
        <v>187</v>
      </c>
      <c r="E3243" s="124">
        <v>0.28876800000000002</v>
      </c>
      <c r="F3243" s="124">
        <v>0.164684</v>
      </c>
      <c r="G3243" s="124">
        <v>0.45345200000000002</v>
      </c>
    </row>
    <row r="3244" spans="2:7" hidden="1" x14ac:dyDescent="0.5">
      <c r="B3244" s="122">
        <v>2017</v>
      </c>
      <c r="C3244" s="126" t="s">
        <v>186</v>
      </c>
      <c r="D3244" s="126" t="s">
        <v>188</v>
      </c>
      <c r="E3244" s="124">
        <v>0.80443799999999999</v>
      </c>
      <c r="F3244" s="124">
        <v>0.76605100000000004</v>
      </c>
      <c r="G3244" s="124">
        <v>1.570489</v>
      </c>
    </row>
    <row r="3245" spans="2:7" hidden="1" x14ac:dyDescent="0.5">
      <c r="B3245" s="122">
        <v>2017</v>
      </c>
      <c r="C3245" s="126" t="s">
        <v>186</v>
      </c>
      <c r="D3245" s="126" t="s">
        <v>189</v>
      </c>
      <c r="E3245" s="124">
        <v>0.69100099999999998</v>
      </c>
      <c r="F3245" s="124">
        <v>0.82917099999999999</v>
      </c>
      <c r="G3245" s="124">
        <v>1.5201720000000001</v>
      </c>
    </row>
    <row r="3246" spans="2:7" hidden="1" x14ac:dyDescent="0.5">
      <c r="B3246" s="122">
        <v>2017</v>
      </c>
      <c r="C3246" s="126" t="s">
        <v>190</v>
      </c>
      <c r="D3246" s="126" t="s">
        <v>191</v>
      </c>
      <c r="E3246" s="124">
        <v>1.3358E-2</v>
      </c>
      <c r="F3246" s="124">
        <v>2.0892999999999998E-2</v>
      </c>
      <c r="G3246" s="124">
        <v>3.4250999999999997E-2</v>
      </c>
    </row>
    <row r="3247" spans="2:7" hidden="1" x14ac:dyDescent="0.5">
      <c r="B3247" s="122">
        <v>2017</v>
      </c>
      <c r="C3247" s="126" t="s">
        <v>190</v>
      </c>
      <c r="D3247" s="126" t="s">
        <v>192</v>
      </c>
      <c r="E3247" s="124">
        <v>0.10208100000000001</v>
      </c>
      <c r="F3247" s="124">
        <v>7.2561E-2</v>
      </c>
      <c r="G3247" s="124">
        <v>0.17464199999999999</v>
      </c>
    </row>
    <row r="3248" spans="2:7" hidden="1" x14ac:dyDescent="0.5">
      <c r="B3248" s="122">
        <v>2017</v>
      </c>
      <c r="C3248" s="126" t="s">
        <v>190</v>
      </c>
      <c r="D3248" s="126" t="s">
        <v>193</v>
      </c>
      <c r="E3248" s="124">
        <v>0.49087700000000001</v>
      </c>
      <c r="F3248" s="124">
        <v>0.35384399999999999</v>
      </c>
      <c r="G3248" s="124">
        <v>0.84472100000000006</v>
      </c>
    </row>
    <row r="3249" spans="2:7" hidden="1" x14ac:dyDescent="0.5">
      <c r="B3249" s="122">
        <v>2017</v>
      </c>
      <c r="C3249" s="126" t="s">
        <v>190</v>
      </c>
      <c r="D3249" s="126" t="s">
        <v>194</v>
      </c>
      <c r="E3249" s="124">
        <v>1.1318E-2</v>
      </c>
      <c r="F3249" s="124">
        <v>4.8250000000000003E-3</v>
      </c>
      <c r="G3249" s="124">
        <v>1.6143000000000001E-2</v>
      </c>
    </row>
    <row r="3250" spans="2:7" hidden="1" x14ac:dyDescent="0.5">
      <c r="B3250" s="122">
        <v>2017</v>
      </c>
      <c r="C3250" s="126" t="s">
        <v>190</v>
      </c>
      <c r="D3250" s="126" t="s">
        <v>195</v>
      </c>
      <c r="E3250" s="124">
        <v>0.45634799999999998</v>
      </c>
      <c r="F3250" s="124">
        <v>0.55187900000000001</v>
      </c>
      <c r="G3250" s="124">
        <v>1.008227</v>
      </c>
    </row>
    <row r="3251" spans="2:7" hidden="1" x14ac:dyDescent="0.5">
      <c r="B3251" s="122">
        <v>2017</v>
      </c>
      <c r="C3251" s="126" t="s">
        <v>190</v>
      </c>
      <c r="D3251" s="126" t="s">
        <v>196</v>
      </c>
      <c r="E3251" s="124">
        <v>0.38291799999999998</v>
      </c>
      <c r="F3251" s="124">
        <v>0.214366</v>
      </c>
      <c r="G3251" s="124">
        <v>0.59728399999999993</v>
      </c>
    </row>
    <row r="3252" spans="2:7" hidden="1" x14ac:dyDescent="0.5">
      <c r="B3252" s="122">
        <v>2017</v>
      </c>
      <c r="C3252" s="126" t="s">
        <v>190</v>
      </c>
      <c r="D3252" s="126" t="s">
        <v>197</v>
      </c>
      <c r="E3252" s="124">
        <v>0.13709199999999999</v>
      </c>
      <c r="F3252" s="124">
        <v>0.13192899999999999</v>
      </c>
      <c r="G3252" s="124">
        <v>0.26902100000000001</v>
      </c>
    </row>
    <row r="3253" spans="2:7" hidden="1" x14ac:dyDescent="0.5">
      <c r="B3253" s="122">
        <v>2017</v>
      </c>
      <c r="C3253" s="126" t="s">
        <v>190</v>
      </c>
      <c r="D3253" s="126" t="s">
        <v>198</v>
      </c>
      <c r="E3253" s="124">
        <v>0.51441199999999998</v>
      </c>
      <c r="F3253" s="124">
        <v>1.3294170000000001</v>
      </c>
      <c r="G3253" s="124">
        <v>1.8438289999999999</v>
      </c>
    </row>
    <row r="3254" spans="2:7" hidden="1" x14ac:dyDescent="0.5">
      <c r="B3254" s="122">
        <v>2017</v>
      </c>
      <c r="C3254" s="126" t="s">
        <v>190</v>
      </c>
      <c r="D3254" s="126" t="s">
        <v>199</v>
      </c>
      <c r="E3254" s="124">
        <v>3.7990999999999997E-2</v>
      </c>
      <c r="F3254" s="124">
        <v>0.138017</v>
      </c>
      <c r="G3254" s="124">
        <v>0.176008</v>
      </c>
    </row>
    <row r="3255" spans="2:7" hidden="1" x14ac:dyDescent="0.5">
      <c r="B3255" s="122">
        <v>2017</v>
      </c>
      <c r="C3255" s="126" t="s">
        <v>190</v>
      </c>
      <c r="D3255" s="126" t="s">
        <v>200</v>
      </c>
      <c r="E3255" s="124">
        <v>0.175737</v>
      </c>
      <c r="F3255" s="124">
        <v>0.23763000000000001</v>
      </c>
      <c r="G3255" s="124">
        <v>0.41336699999999998</v>
      </c>
    </row>
    <row r="3256" spans="2:7" hidden="1" x14ac:dyDescent="0.5">
      <c r="B3256" s="122">
        <v>2017</v>
      </c>
      <c r="C3256" s="126" t="s">
        <v>190</v>
      </c>
      <c r="D3256" s="126" t="s">
        <v>201</v>
      </c>
      <c r="E3256" s="124">
        <v>0.54632099999999995</v>
      </c>
      <c r="F3256" s="124">
        <v>0.59057300000000001</v>
      </c>
      <c r="G3256" s="124">
        <v>1.1368940000000001</v>
      </c>
    </row>
    <row r="3257" spans="2:7" hidden="1" x14ac:dyDescent="0.5">
      <c r="B3257" s="122">
        <v>2017</v>
      </c>
      <c r="C3257" s="126" t="s">
        <v>190</v>
      </c>
      <c r="D3257" s="126" t="s">
        <v>202</v>
      </c>
      <c r="E3257" s="124">
        <v>0.38375199999999998</v>
      </c>
      <c r="F3257" s="124">
        <v>0.45730199999999999</v>
      </c>
      <c r="G3257" s="124">
        <v>0.84105399999999997</v>
      </c>
    </row>
    <row r="3258" spans="2:7" hidden="1" x14ac:dyDescent="0.5">
      <c r="B3258" s="122">
        <v>2017</v>
      </c>
      <c r="C3258" s="126" t="s">
        <v>190</v>
      </c>
      <c r="D3258" s="126" t="s">
        <v>203</v>
      </c>
      <c r="E3258" s="124">
        <v>6.2038999999999997E-2</v>
      </c>
      <c r="F3258" s="124">
        <v>7.3587E-2</v>
      </c>
      <c r="G3258" s="124">
        <v>0.135626</v>
      </c>
    </row>
    <row r="3259" spans="2:7" hidden="1" x14ac:dyDescent="0.5">
      <c r="B3259" s="122">
        <v>2017</v>
      </c>
      <c r="C3259" s="126" t="s">
        <v>190</v>
      </c>
      <c r="D3259" s="126" t="s">
        <v>204</v>
      </c>
      <c r="E3259" s="124">
        <v>0.20133100000000001</v>
      </c>
      <c r="F3259" s="124">
        <v>0.19015199999999999</v>
      </c>
      <c r="G3259" s="124">
        <v>0.39148300000000003</v>
      </c>
    </row>
    <row r="3260" spans="2:7" hidden="1" x14ac:dyDescent="0.5">
      <c r="B3260" s="122">
        <v>2017</v>
      </c>
      <c r="C3260" s="126" t="s">
        <v>190</v>
      </c>
      <c r="D3260" s="126" t="s">
        <v>205</v>
      </c>
      <c r="E3260" s="124">
        <v>6.8311999999999998E-2</v>
      </c>
      <c r="F3260" s="124">
        <v>6.6253000000000006E-2</v>
      </c>
      <c r="G3260" s="124">
        <v>0.13456499999999999</v>
      </c>
    </row>
    <row r="3261" spans="2:7" hidden="1" x14ac:dyDescent="0.5">
      <c r="B3261" s="122">
        <v>2017</v>
      </c>
      <c r="C3261" s="126" t="s">
        <v>206</v>
      </c>
      <c r="D3261" s="126" t="s">
        <v>207</v>
      </c>
      <c r="E3261" s="124">
        <v>1.0921999999999999E-2</v>
      </c>
      <c r="F3261" s="124">
        <v>1.6223000000000001E-2</v>
      </c>
      <c r="G3261" s="124">
        <v>2.7144999999999999E-2</v>
      </c>
    </row>
    <row r="3262" spans="2:7" hidden="1" x14ac:dyDescent="0.5">
      <c r="B3262" s="122">
        <v>2017</v>
      </c>
      <c r="C3262" s="126" t="s">
        <v>206</v>
      </c>
      <c r="D3262" s="126" t="s">
        <v>208</v>
      </c>
      <c r="E3262" s="124">
        <v>5.5370000000000003E-3</v>
      </c>
      <c r="F3262" s="124">
        <v>8.2179999999999996E-3</v>
      </c>
      <c r="G3262" s="124">
        <v>1.3755E-2</v>
      </c>
    </row>
    <row r="3263" spans="2:7" hidden="1" x14ac:dyDescent="0.5">
      <c r="B3263" s="122">
        <v>2017</v>
      </c>
      <c r="C3263" s="126" t="s">
        <v>206</v>
      </c>
      <c r="D3263" s="126" t="s">
        <v>209</v>
      </c>
      <c r="E3263" s="124">
        <v>4.7080000000000004E-3</v>
      </c>
      <c r="F3263" s="124">
        <v>5.9080000000000001E-3</v>
      </c>
      <c r="G3263" s="124">
        <v>1.0616E-2</v>
      </c>
    </row>
    <row r="3264" spans="2:7" hidden="1" x14ac:dyDescent="0.5">
      <c r="B3264" s="122">
        <v>2017</v>
      </c>
      <c r="C3264" s="126" t="s">
        <v>206</v>
      </c>
      <c r="D3264" s="126" t="s">
        <v>210</v>
      </c>
      <c r="E3264" s="124">
        <v>4.7656999999999998E-2</v>
      </c>
      <c r="F3264" s="124">
        <v>5.4516000000000002E-2</v>
      </c>
      <c r="G3264" s="124">
        <v>0.102173</v>
      </c>
    </row>
    <row r="3265" spans="2:7" hidden="1" x14ac:dyDescent="0.5">
      <c r="B3265" s="122">
        <v>2017</v>
      </c>
      <c r="C3265" s="126" t="s">
        <v>206</v>
      </c>
      <c r="D3265" s="126" t="s">
        <v>211</v>
      </c>
      <c r="E3265" s="124">
        <v>2.5191000000000002E-2</v>
      </c>
      <c r="F3265" s="124">
        <v>3.4273999999999999E-2</v>
      </c>
      <c r="G3265" s="124">
        <v>5.9464999999999997E-2</v>
      </c>
    </row>
    <row r="3266" spans="2:7" hidden="1" x14ac:dyDescent="0.5">
      <c r="B3266" s="122">
        <v>2017</v>
      </c>
      <c r="C3266" s="126" t="s">
        <v>206</v>
      </c>
      <c r="D3266" s="126" t="s">
        <v>212</v>
      </c>
      <c r="E3266" s="124">
        <v>0.22168199999999999</v>
      </c>
      <c r="F3266" s="124">
        <v>0.32147900000000001</v>
      </c>
      <c r="G3266" s="124">
        <v>0.543161</v>
      </c>
    </row>
    <row r="3267" spans="2:7" hidden="1" x14ac:dyDescent="0.5">
      <c r="B3267" s="122">
        <v>2017</v>
      </c>
      <c r="C3267" s="126" t="s">
        <v>206</v>
      </c>
      <c r="D3267" s="126" t="s">
        <v>213</v>
      </c>
      <c r="E3267" s="124">
        <v>0.33094200000000001</v>
      </c>
      <c r="F3267" s="124">
        <v>0.41456300000000001</v>
      </c>
      <c r="G3267" s="124">
        <v>0.74550500000000008</v>
      </c>
    </row>
    <row r="3268" spans="2:7" hidden="1" x14ac:dyDescent="0.5">
      <c r="B3268" s="122">
        <v>2017</v>
      </c>
      <c r="C3268" s="126" t="s">
        <v>206</v>
      </c>
      <c r="D3268" s="126" t="s">
        <v>214</v>
      </c>
      <c r="E3268" s="124">
        <v>8.914E-3</v>
      </c>
      <c r="F3268" s="124">
        <v>2.5080999999999999E-2</v>
      </c>
      <c r="G3268" s="124">
        <v>3.3994999999999997E-2</v>
      </c>
    </row>
    <row r="3269" spans="2:7" hidden="1" x14ac:dyDescent="0.5">
      <c r="B3269" s="122">
        <v>2017</v>
      </c>
      <c r="C3269" s="126" t="s">
        <v>206</v>
      </c>
      <c r="D3269" s="126" t="s">
        <v>215</v>
      </c>
      <c r="E3269" s="124">
        <v>9.5100000000000004E-2</v>
      </c>
      <c r="F3269" s="124">
        <v>0.100505</v>
      </c>
      <c r="G3269" s="124">
        <v>0.195605</v>
      </c>
    </row>
    <row r="3270" spans="2:7" hidden="1" x14ac:dyDescent="0.5">
      <c r="B3270" s="122">
        <v>2017</v>
      </c>
      <c r="C3270" s="126" t="s">
        <v>206</v>
      </c>
      <c r="D3270" s="126" t="s">
        <v>216</v>
      </c>
      <c r="E3270" s="124">
        <v>4.4378000000000001E-2</v>
      </c>
      <c r="F3270" s="124">
        <v>3.7231E-2</v>
      </c>
      <c r="G3270" s="124">
        <v>8.1609000000000001E-2</v>
      </c>
    </row>
    <row r="3271" spans="2:7" hidden="1" x14ac:dyDescent="0.5">
      <c r="B3271" s="122">
        <v>2017</v>
      </c>
      <c r="C3271" s="126" t="s">
        <v>206</v>
      </c>
      <c r="D3271" s="126" t="s">
        <v>217</v>
      </c>
      <c r="E3271" s="124">
        <v>1.1433E-2</v>
      </c>
      <c r="F3271" s="124">
        <v>1.8505000000000001E-2</v>
      </c>
      <c r="G3271" s="124">
        <v>2.9937999999999999E-2</v>
      </c>
    </row>
    <row r="3272" spans="2:7" hidden="1" x14ac:dyDescent="0.5">
      <c r="B3272" s="122">
        <v>2017</v>
      </c>
      <c r="C3272" s="126" t="s">
        <v>206</v>
      </c>
      <c r="D3272" s="126" t="s">
        <v>218</v>
      </c>
      <c r="E3272" s="124">
        <v>3.6892000000000001E-2</v>
      </c>
      <c r="F3272" s="124">
        <v>8.6579000000000003E-2</v>
      </c>
      <c r="G3272" s="124">
        <v>0.123471</v>
      </c>
    </row>
    <row r="3273" spans="2:7" hidden="1" x14ac:dyDescent="0.5">
      <c r="B3273" s="122">
        <v>2017</v>
      </c>
      <c r="C3273" s="126" t="s">
        <v>206</v>
      </c>
      <c r="D3273" s="126" t="s">
        <v>219</v>
      </c>
      <c r="E3273" s="124">
        <v>4.3112999999999999E-2</v>
      </c>
      <c r="F3273" s="124">
        <v>5.3559000000000002E-2</v>
      </c>
      <c r="G3273" s="124">
        <v>9.6672000000000008E-2</v>
      </c>
    </row>
    <row r="3274" spans="2:7" hidden="1" x14ac:dyDescent="0.5">
      <c r="B3274" s="122">
        <v>2017</v>
      </c>
      <c r="C3274" s="126" t="s">
        <v>206</v>
      </c>
      <c r="D3274" s="126" t="s">
        <v>220</v>
      </c>
      <c r="E3274" s="124">
        <v>6.5905000000000005E-2</v>
      </c>
      <c r="F3274" s="124">
        <v>9.3238000000000001E-2</v>
      </c>
      <c r="G3274" s="124">
        <v>0.15914300000000001</v>
      </c>
    </row>
    <row r="3275" spans="2:7" hidden="1" x14ac:dyDescent="0.5">
      <c r="B3275" s="122">
        <v>2017</v>
      </c>
      <c r="C3275" s="126" t="s">
        <v>206</v>
      </c>
      <c r="D3275" s="126" t="s">
        <v>221</v>
      </c>
      <c r="E3275" s="124">
        <v>3.1910000000000001E-2</v>
      </c>
      <c r="F3275" s="124">
        <v>0.54770799999999997</v>
      </c>
      <c r="G3275" s="124">
        <v>0.57961799999999997</v>
      </c>
    </row>
    <row r="3276" spans="2:7" hidden="1" x14ac:dyDescent="0.5">
      <c r="B3276" s="122">
        <v>2017</v>
      </c>
      <c r="C3276" s="126" t="s">
        <v>206</v>
      </c>
      <c r="D3276" s="126" t="s">
        <v>222</v>
      </c>
      <c r="E3276" s="124">
        <v>4.9646999999999997E-2</v>
      </c>
      <c r="F3276" s="124">
        <v>0.103078</v>
      </c>
      <c r="G3276" s="124">
        <v>0.152725</v>
      </c>
    </row>
    <row r="3277" spans="2:7" hidden="1" x14ac:dyDescent="0.5">
      <c r="B3277" s="122">
        <v>2017</v>
      </c>
      <c r="C3277" s="126" t="s">
        <v>206</v>
      </c>
      <c r="D3277" s="126" t="s">
        <v>223</v>
      </c>
      <c r="E3277" s="124">
        <v>6.3947000000000004E-2</v>
      </c>
      <c r="F3277" s="124">
        <v>0.21835099999999999</v>
      </c>
      <c r="G3277" s="124">
        <v>0.28229799999999999</v>
      </c>
    </row>
    <row r="3278" spans="2:7" hidden="1" x14ac:dyDescent="0.5">
      <c r="B3278" s="122">
        <v>2017</v>
      </c>
      <c r="C3278" s="126" t="s">
        <v>206</v>
      </c>
      <c r="D3278" s="126" t="s">
        <v>224</v>
      </c>
      <c r="E3278" s="124">
        <v>8.4759999999999992E-3</v>
      </c>
      <c r="F3278" s="124">
        <v>2.0979000000000001E-2</v>
      </c>
      <c r="G3278" s="124">
        <v>2.9454999999999999E-2</v>
      </c>
    </row>
    <row r="3279" spans="2:7" hidden="1" x14ac:dyDescent="0.5">
      <c r="B3279" s="122">
        <v>2017</v>
      </c>
      <c r="C3279" s="126" t="s">
        <v>206</v>
      </c>
      <c r="D3279" s="126" t="s">
        <v>225</v>
      </c>
      <c r="E3279" s="124">
        <v>5.1441000000000001E-2</v>
      </c>
      <c r="F3279" s="124">
        <v>0.19336999999999999</v>
      </c>
      <c r="G3279" s="124">
        <v>0.244811</v>
      </c>
    </row>
    <row r="3280" spans="2:7" hidden="1" x14ac:dyDescent="0.5">
      <c r="B3280" s="122">
        <v>2017</v>
      </c>
      <c r="C3280" s="126" t="s">
        <v>206</v>
      </c>
      <c r="D3280" s="126" t="s">
        <v>226</v>
      </c>
      <c r="E3280" s="124">
        <v>6.8474999999999994E-2</v>
      </c>
      <c r="F3280" s="124">
        <v>8.7854000000000002E-2</v>
      </c>
      <c r="G3280" s="124">
        <v>0.156329</v>
      </c>
    </row>
    <row r="3281" spans="2:7" hidden="1" x14ac:dyDescent="0.5">
      <c r="B3281" s="122">
        <v>2017</v>
      </c>
      <c r="C3281" s="126" t="s">
        <v>206</v>
      </c>
      <c r="D3281" s="126" t="s">
        <v>227</v>
      </c>
      <c r="E3281" s="124">
        <v>0.117521</v>
      </c>
      <c r="F3281" s="124">
        <v>0.160825</v>
      </c>
      <c r="G3281" s="124">
        <v>0.27834599999999998</v>
      </c>
    </row>
    <row r="3282" spans="2:7" hidden="1" x14ac:dyDescent="0.5">
      <c r="B3282" s="122">
        <v>2017</v>
      </c>
      <c r="C3282" s="126" t="s">
        <v>206</v>
      </c>
      <c r="D3282" s="126" t="s">
        <v>228</v>
      </c>
      <c r="E3282" s="124">
        <v>5.1366000000000002E-2</v>
      </c>
      <c r="F3282" s="124">
        <v>8.1519999999999995E-2</v>
      </c>
      <c r="G3282" s="124">
        <v>0.132886</v>
      </c>
    </row>
    <row r="3283" spans="2:7" hidden="1" x14ac:dyDescent="0.5">
      <c r="B3283" s="122">
        <v>2017</v>
      </c>
      <c r="C3283" s="126" t="s">
        <v>206</v>
      </c>
      <c r="D3283" s="126" t="s">
        <v>229</v>
      </c>
      <c r="E3283" s="124">
        <v>9.9999999999999995E-7</v>
      </c>
      <c r="F3283" s="124">
        <v>1.0399999999999999E-4</v>
      </c>
      <c r="G3283" s="124">
        <v>1.05E-4</v>
      </c>
    </row>
    <row r="3284" spans="2:7" hidden="1" x14ac:dyDescent="0.5">
      <c r="B3284" s="122">
        <v>2017</v>
      </c>
      <c r="C3284" s="126" t="s">
        <v>206</v>
      </c>
      <c r="D3284" s="126" t="s">
        <v>230</v>
      </c>
      <c r="E3284" s="124">
        <v>3.5800999999999999E-2</v>
      </c>
      <c r="F3284" s="124">
        <v>4.8462999999999999E-2</v>
      </c>
      <c r="G3284" s="124">
        <v>8.4264000000000006E-2</v>
      </c>
    </row>
    <row r="3285" spans="2:7" hidden="1" x14ac:dyDescent="0.5">
      <c r="B3285" s="122">
        <v>2017</v>
      </c>
      <c r="C3285" s="126" t="s">
        <v>206</v>
      </c>
      <c r="D3285" s="126" t="s">
        <v>231</v>
      </c>
      <c r="E3285" s="124">
        <v>3.9247999999999998E-2</v>
      </c>
      <c r="F3285" s="124">
        <v>9.3090000000000006E-2</v>
      </c>
      <c r="G3285" s="124">
        <v>0.13233800000000001</v>
      </c>
    </row>
    <row r="3286" spans="2:7" hidden="1" x14ac:dyDescent="0.5">
      <c r="B3286" s="122">
        <v>2017</v>
      </c>
      <c r="C3286" s="126" t="s">
        <v>206</v>
      </c>
      <c r="D3286" s="126" t="s">
        <v>232</v>
      </c>
      <c r="E3286" s="124">
        <v>1.297E-3</v>
      </c>
      <c r="F3286" s="124">
        <v>1.9880000000000002E-3</v>
      </c>
      <c r="G3286" s="124">
        <v>3.2850000000000002E-3</v>
      </c>
    </row>
    <row r="3287" spans="2:7" hidden="1" x14ac:dyDescent="0.5">
      <c r="B3287" s="122">
        <v>2017</v>
      </c>
      <c r="C3287" s="126" t="s">
        <v>206</v>
      </c>
      <c r="D3287" s="126" t="s">
        <v>233</v>
      </c>
      <c r="E3287" s="124">
        <v>2.526E-3</v>
      </c>
      <c r="F3287" s="124">
        <v>3.094E-3</v>
      </c>
      <c r="G3287" s="124">
        <v>5.62E-3</v>
      </c>
    </row>
    <row r="3288" spans="2:7" hidden="1" x14ac:dyDescent="0.5">
      <c r="B3288" s="122">
        <v>2017</v>
      </c>
      <c r="C3288" s="126" t="s">
        <v>206</v>
      </c>
      <c r="D3288" s="126" t="s">
        <v>234</v>
      </c>
      <c r="E3288" s="124">
        <v>2.8805999999999998E-2</v>
      </c>
      <c r="F3288" s="124">
        <v>5.1723999999999999E-2</v>
      </c>
      <c r="G3288" s="124">
        <v>8.052999999999999E-2</v>
      </c>
    </row>
    <row r="3289" spans="2:7" hidden="1" x14ac:dyDescent="0.5">
      <c r="B3289" s="122">
        <v>2017</v>
      </c>
      <c r="C3289" s="126" t="s">
        <v>206</v>
      </c>
      <c r="D3289" s="126" t="s">
        <v>235</v>
      </c>
      <c r="E3289" s="124">
        <v>1.1743E-2</v>
      </c>
      <c r="F3289" s="124">
        <v>0.21290000000000001</v>
      </c>
      <c r="G3289" s="124">
        <v>0.22464300000000001</v>
      </c>
    </row>
    <row r="3290" spans="2:7" hidden="1" x14ac:dyDescent="0.5">
      <c r="B3290" s="122">
        <v>2017</v>
      </c>
      <c r="C3290" s="126" t="s">
        <v>206</v>
      </c>
      <c r="D3290" s="126" t="s">
        <v>236</v>
      </c>
      <c r="E3290" s="124">
        <v>1.503E-3</v>
      </c>
      <c r="F3290" s="124">
        <v>1.689E-3</v>
      </c>
      <c r="G3290" s="124">
        <v>3.192E-3</v>
      </c>
    </row>
    <row r="3291" spans="2:7" hidden="1" x14ac:dyDescent="0.5">
      <c r="B3291" s="122">
        <v>2017</v>
      </c>
      <c r="C3291" s="126" t="s">
        <v>206</v>
      </c>
      <c r="D3291" s="126" t="s">
        <v>237</v>
      </c>
      <c r="E3291" s="124">
        <v>6.8911E-2</v>
      </c>
      <c r="F3291" s="124">
        <v>5.6578999999999997E-2</v>
      </c>
      <c r="G3291" s="124">
        <v>0.12548999999999999</v>
      </c>
    </row>
    <row r="3292" spans="2:7" hidden="1" x14ac:dyDescent="0.5">
      <c r="B3292" s="122">
        <v>2017</v>
      </c>
      <c r="C3292" s="126" t="s">
        <v>206</v>
      </c>
      <c r="D3292" s="126" t="s">
        <v>238</v>
      </c>
      <c r="E3292" s="124">
        <v>4.5725000000000002E-2</v>
      </c>
      <c r="F3292" s="124">
        <v>3.7655000000000001E-2</v>
      </c>
      <c r="G3292" s="124">
        <v>8.338000000000001E-2</v>
      </c>
    </row>
    <row r="3293" spans="2:7" hidden="1" x14ac:dyDescent="0.5">
      <c r="B3293" s="122">
        <v>2017</v>
      </c>
      <c r="C3293" s="126" t="s">
        <v>206</v>
      </c>
      <c r="D3293" s="126" t="s">
        <v>239</v>
      </c>
      <c r="E3293" s="124">
        <v>0.13761300000000001</v>
      </c>
      <c r="F3293" s="124">
        <v>0.24726899999999999</v>
      </c>
      <c r="G3293" s="124">
        <v>0.384882</v>
      </c>
    </row>
    <row r="3294" spans="2:7" hidden="1" x14ac:dyDescent="0.5">
      <c r="B3294" s="122">
        <v>2017</v>
      </c>
      <c r="C3294" s="126" t="s">
        <v>206</v>
      </c>
      <c r="D3294" s="126" t="s">
        <v>240</v>
      </c>
      <c r="E3294" s="124">
        <v>1.0933999999999999E-2</v>
      </c>
      <c r="F3294" s="124">
        <v>6.3362000000000002E-2</v>
      </c>
      <c r="G3294" s="124">
        <v>7.4296000000000001E-2</v>
      </c>
    </row>
    <row r="3295" spans="2:7" hidden="1" x14ac:dyDescent="0.5">
      <c r="B3295" s="122">
        <v>2017</v>
      </c>
      <c r="C3295" s="126" t="s">
        <v>206</v>
      </c>
      <c r="D3295" s="126" t="s">
        <v>241</v>
      </c>
      <c r="E3295" s="124">
        <v>2.1977E-2</v>
      </c>
      <c r="F3295" s="124">
        <v>3.1765000000000002E-2</v>
      </c>
      <c r="G3295" s="124">
        <v>5.3741999999999998E-2</v>
      </c>
    </row>
    <row r="3296" spans="2:7" hidden="1" x14ac:dyDescent="0.5">
      <c r="B3296" s="122">
        <v>2017</v>
      </c>
      <c r="C3296" s="126" t="s">
        <v>206</v>
      </c>
      <c r="D3296" s="126" t="s">
        <v>242</v>
      </c>
      <c r="E3296" s="124">
        <v>7.6099999999999996E-3</v>
      </c>
      <c r="F3296" s="124">
        <v>7.8139999999999998E-3</v>
      </c>
      <c r="G3296" s="124">
        <v>1.5424E-2</v>
      </c>
    </row>
    <row r="3297" spans="2:7" hidden="1" x14ac:dyDescent="0.5">
      <c r="B3297" s="122">
        <v>2017</v>
      </c>
      <c r="C3297" s="126" t="s">
        <v>206</v>
      </c>
      <c r="D3297" s="126" t="s">
        <v>243</v>
      </c>
      <c r="E3297" s="124">
        <v>3.7500000000000001E-4</v>
      </c>
      <c r="F3297" s="124">
        <v>1.9699999999999999E-4</v>
      </c>
      <c r="G3297" s="124">
        <v>5.7200000000000003E-4</v>
      </c>
    </row>
    <row r="3298" spans="2:7" hidden="1" x14ac:dyDescent="0.5">
      <c r="B3298" s="122">
        <v>2017</v>
      </c>
      <c r="C3298" s="126" t="s">
        <v>206</v>
      </c>
      <c r="D3298" s="126" t="s">
        <v>244</v>
      </c>
      <c r="E3298" s="124">
        <v>1.0366E-2</v>
      </c>
      <c r="F3298" s="124">
        <v>1.1365999999999999E-2</v>
      </c>
      <c r="G3298" s="124">
        <v>2.1732000000000001E-2</v>
      </c>
    </row>
    <row r="3299" spans="2:7" hidden="1" x14ac:dyDescent="0.5">
      <c r="B3299" s="122">
        <v>2017</v>
      </c>
      <c r="C3299" s="126" t="s">
        <v>206</v>
      </c>
      <c r="D3299" s="126" t="s">
        <v>245</v>
      </c>
      <c r="E3299" s="124">
        <v>1.5226E-2</v>
      </c>
      <c r="F3299" s="124">
        <v>2.5007999999999999E-2</v>
      </c>
      <c r="G3299" s="124">
        <v>4.0233999999999999E-2</v>
      </c>
    </row>
    <row r="3300" spans="2:7" hidden="1" x14ac:dyDescent="0.5">
      <c r="B3300" s="122">
        <v>2017</v>
      </c>
      <c r="C3300" s="126" t="s">
        <v>77</v>
      </c>
      <c r="D3300" s="126" t="s">
        <v>246</v>
      </c>
      <c r="E3300" s="124">
        <v>0.14868200000000001</v>
      </c>
      <c r="F3300" s="124">
        <v>0.33501900000000001</v>
      </c>
      <c r="G3300" s="124">
        <v>0.48370099999999999</v>
      </c>
    </row>
    <row r="3301" spans="2:7" hidden="1" x14ac:dyDescent="0.5">
      <c r="B3301" s="122">
        <v>2017</v>
      </c>
      <c r="C3301" s="126" t="s">
        <v>77</v>
      </c>
      <c r="D3301" s="126" t="s">
        <v>247</v>
      </c>
      <c r="E3301" s="124">
        <v>2.9035999999999999E-2</v>
      </c>
      <c r="F3301" s="124">
        <v>1.6145E-2</v>
      </c>
      <c r="G3301" s="124">
        <v>4.5180999999999999E-2</v>
      </c>
    </row>
    <row r="3302" spans="2:7" hidden="1" x14ac:dyDescent="0.5">
      <c r="B3302" s="122">
        <v>2017</v>
      </c>
      <c r="C3302" s="126" t="s">
        <v>77</v>
      </c>
      <c r="D3302" s="126" t="s">
        <v>248</v>
      </c>
      <c r="E3302" s="124">
        <v>1.0658000000000001E-2</v>
      </c>
      <c r="F3302" s="124">
        <v>1.5116160000000001</v>
      </c>
      <c r="G3302" s="124">
        <v>1.5222739999999999</v>
      </c>
    </row>
    <row r="3303" spans="2:7" hidden="1" x14ac:dyDescent="0.5">
      <c r="B3303" s="122">
        <v>2017</v>
      </c>
      <c r="C3303" s="126" t="s">
        <v>77</v>
      </c>
      <c r="D3303" s="126" t="s">
        <v>249</v>
      </c>
      <c r="E3303" s="124">
        <v>1.1492E-2</v>
      </c>
      <c r="F3303" s="124">
        <v>0.89737699999999998</v>
      </c>
      <c r="G3303" s="124">
        <v>0.90886899999999993</v>
      </c>
    </row>
    <row r="3304" spans="2:7" hidden="1" x14ac:dyDescent="0.5">
      <c r="B3304" s="122">
        <v>2017</v>
      </c>
      <c r="C3304" s="126" t="s">
        <v>77</v>
      </c>
      <c r="D3304" s="126" t="s">
        <v>250</v>
      </c>
      <c r="E3304" s="124">
        <v>0.108085</v>
      </c>
      <c r="F3304" s="124">
        <v>0.140707</v>
      </c>
      <c r="G3304" s="124">
        <v>0.24879200000000001</v>
      </c>
    </row>
    <row r="3305" spans="2:7" hidden="1" x14ac:dyDescent="0.5">
      <c r="B3305" s="122">
        <v>2017</v>
      </c>
      <c r="C3305" s="126" t="s">
        <v>77</v>
      </c>
      <c r="D3305" s="126" t="s">
        <v>251</v>
      </c>
      <c r="E3305" s="124">
        <v>0.214614</v>
      </c>
      <c r="F3305" s="124">
        <v>0.166127</v>
      </c>
      <c r="G3305" s="124">
        <v>0.380741</v>
      </c>
    </row>
    <row r="3306" spans="2:7" hidden="1" x14ac:dyDescent="0.5">
      <c r="B3306" s="122">
        <v>2017</v>
      </c>
      <c r="C3306" s="126" t="s">
        <v>77</v>
      </c>
      <c r="D3306" s="126" t="s">
        <v>252</v>
      </c>
      <c r="E3306" s="124">
        <v>3.2009999999999997E-2</v>
      </c>
      <c r="F3306" s="124">
        <v>0.13614399999999999</v>
      </c>
      <c r="G3306" s="124">
        <v>0.168154</v>
      </c>
    </row>
    <row r="3307" spans="2:7" hidden="1" x14ac:dyDescent="0.5">
      <c r="B3307" s="122">
        <v>2017</v>
      </c>
      <c r="C3307" s="126" t="s">
        <v>77</v>
      </c>
      <c r="D3307" s="126" t="s">
        <v>253</v>
      </c>
      <c r="E3307" s="124">
        <v>6.2379999999999996E-3</v>
      </c>
      <c r="F3307" s="124">
        <v>5.3220000000000003E-3</v>
      </c>
      <c r="G3307" s="124">
        <v>1.1560000000000001E-2</v>
      </c>
    </row>
    <row r="3308" spans="2:7" hidden="1" x14ac:dyDescent="0.5">
      <c r="B3308" s="122">
        <v>2017</v>
      </c>
      <c r="C3308" s="126" t="s">
        <v>77</v>
      </c>
      <c r="D3308" s="126" t="s">
        <v>254</v>
      </c>
      <c r="E3308" s="124">
        <v>0.13921</v>
      </c>
      <c r="F3308" s="124">
        <v>0.131298</v>
      </c>
      <c r="G3308" s="124">
        <v>0.27050800000000003</v>
      </c>
    </row>
    <row r="3309" spans="2:7" hidden="1" x14ac:dyDescent="0.5">
      <c r="B3309" s="122">
        <v>2017</v>
      </c>
      <c r="C3309" s="126" t="s">
        <v>77</v>
      </c>
      <c r="D3309" s="126" t="s">
        <v>255</v>
      </c>
      <c r="E3309" s="124">
        <v>0.34346700000000002</v>
      </c>
      <c r="F3309" s="124">
        <v>1.2559530000000001</v>
      </c>
      <c r="G3309" s="124">
        <v>1.5994200000000001</v>
      </c>
    </row>
    <row r="3310" spans="2:7" hidden="1" x14ac:dyDescent="0.5">
      <c r="B3310" s="122">
        <v>2017</v>
      </c>
      <c r="C3310" s="126" t="s">
        <v>77</v>
      </c>
      <c r="D3310" s="126" t="s">
        <v>256</v>
      </c>
      <c r="E3310" s="124">
        <v>0.48912600000000001</v>
      </c>
      <c r="F3310" s="124">
        <v>0.37345899999999999</v>
      </c>
      <c r="G3310" s="124">
        <v>0.86258499999999994</v>
      </c>
    </row>
    <row r="3311" spans="2:7" x14ac:dyDescent="0.5">
      <c r="B3311" s="122">
        <v>2018</v>
      </c>
      <c r="C3311" s="124" t="s">
        <v>136</v>
      </c>
      <c r="D3311" s="124" t="s">
        <v>52</v>
      </c>
      <c r="E3311" s="124">
        <v>0.59485100000000002</v>
      </c>
      <c r="F3311" s="124">
        <v>1.3431280000000001</v>
      </c>
      <c r="G3311" s="124">
        <v>1.9379789999999999</v>
      </c>
    </row>
    <row r="3312" spans="2:7" x14ac:dyDescent="0.5">
      <c r="B3312" s="122">
        <v>2018</v>
      </c>
      <c r="C3312" s="124" t="s">
        <v>136</v>
      </c>
      <c r="D3312" s="124" t="s">
        <v>137</v>
      </c>
      <c r="E3312" s="124">
        <v>0.18888199999999999</v>
      </c>
      <c r="F3312" s="124">
        <v>0.30220599999999997</v>
      </c>
      <c r="G3312" s="124">
        <v>0.49108800000000002</v>
      </c>
    </row>
    <row r="3313" spans="2:7" x14ac:dyDescent="0.5">
      <c r="B3313" s="122">
        <v>2018</v>
      </c>
      <c r="C3313" s="126" t="s">
        <v>136</v>
      </c>
      <c r="D3313" s="126" t="s">
        <v>51</v>
      </c>
      <c r="E3313" s="124">
        <v>1.4221569999999999</v>
      </c>
      <c r="F3313" s="124">
        <v>1.384028</v>
      </c>
      <c r="G3313" s="124">
        <v>2.8061850000000002</v>
      </c>
    </row>
    <row r="3314" spans="2:7" x14ac:dyDescent="0.5">
      <c r="B3314" s="122">
        <v>2018</v>
      </c>
      <c r="C3314" s="126" t="s">
        <v>136</v>
      </c>
      <c r="D3314" s="126" t="s">
        <v>138</v>
      </c>
      <c r="E3314" s="124">
        <v>0.87564299999999995</v>
      </c>
      <c r="F3314" s="124">
        <v>0.93193199999999998</v>
      </c>
      <c r="G3314" s="124">
        <v>1.8075749999999999</v>
      </c>
    </row>
    <row r="3315" spans="2:7" hidden="1" x14ac:dyDescent="0.5">
      <c r="B3315" s="122">
        <v>2018</v>
      </c>
      <c r="C3315" s="126" t="s">
        <v>139</v>
      </c>
      <c r="D3315" s="126" t="s">
        <v>139</v>
      </c>
      <c r="E3315" s="124">
        <v>8.5595350000000003</v>
      </c>
      <c r="F3315" s="124">
        <v>0</v>
      </c>
      <c r="G3315" s="124">
        <v>8.5595350000000003</v>
      </c>
    </row>
    <row r="3316" spans="2:7" hidden="1" x14ac:dyDescent="0.5">
      <c r="B3316" s="122">
        <v>2018</v>
      </c>
      <c r="C3316" s="126" t="s">
        <v>72</v>
      </c>
      <c r="D3316" s="126" t="s">
        <v>140</v>
      </c>
      <c r="E3316" s="124">
        <v>3.5335999999999999</v>
      </c>
      <c r="F3316" s="124">
        <v>0.86460899999999996</v>
      </c>
      <c r="G3316" s="124">
        <v>4.3982089999999996</v>
      </c>
    </row>
    <row r="3317" spans="2:7" hidden="1" x14ac:dyDescent="0.5">
      <c r="B3317" s="122">
        <v>2018</v>
      </c>
      <c r="C3317" s="126" t="s">
        <v>72</v>
      </c>
      <c r="D3317" s="126" t="s">
        <v>141</v>
      </c>
      <c r="E3317" s="124">
        <v>0.145202</v>
      </c>
      <c r="F3317" s="124">
        <v>4.1595E-2</v>
      </c>
      <c r="G3317" s="124">
        <v>0.18679699999999999</v>
      </c>
    </row>
    <row r="3318" spans="2:7" hidden="1" x14ac:dyDescent="0.5">
      <c r="B3318" s="122">
        <v>2018</v>
      </c>
      <c r="C3318" s="126" t="s">
        <v>72</v>
      </c>
      <c r="D3318" s="126" t="s">
        <v>142</v>
      </c>
      <c r="E3318" s="124">
        <v>0.27239400000000002</v>
      </c>
      <c r="F3318" s="124">
        <v>0.14527799999999999</v>
      </c>
      <c r="G3318" s="124">
        <v>0.41767199999999999</v>
      </c>
    </row>
    <row r="3319" spans="2:7" hidden="1" x14ac:dyDescent="0.5">
      <c r="B3319" s="122">
        <v>2018</v>
      </c>
      <c r="C3319" s="126" t="s">
        <v>72</v>
      </c>
      <c r="D3319" s="126" t="s">
        <v>143</v>
      </c>
      <c r="E3319" s="124">
        <v>0.70402299999999995</v>
      </c>
      <c r="F3319" s="124">
        <v>0.15654599999999999</v>
      </c>
      <c r="G3319" s="124">
        <v>0.86056899999999992</v>
      </c>
    </row>
    <row r="3320" spans="2:7" hidden="1" x14ac:dyDescent="0.5">
      <c r="B3320" s="122">
        <v>2018</v>
      </c>
      <c r="C3320" s="126" t="s">
        <v>72</v>
      </c>
      <c r="D3320" s="126" t="s">
        <v>144</v>
      </c>
      <c r="E3320" s="124">
        <v>4.2923999999999997E-2</v>
      </c>
      <c r="F3320" s="124">
        <v>4.1717999999999998E-2</v>
      </c>
      <c r="G3320" s="124">
        <v>8.4641999999999995E-2</v>
      </c>
    </row>
    <row r="3321" spans="2:7" hidden="1" x14ac:dyDescent="0.5">
      <c r="B3321" s="122">
        <v>2018</v>
      </c>
      <c r="C3321" s="126" t="s">
        <v>72</v>
      </c>
      <c r="D3321" s="126" t="s">
        <v>145</v>
      </c>
      <c r="E3321" s="124">
        <v>0.78171999999999997</v>
      </c>
      <c r="F3321" s="124">
        <v>0.25438100000000002</v>
      </c>
      <c r="G3321" s="124">
        <v>1.0361009999999999</v>
      </c>
    </row>
    <row r="3322" spans="2:7" hidden="1" x14ac:dyDescent="0.5">
      <c r="B3322" s="122">
        <v>2018</v>
      </c>
      <c r="C3322" s="126" t="s">
        <v>146</v>
      </c>
      <c r="D3322" s="126" t="s">
        <v>147</v>
      </c>
      <c r="E3322" s="124">
        <v>4.5250000000000004E-3</v>
      </c>
      <c r="F3322" s="124">
        <v>0.75417699999999999</v>
      </c>
      <c r="G3322" s="124">
        <v>0.75870199999999999</v>
      </c>
    </row>
    <row r="3323" spans="2:7" hidden="1" x14ac:dyDescent="0.5">
      <c r="B3323" s="122">
        <v>2018</v>
      </c>
      <c r="C3323" s="126" t="s">
        <v>146</v>
      </c>
      <c r="D3323" s="126" t="s">
        <v>148</v>
      </c>
      <c r="E3323" s="124">
        <v>0.20907999999999999</v>
      </c>
      <c r="F3323" s="124">
        <v>0.121226</v>
      </c>
      <c r="G3323" s="124">
        <v>0.33030599999999999</v>
      </c>
    </row>
    <row r="3324" spans="2:7" hidden="1" x14ac:dyDescent="0.5">
      <c r="B3324" s="122">
        <v>2018</v>
      </c>
      <c r="C3324" s="126" t="s">
        <v>146</v>
      </c>
      <c r="D3324" s="126" t="s">
        <v>149</v>
      </c>
      <c r="E3324" s="124">
        <v>2.0743000000000001E-2</v>
      </c>
      <c r="F3324" s="124">
        <v>0.45242300000000002</v>
      </c>
      <c r="G3324" s="124">
        <v>0.47316599999999998</v>
      </c>
    </row>
    <row r="3325" spans="2:7" hidden="1" x14ac:dyDescent="0.5">
      <c r="B3325" s="122">
        <v>2018</v>
      </c>
      <c r="C3325" s="126" t="s">
        <v>146</v>
      </c>
      <c r="D3325" s="126" t="s">
        <v>150</v>
      </c>
      <c r="E3325" s="124">
        <v>0.104759</v>
      </c>
      <c r="F3325" s="124">
        <v>1.0019340000000001</v>
      </c>
      <c r="G3325" s="124">
        <v>1.1066929999999999</v>
      </c>
    </row>
    <row r="3326" spans="2:7" hidden="1" x14ac:dyDescent="0.5">
      <c r="B3326" s="122">
        <v>2018</v>
      </c>
      <c r="C3326" s="126" t="s">
        <v>146</v>
      </c>
      <c r="D3326" s="126" t="s">
        <v>151</v>
      </c>
      <c r="E3326" s="124">
        <v>2.6803E-2</v>
      </c>
      <c r="F3326" s="124">
        <v>0.13514399999999999</v>
      </c>
      <c r="G3326" s="124">
        <v>0.16194700000000001</v>
      </c>
    </row>
    <row r="3327" spans="2:7" hidden="1" x14ac:dyDescent="0.5">
      <c r="B3327" s="122">
        <v>2018</v>
      </c>
      <c r="C3327" s="126" t="s">
        <v>146</v>
      </c>
      <c r="D3327" s="126" t="s">
        <v>152</v>
      </c>
      <c r="E3327" s="124">
        <v>4.646E-3</v>
      </c>
      <c r="F3327" s="124">
        <v>0.149868</v>
      </c>
      <c r="G3327" s="124">
        <v>0.15451400000000001</v>
      </c>
    </row>
    <row r="3328" spans="2:7" hidden="1" x14ac:dyDescent="0.5">
      <c r="B3328" s="122">
        <v>2018</v>
      </c>
      <c r="C3328" s="126" t="s">
        <v>146</v>
      </c>
      <c r="D3328" s="126" t="s">
        <v>153</v>
      </c>
      <c r="E3328" s="124">
        <v>4.372E-3</v>
      </c>
      <c r="F3328" s="124">
        <v>0.30355199999999999</v>
      </c>
      <c r="G3328" s="124">
        <v>0.30792399999999998</v>
      </c>
    </row>
    <row r="3329" spans="2:7" hidden="1" x14ac:dyDescent="0.5">
      <c r="B3329" s="122">
        <v>2018</v>
      </c>
      <c r="C3329" s="126" t="s">
        <v>146</v>
      </c>
      <c r="D3329" s="126" t="s">
        <v>154</v>
      </c>
      <c r="E3329" s="124">
        <v>9.3980000000000001E-3</v>
      </c>
      <c r="F3329" s="124">
        <v>0.81775900000000001</v>
      </c>
      <c r="G3329" s="124">
        <v>0.82715700000000003</v>
      </c>
    </row>
    <row r="3330" spans="2:7" hidden="1" x14ac:dyDescent="0.5">
      <c r="B3330" s="122">
        <v>2018</v>
      </c>
      <c r="C3330" s="126" t="s">
        <v>146</v>
      </c>
      <c r="D3330" s="126" t="s">
        <v>155</v>
      </c>
      <c r="E3330" s="124">
        <v>5.4100000000000003E-4</v>
      </c>
      <c r="F3330" s="124">
        <v>2.5940999999999999E-2</v>
      </c>
      <c r="G3330" s="124">
        <v>2.6481999999999999E-2</v>
      </c>
    </row>
    <row r="3331" spans="2:7" hidden="1" x14ac:dyDescent="0.5">
      <c r="B3331" s="122">
        <v>2018</v>
      </c>
      <c r="C3331" s="126" t="s">
        <v>146</v>
      </c>
      <c r="D3331" s="126" t="s">
        <v>156</v>
      </c>
      <c r="E3331" s="124">
        <v>6.8640000000000003E-3</v>
      </c>
      <c r="F3331" s="124">
        <v>0.53624799999999995</v>
      </c>
      <c r="G3331" s="124">
        <v>0.54311199999999993</v>
      </c>
    </row>
    <row r="3332" spans="2:7" hidden="1" x14ac:dyDescent="0.5">
      <c r="B3332" s="122">
        <v>2018</v>
      </c>
      <c r="C3332" s="126" t="s">
        <v>146</v>
      </c>
      <c r="D3332" s="126" t="s">
        <v>157</v>
      </c>
      <c r="E3332" s="124">
        <v>3.9342000000000002E-2</v>
      </c>
      <c r="F3332" s="124">
        <v>0.40362900000000002</v>
      </c>
      <c r="G3332" s="124">
        <v>0.442971</v>
      </c>
    </row>
    <row r="3333" spans="2:7" hidden="1" x14ac:dyDescent="0.5">
      <c r="B3333" s="122">
        <v>2018</v>
      </c>
      <c r="C3333" s="126" t="s">
        <v>146</v>
      </c>
      <c r="D3333" s="126" t="s">
        <v>158</v>
      </c>
      <c r="E3333" s="124">
        <v>8.7030000000000007E-3</v>
      </c>
      <c r="F3333" s="124">
        <v>9.5243999999999995E-2</v>
      </c>
      <c r="G3333" s="124">
        <v>0.103947</v>
      </c>
    </row>
    <row r="3334" spans="2:7" hidden="1" x14ac:dyDescent="0.5">
      <c r="B3334" s="122">
        <v>2018</v>
      </c>
      <c r="C3334" s="126" t="s">
        <v>146</v>
      </c>
      <c r="D3334" s="126" t="s">
        <v>159</v>
      </c>
      <c r="E3334" s="124">
        <v>4.7400000000000003E-3</v>
      </c>
      <c r="F3334" s="124">
        <v>4.1022999999999997E-2</v>
      </c>
      <c r="G3334" s="124">
        <v>4.5762999999999998E-2</v>
      </c>
    </row>
    <row r="3335" spans="2:7" hidden="1" x14ac:dyDescent="0.5">
      <c r="B3335" s="122">
        <v>2018</v>
      </c>
      <c r="C3335" s="126" t="s">
        <v>146</v>
      </c>
      <c r="D3335" s="126" t="s">
        <v>160</v>
      </c>
      <c r="E3335" s="124">
        <v>4.1811000000000001E-2</v>
      </c>
      <c r="F3335" s="124">
        <v>0.30399700000000002</v>
      </c>
      <c r="G3335" s="124">
        <v>0.345808</v>
      </c>
    </row>
    <row r="3336" spans="2:7" hidden="1" x14ac:dyDescent="0.5">
      <c r="B3336" s="122">
        <v>2018</v>
      </c>
      <c r="C3336" s="126" t="s">
        <v>146</v>
      </c>
      <c r="D3336" s="126" t="s">
        <v>161</v>
      </c>
      <c r="E3336" s="124">
        <v>8.0370000000000007E-3</v>
      </c>
      <c r="F3336" s="124">
        <v>6.7336999999999994E-2</v>
      </c>
      <c r="G3336" s="124">
        <v>7.5373999999999997E-2</v>
      </c>
    </row>
    <row r="3337" spans="2:7" hidden="1" x14ac:dyDescent="0.5">
      <c r="B3337" s="122">
        <v>2018</v>
      </c>
      <c r="C3337" s="126" t="s">
        <v>146</v>
      </c>
      <c r="D3337" s="126" t="s">
        <v>162</v>
      </c>
      <c r="E3337" s="124">
        <v>1.2336E-2</v>
      </c>
      <c r="F3337" s="124">
        <v>1.5823E-2</v>
      </c>
      <c r="G3337" s="124">
        <v>2.8159E-2</v>
      </c>
    </row>
    <row r="3338" spans="2:7" hidden="1" x14ac:dyDescent="0.5">
      <c r="B3338" s="122">
        <v>2018</v>
      </c>
      <c r="C3338" s="126" t="s">
        <v>146</v>
      </c>
      <c r="D3338" s="126" t="s">
        <v>163</v>
      </c>
      <c r="E3338" s="124">
        <v>6.7077999999999999E-2</v>
      </c>
      <c r="F3338" s="124">
        <v>0.169851</v>
      </c>
      <c r="G3338" s="124">
        <v>0.236929</v>
      </c>
    </row>
    <row r="3339" spans="2:7" hidden="1" x14ac:dyDescent="0.5">
      <c r="B3339" s="122">
        <v>2018</v>
      </c>
      <c r="C3339" s="126" t="s">
        <v>146</v>
      </c>
      <c r="D3339" s="126" t="s">
        <v>164</v>
      </c>
      <c r="E3339" s="124">
        <v>5.2449999999999997E-3</v>
      </c>
      <c r="F3339" s="124">
        <v>0.174125</v>
      </c>
      <c r="G3339" s="124">
        <v>0.17937</v>
      </c>
    </row>
    <row r="3340" spans="2:7" hidden="1" x14ac:dyDescent="0.5">
      <c r="B3340" s="122">
        <v>2018</v>
      </c>
      <c r="C3340" s="126" t="s">
        <v>146</v>
      </c>
      <c r="D3340" s="126" t="s">
        <v>165</v>
      </c>
      <c r="E3340" s="124">
        <v>3.8190000000000002E-2</v>
      </c>
      <c r="F3340" s="124">
        <v>0.89704799999999996</v>
      </c>
      <c r="G3340" s="124">
        <v>0.93523800000000001</v>
      </c>
    </row>
    <row r="3341" spans="2:7" hidden="1" x14ac:dyDescent="0.5">
      <c r="B3341" s="122">
        <v>2018</v>
      </c>
      <c r="C3341" s="126" t="s">
        <v>146</v>
      </c>
      <c r="D3341" s="126" t="s">
        <v>166</v>
      </c>
      <c r="E3341" s="124">
        <v>2.6133E-2</v>
      </c>
      <c r="F3341" s="124">
        <v>0.30165999999999998</v>
      </c>
      <c r="G3341" s="124">
        <v>0.327793</v>
      </c>
    </row>
    <row r="3342" spans="2:7" hidden="1" x14ac:dyDescent="0.5">
      <c r="B3342" s="122">
        <v>2018</v>
      </c>
      <c r="C3342" s="126" t="s">
        <v>146</v>
      </c>
      <c r="D3342" s="126" t="s">
        <v>167</v>
      </c>
      <c r="E3342" s="124">
        <v>2.8976999999999999E-2</v>
      </c>
      <c r="F3342" s="124">
        <v>0.78713900000000003</v>
      </c>
      <c r="G3342" s="124">
        <v>0.81611600000000006</v>
      </c>
    </row>
    <row r="3343" spans="2:7" hidden="1" x14ac:dyDescent="0.5">
      <c r="B3343" s="122">
        <v>2018</v>
      </c>
      <c r="C3343" s="126" t="s">
        <v>146</v>
      </c>
      <c r="D3343" s="126" t="s">
        <v>168</v>
      </c>
      <c r="E3343" s="124">
        <v>0.48764400000000002</v>
      </c>
      <c r="F3343" s="124">
        <v>1.029752</v>
      </c>
      <c r="G3343" s="124">
        <v>1.517396</v>
      </c>
    </row>
    <row r="3344" spans="2:7" hidden="1" x14ac:dyDescent="0.5">
      <c r="B3344" s="122">
        <v>2018</v>
      </c>
      <c r="C3344" s="126" t="s">
        <v>146</v>
      </c>
      <c r="D3344" s="126" t="s">
        <v>169</v>
      </c>
      <c r="E3344" s="124">
        <v>6.0619999999999997E-3</v>
      </c>
      <c r="F3344" s="124">
        <v>0.10140100000000001</v>
      </c>
      <c r="G3344" s="124">
        <v>0.107463</v>
      </c>
    </row>
    <row r="3345" spans="2:7" hidden="1" x14ac:dyDescent="0.5">
      <c r="B3345" s="122">
        <v>2018</v>
      </c>
      <c r="C3345" s="126" t="s">
        <v>146</v>
      </c>
      <c r="D3345" s="126" t="s">
        <v>170</v>
      </c>
      <c r="E3345" s="124">
        <v>1.4267E-2</v>
      </c>
      <c r="F3345" s="124">
        <v>0.20073199999999999</v>
      </c>
      <c r="G3345" s="124">
        <v>0.214999</v>
      </c>
    </row>
    <row r="3346" spans="2:7" hidden="1" x14ac:dyDescent="0.5">
      <c r="B3346" s="122">
        <v>2018</v>
      </c>
      <c r="C3346" s="126" t="s">
        <v>146</v>
      </c>
      <c r="D3346" s="126" t="s">
        <v>171</v>
      </c>
      <c r="E3346" s="124">
        <v>2.297E-3</v>
      </c>
      <c r="F3346" s="124">
        <v>2.9227E-2</v>
      </c>
      <c r="G3346" s="124">
        <v>3.1524000000000003E-2</v>
      </c>
    </row>
    <row r="3347" spans="2:7" hidden="1" x14ac:dyDescent="0.5">
      <c r="B3347" s="122">
        <v>2018</v>
      </c>
      <c r="C3347" s="126" t="s">
        <v>146</v>
      </c>
      <c r="D3347" s="126" t="s">
        <v>172</v>
      </c>
      <c r="E3347" s="124">
        <v>2.3938999999999998E-2</v>
      </c>
      <c r="F3347" s="124">
        <v>1.4236E-2</v>
      </c>
      <c r="G3347" s="124">
        <v>3.8175000000000001E-2</v>
      </c>
    </row>
    <row r="3348" spans="2:7" hidden="1" x14ac:dyDescent="0.5">
      <c r="B3348" s="122">
        <v>2018</v>
      </c>
      <c r="C3348" s="126" t="s">
        <v>146</v>
      </c>
      <c r="D3348" s="126" t="s">
        <v>173</v>
      </c>
      <c r="E3348" s="124">
        <v>9.5460000000000007E-3</v>
      </c>
      <c r="F3348" s="124">
        <v>0.21937100000000001</v>
      </c>
      <c r="G3348" s="124">
        <v>0.22891700000000001</v>
      </c>
    </row>
    <row r="3349" spans="2:7" hidden="1" x14ac:dyDescent="0.5">
      <c r="B3349" s="122">
        <v>2018</v>
      </c>
      <c r="C3349" s="126" t="s">
        <v>146</v>
      </c>
      <c r="D3349" s="126" t="s">
        <v>174</v>
      </c>
      <c r="E3349" s="124">
        <v>8.8099999999999995E-4</v>
      </c>
      <c r="F3349" s="124">
        <v>5.8207000000000002E-2</v>
      </c>
      <c r="G3349" s="124">
        <v>5.9088000000000002E-2</v>
      </c>
    </row>
    <row r="3350" spans="2:7" hidden="1" x14ac:dyDescent="0.5">
      <c r="B3350" s="122">
        <v>2018</v>
      </c>
      <c r="C3350" s="126" t="s">
        <v>146</v>
      </c>
      <c r="D3350" s="126" t="s">
        <v>175</v>
      </c>
      <c r="E3350" s="124">
        <v>1.225E-3</v>
      </c>
      <c r="F3350" s="124">
        <v>1.5657999999999998E-2</v>
      </c>
      <c r="G3350" s="124">
        <v>1.6882999999999999E-2</v>
      </c>
    </row>
    <row r="3351" spans="2:7" hidden="1" x14ac:dyDescent="0.5">
      <c r="B3351" s="122">
        <v>2018</v>
      </c>
      <c r="C3351" s="126" t="s">
        <v>146</v>
      </c>
      <c r="D3351" s="126" t="s">
        <v>176</v>
      </c>
      <c r="E3351" s="124">
        <v>8.7089999999999997E-3</v>
      </c>
      <c r="F3351" s="124">
        <v>0.33976800000000001</v>
      </c>
      <c r="G3351" s="124">
        <v>0.34847699999999998</v>
      </c>
    </row>
    <row r="3352" spans="2:7" hidden="1" x14ac:dyDescent="0.5">
      <c r="B3352" s="122">
        <v>2018</v>
      </c>
      <c r="C3352" s="126" t="s">
        <v>73</v>
      </c>
      <c r="D3352" s="126" t="s">
        <v>177</v>
      </c>
      <c r="E3352" s="124">
        <v>0.300286</v>
      </c>
      <c r="F3352" s="124">
        <v>1.0934710000000001</v>
      </c>
      <c r="G3352" s="124">
        <v>1.3937569999999999</v>
      </c>
    </row>
    <row r="3353" spans="2:7" hidden="1" x14ac:dyDescent="0.5">
      <c r="B3353" s="122">
        <v>2018</v>
      </c>
      <c r="C3353" s="126" t="s">
        <v>73</v>
      </c>
      <c r="D3353" s="126" t="s">
        <v>178</v>
      </c>
      <c r="E3353" s="124">
        <v>0.26279400000000003</v>
      </c>
      <c r="F3353" s="124">
        <v>0.40045999999999998</v>
      </c>
      <c r="G3353" s="124">
        <v>0.66325400000000001</v>
      </c>
    </row>
    <row r="3354" spans="2:7" hidden="1" x14ac:dyDescent="0.5">
      <c r="B3354" s="122">
        <v>2018</v>
      </c>
      <c r="C3354" s="126" t="s">
        <v>73</v>
      </c>
      <c r="D3354" s="126" t="s">
        <v>179</v>
      </c>
      <c r="E3354" s="124">
        <v>6.5800999999999998E-2</v>
      </c>
      <c r="F3354" s="124">
        <v>0.326824</v>
      </c>
      <c r="G3354" s="124">
        <v>0.392625</v>
      </c>
    </row>
    <row r="3355" spans="2:7" hidden="1" x14ac:dyDescent="0.5">
      <c r="B3355" s="122">
        <v>2018</v>
      </c>
      <c r="C3355" s="126" t="s">
        <v>73</v>
      </c>
      <c r="D3355" s="126" t="s">
        <v>180</v>
      </c>
      <c r="E3355" s="124">
        <v>1.6827000000000002E-2</v>
      </c>
      <c r="F3355" s="124">
        <v>9.6245999999999998E-2</v>
      </c>
      <c r="G3355" s="124">
        <v>0.11307300000000001</v>
      </c>
    </row>
    <row r="3356" spans="2:7" hidden="1" x14ac:dyDescent="0.5">
      <c r="B3356" s="122">
        <v>2018</v>
      </c>
      <c r="C3356" s="126" t="s">
        <v>73</v>
      </c>
      <c r="D3356" s="126" t="s">
        <v>181</v>
      </c>
      <c r="E3356" s="124">
        <v>7.8429999999999993E-3</v>
      </c>
      <c r="F3356" s="124">
        <v>1.8978999999999999E-2</v>
      </c>
      <c r="G3356" s="124">
        <v>2.6821999999999999E-2</v>
      </c>
    </row>
    <row r="3357" spans="2:7" hidden="1" x14ac:dyDescent="0.5">
      <c r="B3357" s="122">
        <v>2018</v>
      </c>
      <c r="C3357" s="126" t="s">
        <v>73</v>
      </c>
      <c r="D3357" s="126" t="s">
        <v>182</v>
      </c>
      <c r="E3357" s="124">
        <v>1.3470329999999999</v>
      </c>
      <c r="F3357" s="124">
        <v>0.78299700000000005</v>
      </c>
      <c r="G3357" s="124">
        <v>2.1300300000000001</v>
      </c>
    </row>
    <row r="3358" spans="2:7" hidden="1" x14ac:dyDescent="0.5">
      <c r="B3358" s="122">
        <v>2018</v>
      </c>
      <c r="C3358" s="126" t="s">
        <v>73</v>
      </c>
      <c r="D3358" s="126" t="s">
        <v>183</v>
      </c>
      <c r="E3358" s="124">
        <v>1.0870489999999999</v>
      </c>
      <c r="F3358" s="124">
        <v>0.86062000000000005</v>
      </c>
      <c r="G3358" s="124">
        <v>1.9476690000000001</v>
      </c>
    </row>
    <row r="3359" spans="2:7" hidden="1" x14ac:dyDescent="0.5">
      <c r="B3359" s="122">
        <v>2018</v>
      </c>
      <c r="C3359" s="126" t="s">
        <v>73</v>
      </c>
      <c r="D3359" s="126" t="s">
        <v>184</v>
      </c>
      <c r="E3359" s="124">
        <v>0.64161699999999999</v>
      </c>
      <c r="F3359" s="124">
        <v>0.96000700000000005</v>
      </c>
      <c r="G3359" s="124">
        <v>1.6016239999999999</v>
      </c>
    </row>
    <row r="3360" spans="2:7" hidden="1" x14ac:dyDescent="0.5">
      <c r="B3360" s="122">
        <v>2018</v>
      </c>
      <c r="C3360" s="126" t="s">
        <v>73</v>
      </c>
      <c r="D3360" s="126" t="s">
        <v>185</v>
      </c>
      <c r="E3360" s="124">
        <v>1.1849339999999999</v>
      </c>
      <c r="F3360" s="124">
        <v>1.170142</v>
      </c>
      <c r="G3360" s="124">
        <v>2.3550759999999999</v>
      </c>
    </row>
    <row r="3361" spans="2:7" hidden="1" x14ac:dyDescent="0.5">
      <c r="B3361" s="122">
        <v>2018</v>
      </c>
      <c r="C3361" s="126" t="s">
        <v>186</v>
      </c>
      <c r="D3361" s="126" t="s">
        <v>187</v>
      </c>
      <c r="E3361" s="124">
        <v>0.27754600000000001</v>
      </c>
      <c r="F3361" s="124">
        <v>0.16245699999999999</v>
      </c>
      <c r="G3361" s="124">
        <v>0.44000299999999998</v>
      </c>
    </row>
    <row r="3362" spans="2:7" hidden="1" x14ac:dyDescent="0.5">
      <c r="B3362" s="122">
        <v>2018</v>
      </c>
      <c r="C3362" s="126" t="s">
        <v>186</v>
      </c>
      <c r="D3362" s="126" t="s">
        <v>188</v>
      </c>
      <c r="E3362" s="124">
        <v>0.76375400000000004</v>
      </c>
      <c r="F3362" s="124">
        <v>0.76112800000000003</v>
      </c>
      <c r="G3362" s="124">
        <v>1.5248820000000001</v>
      </c>
    </row>
    <row r="3363" spans="2:7" hidden="1" x14ac:dyDescent="0.5">
      <c r="B3363" s="122">
        <v>2018</v>
      </c>
      <c r="C3363" s="126" t="s">
        <v>186</v>
      </c>
      <c r="D3363" s="126" t="s">
        <v>189</v>
      </c>
      <c r="E3363" s="124">
        <v>0.68110199999999999</v>
      </c>
      <c r="F3363" s="124">
        <v>0.84983799999999998</v>
      </c>
      <c r="G3363" s="124">
        <v>1.53094</v>
      </c>
    </row>
    <row r="3364" spans="2:7" hidden="1" x14ac:dyDescent="0.5">
      <c r="B3364" s="122">
        <v>2018</v>
      </c>
      <c r="C3364" s="126" t="s">
        <v>190</v>
      </c>
      <c r="D3364" s="126" t="s">
        <v>191</v>
      </c>
      <c r="E3364" s="124">
        <v>1.4657999999999999E-2</v>
      </c>
      <c r="F3364" s="124">
        <v>2.1701999999999999E-2</v>
      </c>
      <c r="G3364" s="124">
        <v>3.6360000000000003E-2</v>
      </c>
    </row>
    <row r="3365" spans="2:7" hidden="1" x14ac:dyDescent="0.5">
      <c r="B3365" s="122">
        <v>2018</v>
      </c>
      <c r="C3365" s="126" t="s">
        <v>190</v>
      </c>
      <c r="D3365" s="126" t="s">
        <v>192</v>
      </c>
      <c r="E3365" s="124">
        <v>0.102988</v>
      </c>
      <c r="F3365" s="124">
        <v>7.6921000000000003E-2</v>
      </c>
      <c r="G3365" s="124">
        <v>0.17990900000000001</v>
      </c>
    </row>
    <row r="3366" spans="2:7" hidden="1" x14ac:dyDescent="0.5">
      <c r="B3366" s="122">
        <v>2018</v>
      </c>
      <c r="C3366" s="126" t="s">
        <v>190</v>
      </c>
      <c r="D3366" s="126" t="s">
        <v>193</v>
      </c>
      <c r="E3366" s="124">
        <v>0.45251400000000003</v>
      </c>
      <c r="F3366" s="124">
        <v>0.33308700000000002</v>
      </c>
      <c r="G3366" s="124">
        <v>0.78560099999999999</v>
      </c>
    </row>
    <row r="3367" spans="2:7" hidden="1" x14ac:dyDescent="0.5">
      <c r="B3367" s="122">
        <v>2018</v>
      </c>
      <c r="C3367" s="126" t="s">
        <v>190</v>
      </c>
      <c r="D3367" s="126" t="s">
        <v>194</v>
      </c>
      <c r="E3367" s="124">
        <v>9.2870000000000001E-3</v>
      </c>
      <c r="F3367" s="124">
        <v>4.235E-3</v>
      </c>
      <c r="G3367" s="124">
        <v>1.3521999999999999E-2</v>
      </c>
    </row>
    <row r="3368" spans="2:7" hidden="1" x14ac:dyDescent="0.5">
      <c r="B3368" s="122">
        <v>2018</v>
      </c>
      <c r="C3368" s="126" t="s">
        <v>190</v>
      </c>
      <c r="D3368" s="126" t="s">
        <v>195</v>
      </c>
      <c r="E3368" s="124">
        <v>0.36822100000000002</v>
      </c>
      <c r="F3368" s="124">
        <v>0.50118499999999999</v>
      </c>
      <c r="G3368" s="124">
        <v>0.86940600000000001</v>
      </c>
    </row>
    <row r="3369" spans="2:7" hidden="1" x14ac:dyDescent="0.5">
      <c r="B3369" s="122">
        <v>2018</v>
      </c>
      <c r="C3369" s="126" t="s">
        <v>190</v>
      </c>
      <c r="D3369" s="126" t="s">
        <v>196</v>
      </c>
      <c r="E3369" s="124">
        <v>0.37739299999999998</v>
      </c>
      <c r="F3369" s="124">
        <v>0.21660199999999999</v>
      </c>
      <c r="G3369" s="124">
        <v>0.59399499999999994</v>
      </c>
    </row>
    <row r="3370" spans="2:7" hidden="1" x14ac:dyDescent="0.5">
      <c r="B3370" s="122">
        <v>2018</v>
      </c>
      <c r="C3370" s="126" t="s">
        <v>190</v>
      </c>
      <c r="D3370" s="126" t="s">
        <v>197</v>
      </c>
      <c r="E3370" s="124">
        <v>0.140151</v>
      </c>
      <c r="F3370" s="124">
        <v>0.13039799999999999</v>
      </c>
      <c r="G3370" s="124">
        <v>0.27054899999999998</v>
      </c>
    </row>
    <row r="3371" spans="2:7" hidden="1" x14ac:dyDescent="0.5">
      <c r="B3371" s="122">
        <v>2018</v>
      </c>
      <c r="C3371" s="126" t="s">
        <v>190</v>
      </c>
      <c r="D3371" s="126" t="s">
        <v>198</v>
      </c>
      <c r="E3371" s="124">
        <v>0.49360599999999999</v>
      </c>
      <c r="F3371" s="124">
        <v>1.3431360000000001</v>
      </c>
      <c r="G3371" s="124">
        <v>1.8367420000000001</v>
      </c>
    </row>
    <row r="3372" spans="2:7" hidden="1" x14ac:dyDescent="0.5">
      <c r="B3372" s="122">
        <v>2018</v>
      </c>
      <c r="C3372" s="126" t="s">
        <v>190</v>
      </c>
      <c r="D3372" s="126" t="s">
        <v>199</v>
      </c>
      <c r="E3372" s="124">
        <v>3.6490000000000002E-2</v>
      </c>
      <c r="F3372" s="124">
        <v>0.13657</v>
      </c>
      <c r="G3372" s="124">
        <v>0.17305999999999999</v>
      </c>
    </row>
    <row r="3373" spans="2:7" hidden="1" x14ac:dyDescent="0.5">
      <c r="B3373" s="122">
        <v>2018</v>
      </c>
      <c r="C3373" s="126" t="s">
        <v>190</v>
      </c>
      <c r="D3373" s="126" t="s">
        <v>200</v>
      </c>
      <c r="E3373" s="124">
        <v>0.16253500000000001</v>
      </c>
      <c r="F3373" s="124">
        <v>0.23128199999999999</v>
      </c>
      <c r="G3373" s="124">
        <v>0.39381699999999997</v>
      </c>
    </row>
    <row r="3374" spans="2:7" hidden="1" x14ac:dyDescent="0.5">
      <c r="B3374" s="122">
        <v>2018</v>
      </c>
      <c r="C3374" s="126" t="s">
        <v>190</v>
      </c>
      <c r="D3374" s="126" t="s">
        <v>201</v>
      </c>
      <c r="E3374" s="124">
        <v>0.56656399999999996</v>
      </c>
      <c r="F3374" s="124">
        <v>0.58416999999999997</v>
      </c>
      <c r="G3374" s="124">
        <v>1.1507339999999999</v>
      </c>
    </row>
    <row r="3375" spans="2:7" hidden="1" x14ac:dyDescent="0.5">
      <c r="B3375" s="122">
        <v>2018</v>
      </c>
      <c r="C3375" s="126" t="s">
        <v>190</v>
      </c>
      <c r="D3375" s="126" t="s">
        <v>202</v>
      </c>
      <c r="E3375" s="124">
        <v>0.42882900000000002</v>
      </c>
      <c r="F3375" s="124">
        <v>0.50262499999999999</v>
      </c>
      <c r="G3375" s="124">
        <v>0.931454</v>
      </c>
    </row>
    <row r="3376" spans="2:7" hidden="1" x14ac:dyDescent="0.5">
      <c r="B3376" s="122">
        <v>2018</v>
      </c>
      <c r="C3376" s="126" t="s">
        <v>190</v>
      </c>
      <c r="D3376" s="126" t="s">
        <v>203</v>
      </c>
      <c r="E3376" s="124">
        <v>6.1408999999999998E-2</v>
      </c>
      <c r="F3376" s="124">
        <v>7.0531999999999997E-2</v>
      </c>
      <c r="G3376" s="124">
        <v>0.131941</v>
      </c>
    </row>
    <row r="3377" spans="2:7" hidden="1" x14ac:dyDescent="0.5">
      <c r="B3377" s="122">
        <v>2018</v>
      </c>
      <c r="C3377" s="126" t="s">
        <v>190</v>
      </c>
      <c r="D3377" s="126" t="s">
        <v>204</v>
      </c>
      <c r="E3377" s="124">
        <v>0.19031899999999999</v>
      </c>
      <c r="F3377" s="124">
        <v>0.18756400000000001</v>
      </c>
      <c r="G3377" s="124">
        <v>0.37788300000000002</v>
      </c>
    </row>
    <row r="3378" spans="2:7" hidden="1" x14ac:dyDescent="0.5">
      <c r="B3378" s="122">
        <v>2018</v>
      </c>
      <c r="C3378" s="126" t="s">
        <v>190</v>
      </c>
      <c r="D3378" s="126" t="s">
        <v>205</v>
      </c>
      <c r="E3378" s="124">
        <v>6.4379000000000006E-2</v>
      </c>
      <c r="F3378" s="124">
        <v>6.0978999999999998E-2</v>
      </c>
      <c r="G3378" s="124">
        <v>0.125358</v>
      </c>
    </row>
    <row r="3379" spans="2:7" hidden="1" x14ac:dyDescent="0.5">
      <c r="B3379" s="122">
        <v>2018</v>
      </c>
      <c r="C3379" s="126" t="s">
        <v>206</v>
      </c>
      <c r="D3379" s="126" t="s">
        <v>207</v>
      </c>
      <c r="E3379" s="124">
        <v>1.0377000000000001E-2</v>
      </c>
      <c r="F3379" s="124">
        <v>1.9633999999999999E-2</v>
      </c>
      <c r="G3379" s="124">
        <v>3.0010999999999999E-2</v>
      </c>
    </row>
    <row r="3380" spans="2:7" hidden="1" x14ac:dyDescent="0.5">
      <c r="B3380" s="122">
        <v>2018</v>
      </c>
      <c r="C3380" s="126" t="s">
        <v>206</v>
      </c>
      <c r="D3380" s="126" t="s">
        <v>208</v>
      </c>
      <c r="E3380" s="124">
        <v>7.6020000000000003E-3</v>
      </c>
      <c r="F3380" s="124">
        <v>1.2548E-2</v>
      </c>
      <c r="G3380" s="124">
        <v>2.0150000000000001E-2</v>
      </c>
    </row>
    <row r="3381" spans="2:7" hidden="1" x14ac:dyDescent="0.5">
      <c r="B3381" s="122">
        <v>2018</v>
      </c>
      <c r="C3381" s="126" t="s">
        <v>206</v>
      </c>
      <c r="D3381" s="126" t="s">
        <v>209</v>
      </c>
      <c r="E3381" s="124">
        <v>5.0049999999999999E-3</v>
      </c>
      <c r="F3381" s="124">
        <v>6.5859999999999998E-3</v>
      </c>
      <c r="G3381" s="124">
        <v>1.1591000000000001E-2</v>
      </c>
    </row>
    <row r="3382" spans="2:7" hidden="1" x14ac:dyDescent="0.5">
      <c r="B3382" s="122">
        <v>2018</v>
      </c>
      <c r="C3382" s="126" t="s">
        <v>206</v>
      </c>
      <c r="D3382" s="126" t="s">
        <v>210</v>
      </c>
      <c r="E3382" s="124">
        <v>4.5022E-2</v>
      </c>
      <c r="F3382" s="124">
        <v>5.1320999999999999E-2</v>
      </c>
      <c r="G3382" s="124">
        <v>9.6342999999999998E-2</v>
      </c>
    </row>
    <row r="3383" spans="2:7" hidden="1" x14ac:dyDescent="0.5">
      <c r="B3383" s="122">
        <v>2018</v>
      </c>
      <c r="C3383" s="126" t="s">
        <v>206</v>
      </c>
      <c r="D3383" s="126" t="s">
        <v>211</v>
      </c>
      <c r="E3383" s="124">
        <v>1.7246999999999998E-2</v>
      </c>
      <c r="F3383" s="124">
        <v>2.8249E-2</v>
      </c>
      <c r="G3383" s="124">
        <v>4.5495999999999988E-2</v>
      </c>
    </row>
    <row r="3384" spans="2:7" hidden="1" x14ac:dyDescent="0.5">
      <c r="B3384" s="122">
        <v>2018</v>
      </c>
      <c r="C3384" s="126" t="s">
        <v>206</v>
      </c>
      <c r="D3384" s="126" t="s">
        <v>212</v>
      </c>
      <c r="E3384" s="124">
        <v>0.20703199999999999</v>
      </c>
      <c r="F3384" s="124">
        <v>0.30264099999999999</v>
      </c>
      <c r="G3384" s="124">
        <v>0.50967300000000004</v>
      </c>
    </row>
    <row r="3385" spans="2:7" hidden="1" x14ac:dyDescent="0.5">
      <c r="B3385" s="122">
        <v>2018</v>
      </c>
      <c r="C3385" s="126" t="s">
        <v>206</v>
      </c>
      <c r="D3385" s="126" t="s">
        <v>213</v>
      </c>
      <c r="E3385" s="124">
        <v>0.32799099999999998</v>
      </c>
      <c r="F3385" s="124">
        <v>0.42463800000000002</v>
      </c>
      <c r="G3385" s="124">
        <v>0.75262899999999999</v>
      </c>
    </row>
    <row r="3386" spans="2:7" hidden="1" x14ac:dyDescent="0.5">
      <c r="B3386" s="122">
        <v>2018</v>
      </c>
      <c r="C3386" s="126" t="s">
        <v>206</v>
      </c>
      <c r="D3386" s="126" t="s">
        <v>214</v>
      </c>
      <c r="E3386" s="124">
        <v>9.325E-3</v>
      </c>
      <c r="F3386" s="124">
        <v>2.6186000000000001E-2</v>
      </c>
      <c r="G3386" s="124">
        <v>3.5511000000000001E-2</v>
      </c>
    </row>
    <row r="3387" spans="2:7" hidden="1" x14ac:dyDescent="0.5">
      <c r="B3387" s="122">
        <v>2018</v>
      </c>
      <c r="C3387" s="126" t="s">
        <v>206</v>
      </c>
      <c r="D3387" s="126" t="s">
        <v>215</v>
      </c>
      <c r="E3387" s="124">
        <v>8.7910000000000002E-2</v>
      </c>
      <c r="F3387" s="124">
        <v>8.9732000000000006E-2</v>
      </c>
      <c r="G3387" s="124">
        <v>0.17764199999999999</v>
      </c>
    </row>
    <row r="3388" spans="2:7" hidden="1" x14ac:dyDescent="0.5">
      <c r="B3388" s="122">
        <v>2018</v>
      </c>
      <c r="C3388" s="126" t="s">
        <v>206</v>
      </c>
      <c r="D3388" s="126" t="s">
        <v>216</v>
      </c>
      <c r="E3388" s="124">
        <v>4.7948999999999999E-2</v>
      </c>
      <c r="F3388" s="124">
        <v>3.8259000000000001E-2</v>
      </c>
      <c r="G3388" s="124">
        <v>8.6208000000000007E-2</v>
      </c>
    </row>
    <row r="3389" spans="2:7" hidden="1" x14ac:dyDescent="0.5">
      <c r="B3389" s="122">
        <v>2018</v>
      </c>
      <c r="C3389" s="126" t="s">
        <v>206</v>
      </c>
      <c r="D3389" s="126" t="s">
        <v>217</v>
      </c>
      <c r="E3389" s="124">
        <v>1.2584E-2</v>
      </c>
      <c r="F3389" s="124">
        <v>1.9696999999999999E-2</v>
      </c>
      <c r="G3389" s="124">
        <v>3.2280999999999997E-2</v>
      </c>
    </row>
    <row r="3390" spans="2:7" hidden="1" x14ac:dyDescent="0.5">
      <c r="B3390" s="122">
        <v>2018</v>
      </c>
      <c r="C3390" s="126" t="s">
        <v>206</v>
      </c>
      <c r="D3390" s="126" t="s">
        <v>218</v>
      </c>
      <c r="E3390" s="124">
        <v>3.3394E-2</v>
      </c>
      <c r="F3390" s="124">
        <v>7.7839000000000005E-2</v>
      </c>
      <c r="G3390" s="124">
        <v>0.111233</v>
      </c>
    </row>
    <row r="3391" spans="2:7" hidden="1" x14ac:dyDescent="0.5">
      <c r="B3391" s="122">
        <v>2018</v>
      </c>
      <c r="C3391" s="126" t="s">
        <v>206</v>
      </c>
      <c r="D3391" s="126" t="s">
        <v>219</v>
      </c>
      <c r="E3391" s="124">
        <v>4.5208999999999999E-2</v>
      </c>
      <c r="F3391" s="124">
        <v>5.6249E-2</v>
      </c>
      <c r="G3391" s="124">
        <v>0.10145800000000001</v>
      </c>
    </row>
    <row r="3392" spans="2:7" hidden="1" x14ac:dyDescent="0.5">
      <c r="B3392" s="122">
        <v>2018</v>
      </c>
      <c r="C3392" s="126" t="s">
        <v>206</v>
      </c>
      <c r="D3392" s="126" t="s">
        <v>220</v>
      </c>
      <c r="E3392" s="124">
        <v>5.8431999999999998E-2</v>
      </c>
      <c r="F3392" s="124">
        <v>8.5073999999999997E-2</v>
      </c>
      <c r="G3392" s="124">
        <v>0.14350599999999999</v>
      </c>
    </row>
    <row r="3393" spans="2:7" hidden="1" x14ac:dyDescent="0.5">
      <c r="B3393" s="122">
        <v>2018</v>
      </c>
      <c r="C3393" s="126" t="s">
        <v>206</v>
      </c>
      <c r="D3393" s="126" t="s">
        <v>221</v>
      </c>
      <c r="E3393" s="124">
        <v>2.8832E-2</v>
      </c>
      <c r="F3393" s="124">
        <v>0.61568100000000003</v>
      </c>
      <c r="G3393" s="124">
        <v>0.644513</v>
      </c>
    </row>
    <row r="3394" spans="2:7" hidden="1" x14ac:dyDescent="0.5">
      <c r="B3394" s="122">
        <v>2018</v>
      </c>
      <c r="C3394" s="126" t="s">
        <v>206</v>
      </c>
      <c r="D3394" s="126" t="s">
        <v>222</v>
      </c>
      <c r="E3394" s="124">
        <v>5.1237999999999999E-2</v>
      </c>
      <c r="F3394" s="124">
        <v>0.11204600000000001</v>
      </c>
      <c r="G3394" s="124">
        <v>0.16328400000000001</v>
      </c>
    </row>
    <row r="3395" spans="2:7" hidden="1" x14ac:dyDescent="0.5">
      <c r="B3395" s="122">
        <v>2018</v>
      </c>
      <c r="C3395" s="126" t="s">
        <v>206</v>
      </c>
      <c r="D3395" s="126" t="s">
        <v>223</v>
      </c>
      <c r="E3395" s="124">
        <v>7.1756E-2</v>
      </c>
      <c r="F3395" s="124">
        <v>0.23033000000000001</v>
      </c>
      <c r="G3395" s="124">
        <v>0.30208600000000002</v>
      </c>
    </row>
    <row r="3396" spans="2:7" hidden="1" x14ac:dyDescent="0.5">
      <c r="B3396" s="122">
        <v>2018</v>
      </c>
      <c r="C3396" s="126" t="s">
        <v>206</v>
      </c>
      <c r="D3396" s="126" t="s">
        <v>224</v>
      </c>
      <c r="E3396" s="124">
        <v>8.5089999999999992E-3</v>
      </c>
      <c r="F3396" s="124">
        <v>2.3942000000000001E-2</v>
      </c>
      <c r="G3396" s="124">
        <v>3.2451000000000001E-2</v>
      </c>
    </row>
    <row r="3397" spans="2:7" hidden="1" x14ac:dyDescent="0.5">
      <c r="B3397" s="122">
        <v>2018</v>
      </c>
      <c r="C3397" s="126" t="s">
        <v>206</v>
      </c>
      <c r="D3397" s="126" t="s">
        <v>225</v>
      </c>
      <c r="E3397" s="124">
        <v>5.5220999999999999E-2</v>
      </c>
      <c r="F3397" s="124">
        <v>0.183143</v>
      </c>
      <c r="G3397" s="124">
        <v>0.23836399999999999</v>
      </c>
    </row>
    <row r="3398" spans="2:7" hidden="1" x14ac:dyDescent="0.5">
      <c r="B3398" s="122">
        <v>2018</v>
      </c>
      <c r="C3398" s="126" t="s">
        <v>206</v>
      </c>
      <c r="D3398" s="126" t="s">
        <v>226</v>
      </c>
      <c r="E3398" s="124">
        <v>5.8709999999999998E-2</v>
      </c>
      <c r="F3398" s="124">
        <v>7.4716000000000005E-2</v>
      </c>
      <c r="G3398" s="124">
        <v>0.13342599999999999</v>
      </c>
    </row>
    <row r="3399" spans="2:7" hidden="1" x14ac:dyDescent="0.5">
      <c r="B3399" s="122">
        <v>2018</v>
      </c>
      <c r="C3399" s="126" t="s">
        <v>206</v>
      </c>
      <c r="D3399" s="126" t="s">
        <v>227</v>
      </c>
      <c r="E3399" s="124">
        <v>0.124291</v>
      </c>
      <c r="F3399" s="124">
        <v>0.166686</v>
      </c>
      <c r="G3399" s="124">
        <v>0.29097699999999999</v>
      </c>
    </row>
    <row r="3400" spans="2:7" hidden="1" x14ac:dyDescent="0.5">
      <c r="B3400" s="122">
        <v>2018</v>
      </c>
      <c r="C3400" s="126" t="s">
        <v>206</v>
      </c>
      <c r="D3400" s="126" t="s">
        <v>228</v>
      </c>
      <c r="E3400" s="124">
        <v>5.1480999999999999E-2</v>
      </c>
      <c r="F3400" s="124">
        <v>8.3771999999999999E-2</v>
      </c>
      <c r="G3400" s="124">
        <v>0.13525300000000001</v>
      </c>
    </row>
    <row r="3401" spans="2:7" hidden="1" x14ac:dyDescent="0.5">
      <c r="B3401" s="122">
        <v>2018</v>
      </c>
      <c r="C3401" s="126" t="s">
        <v>206</v>
      </c>
      <c r="D3401" s="126" t="s">
        <v>229</v>
      </c>
      <c r="E3401" s="124">
        <v>1.9999999999999999E-6</v>
      </c>
      <c r="F3401" s="124">
        <v>8.3999999999999995E-5</v>
      </c>
      <c r="G3401" s="124">
        <v>8.599999999999999E-5</v>
      </c>
    </row>
    <row r="3402" spans="2:7" hidden="1" x14ac:dyDescent="0.5">
      <c r="B3402" s="122">
        <v>2018</v>
      </c>
      <c r="C3402" s="126" t="s">
        <v>206</v>
      </c>
      <c r="D3402" s="126" t="s">
        <v>230</v>
      </c>
      <c r="E3402" s="124">
        <v>3.7356E-2</v>
      </c>
      <c r="F3402" s="124">
        <v>4.9668999999999998E-2</v>
      </c>
      <c r="G3402" s="124">
        <v>8.7024999999999991E-2</v>
      </c>
    </row>
    <row r="3403" spans="2:7" hidden="1" x14ac:dyDescent="0.5">
      <c r="B3403" s="122">
        <v>2018</v>
      </c>
      <c r="C3403" s="126" t="s">
        <v>206</v>
      </c>
      <c r="D3403" s="126" t="s">
        <v>231</v>
      </c>
      <c r="E3403" s="124">
        <v>3.8878000000000003E-2</v>
      </c>
      <c r="F3403" s="124">
        <v>0.10881399999999999</v>
      </c>
      <c r="G3403" s="124">
        <v>0.14769199999999999</v>
      </c>
    </row>
    <row r="3404" spans="2:7" hidden="1" x14ac:dyDescent="0.5">
      <c r="B3404" s="122">
        <v>2018</v>
      </c>
      <c r="C3404" s="126" t="s">
        <v>206</v>
      </c>
      <c r="D3404" s="126" t="s">
        <v>232</v>
      </c>
      <c r="E3404" s="124">
        <v>1.41E-3</v>
      </c>
      <c r="F3404" s="124">
        <v>2.2430000000000002E-3</v>
      </c>
      <c r="G3404" s="124">
        <v>3.653E-3</v>
      </c>
    </row>
    <row r="3405" spans="2:7" hidden="1" x14ac:dyDescent="0.5">
      <c r="B3405" s="122">
        <v>2018</v>
      </c>
      <c r="C3405" s="126" t="s">
        <v>206</v>
      </c>
      <c r="D3405" s="126" t="s">
        <v>233</v>
      </c>
      <c r="E3405" s="124">
        <v>1.5009999999999999E-3</v>
      </c>
      <c r="F3405" s="124">
        <v>1.851E-3</v>
      </c>
      <c r="G3405" s="124">
        <v>3.3519999999999999E-3</v>
      </c>
    </row>
    <row r="3406" spans="2:7" hidden="1" x14ac:dyDescent="0.5">
      <c r="B3406" s="122">
        <v>2018</v>
      </c>
      <c r="C3406" s="126" t="s">
        <v>206</v>
      </c>
      <c r="D3406" s="126" t="s">
        <v>234</v>
      </c>
      <c r="E3406" s="124">
        <v>2.9728000000000001E-2</v>
      </c>
      <c r="F3406" s="124">
        <v>5.1671000000000002E-2</v>
      </c>
      <c r="G3406" s="124">
        <v>8.1398999999999999E-2</v>
      </c>
    </row>
    <row r="3407" spans="2:7" hidden="1" x14ac:dyDescent="0.5">
      <c r="B3407" s="122">
        <v>2018</v>
      </c>
      <c r="C3407" s="126" t="s">
        <v>206</v>
      </c>
      <c r="D3407" s="126" t="s">
        <v>235</v>
      </c>
      <c r="E3407" s="124">
        <v>1.4088E-2</v>
      </c>
      <c r="F3407" s="124">
        <v>0.14254</v>
      </c>
      <c r="G3407" s="124">
        <v>0.15662799999999999</v>
      </c>
    </row>
    <row r="3408" spans="2:7" hidden="1" x14ac:dyDescent="0.5">
      <c r="B3408" s="122">
        <v>2018</v>
      </c>
      <c r="C3408" s="126" t="s">
        <v>206</v>
      </c>
      <c r="D3408" s="126" t="s">
        <v>236</v>
      </c>
      <c r="E3408" s="124">
        <v>1.1150000000000001E-3</v>
      </c>
      <c r="F3408" s="124">
        <v>2.2130000000000001E-3</v>
      </c>
      <c r="G3408" s="124">
        <v>3.3279999999999998E-3</v>
      </c>
    </row>
    <row r="3409" spans="2:7" hidden="1" x14ac:dyDescent="0.5">
      <c r="B3409" s="122">
        <v>2018</v>
      </c>
      <c r="C3409" s="126" t="s">
        <v>206</v>
      </c>
      <c r="D3409" s="126" t="s">
        <v>237</v>
      </c>
      <c r="E3409" s="124">
        <v>6.0361999999999999E-2</v>
      </c>
      <c r="F3409" s="124">
        <v>5.4491999999999999E-2</v>
      </c>
      <c r="G3409" s="124">
        <v>0.114854</v>
      </c>
    </row>
    <row r="3410" spans="2:7" hidden="1" x14ac:dyDescent="0.5">
      <c r="B3410" s="122">
        <v>2018</v>
      </c>
      <c r="C3410" s="126" t="s">
        <v>206</v>
      </c>
      <c r="D3410" s="126" t="s">
        <v>238</v>
      </c>
      <c r="E3410" s="124">
        <v>4.0275999999999999E-2</v>
      </c>
      <c r="F3410" s="124">
        <v>3.6691000000000001E-2</v>
      </c>
      <c r="G3410" s="124">
        <v>7.6967000000000008E-2</v>
      </c>
    </row>
    <row r="3411" spans="2:7" hidden="1" x14ac:dyDescent="0.5">
      <c r="B3411" s="122">
        <v>2018</v>
      </c>
      <c r="C3411" s="126" t="s">
        <v>206</v>
      </c>
      <c r="D3411" s="126" t="s">
        <v>239</v>
      </c>
      <c r="E3411" s="124">
        <v>0.14405299999999999</v>
      </c>
      <c r="F3411" s="124">
        <v>0.26517000000000002</v>
      </c>
      <c r="G3411" s="124">
        <v>0.409223</v>
      </c>
    </row>
    <row r="3412" spans="2:7" hidden="1" x14ac:dyDescent="0.5">
      <c r="B3412" s="122">
        <v>2018</v>
      </c>
      <c r="C3412" s="126" t="s">
        <v>206</v>
      </c>
      <c r="D3412" s="126" t="s">
        <v>240</v>
      </c>
      <c r="E3412" s="124">
        <v>1.2237E-2</v>
      </c>
      <c r="F3412" s="124">
        <v>6.8488999999999994E-2</v>
      </c>
      <c r="G3412" s="124">
        <v>8.0725999999999992E-2</v>
      </c>
    </row>
    <row r="3413" spans="2:7" hidden="1" x14ac:dyDescent="0.5">
      <c r="B3413" s="122">
        <v>2018</v>
      </c>
      <c r="C3413" s="126" t="s">
        <v>206</v>
      </c>
      <c r="D3413" s="126" t="s">
        <v>241</v>
      </c>
      <c r="E3413" s="124">
        <v>2.4716999999999999E-2</v>
      </c>
      <c r="F3413" s="124">
        <v>3.6444999999999998E-2</v>
      </c>
      <c r="G3413" s="124">
        <v>6.1161999999999987E-2</v>
      </c>
    </row>
    <row r="3414" spans="2:7" hidden="1" x14ac:dyDescent="0.5">
      <c r="B3414" s="122">
        <v>2018</v>
      </c>
      <c r="C3414" s="126" t="s">
        <v>206</v>
      </c>
      <c r="D3414" s="126" t="s">
        <v>242</v>
      </c>
      <c r="E3414" s="124">
        <v>1.0718999999999999E-2</v>
      </c>
      <c r="F3414" s="124">
        <v>1.1512E-2</v>
      </c>
      <c r="G3414" s="124">
        <v>2.2231000000000001E-2</v>
      </c>
    </row>
    <row r="3415" spans="2:7" hidden="1" x14ac:dyDescent="0.5">
      <c r="B3415" s="122">
        <v>2018</v>
      </c>
      <c r="C3415" s="126" t="s">
        <v>206</v>
      </c>
      <c r="D3415" s="126" t="s">
        <v>243</v>
      </c>
      <c r="E3415" s="124">
        <v>1.0430000000000001E-3</v>
      </c>
      <c r="F3415" s="124">
        <v>8.8099999999999995E-4</v>
      </c>
      <c r="G3415" s="124">
        <v>1.9239999999999999E-3</v>
      </c>
    </row>
    <row r="3416" spans="2:7" hidden="1" x14ac:dyDescent="0.5">
      <c r="B3416" s="122">
        <v>2018</v>
      </c>
      <c r="C3416" s="126" t="s">
        <v>206</v>
      </c>
      <c r="D3416" s="126" t="s">
        <v>244</v>
      </c>
      <c r="E3416" s="124">
        <v>1.1112E-2</v>
      </c>
      <c r="F3416" s="124">
        <v>1.2258E-2</v>
      </c>
      <c r="G3416" s="124">
        <v>2.3369999999999998E-2</v>
      </c>
    </row>
    <row r="3417" spans="2:7" hidden="1" x14ac:dyDescent="0.5">
      <c r="B3417" s="122">
        <v>2018</v>
      </c>
      <c r="C3417" s="126" t="s">
        <v>206</v>
      </c>
      <c r="D3417" s="126" t="s">
        <v>245</v>
      </c>
      <c r="E3417" s="124">
        <v>1.5800000000000002E-2</v>
      </c>
      <c r="F3417" s="124">
        <v>2.5586000000000001E-2</v>
      </c>
      <c r="G3417" s="124">
        <v>4.1386000000000013E-2</v>
      </c>
    </row>
    <row r="3418" spans="2:7" hidden="1" x14ac:dyDescent="0.5">
      <c r="B3418" s="122">
        <v>2018</v>
      </c>
      <c r="C3418" s="126" t="s">
        <v>77</v>
      </c>
      <c r="D3418" s="126" t="s">
        <v>246</v>
      </c>
      <c r="E3418" s="124">
        <v>0.14676700000000001</v>
      </c>
      <c r="F3418" s="124">
        <v>0.34406300000000001</v>
      </c>
      <c r="G3418" s="124">
        <v>0.49082999999999999</v>
      </c>
    </row>
    <row r="3419" spans="2:7" hidden="1" x14ac:dyDescent="0.5">
      <c r="B3419" s="122">
        <v>2018</v>
      </c>
      <c r="C3419" s="126" t="s">
        <v>77</v>
      </c>
      <c r="D3419" s="126" t="s">
        <v>247</v>
      </c>
      <c r="E3419" s="124">
        <v>4.9426999999999999E-2</v>
      </c>
      <c r="F3419" s="124">
        <v>2.9016E-2</v>
      </c>
      <c r="G3419" s="124">
        <v>7.8442999999999999E-2</v>
      </c>
    </row>
    <row r="3420" spans="2:7" hidden="1" x14ac:dyDescent="0.5">
      <c r="B3420" s="122">
        <v>2018</v>
      </c>
      <c r="C3420" s="126" t="s">
        <v>77</v>
      </c>
      <c r="D3420" s="126" t="s">
        <v>248</v>
      </c>
      <c r="E3420" s="124">
        <v>9.4730000000000005E-3</v>
      </c>
      <c r="F3420" s="124">
        <v>1.31107</v>
      </c>
      <c r="G3420" s="124">
        <v>1.320543</v>
      </c>
    </row>
    <row r="3421" spans="2:7" hidden="1" x14ac:dyDescent="0.5">
      <c r="B3421" s="122">
        <v>2018</v>
      </c>
      <c r="C3421" s="126" t="s">
        <v>77</v>
      </c>
      <c r="D3421" s="126" t="s">
        <v>249</v>
      </c>
      <c r="E3421" s="124">
        <v>1.1379E-2</v>
      </c>
      <c r="F3421" s="124">
        <v>1.1837219999999999</v>
      </c>
      <c r="G3421" s="124">
        <v>1.195101</v>
      </c>
    </row>
    <row r="3422" spans="2:7" hidden="1" x14ac:dyDescent="0.5">
      <c r="B3422" s="122">
        <v>2018</v>
      </c>
      <c r="C3422" s="126" t="s">
        <v>77</v>
      </c>
      <c r="D3422" s="126" t="s">
        <v>250</v>
      </c>
      <c r="E3422" s="124">
        <v>0.11662400000000001</v>
      </c>
      <c r="F3422" s="124">
        <v>0.15976000000000001</v>
      </c>
      <c r="G3422" s="124">
        <v>0.27638400000000002</v>
      </c>
    </row>
    <row r="3423" spans="2:7" hidden="1" x14ac:dyDescent="0.5">
      <c r="B3423" s="122">
        <v>2018</v>
      </c>
      <c r="C3423" s="126" t="s">
        <v>77</v>
      </c>
      <c r="D3423" s="126" t="s">
        <v>251</v>
      </c>
      <c r="E3423" s="124">
        <v>0.23174500000000001</v>
      </c>
      <c r="F3423" s="124">
        <v>0.17856</v>
      </c>
      <c r="G3423" s="124">
        <v>0.41030499999999998</v>
      </c>
    </row>
    <row r="3424" spans="2:7" hidden="1" x14ac:dyDescent="0.5">
      <c r="B3424" s="122">
        <v>2018</v>
      </c>
      <c r="C3424" s="126" t="s">
        <v>77</v>
      </c>
      <c r="D3424" s="126" t="s">
        <v>252</v>
      </c>
      <c r="E3424" s="124">
        <v>4.7490999999999998E-2</v>
      </c>
      <c r="F3424" s="124">
        <v>0.193577</v>
      </c>
      <c r="G3424" s="124">
        <v>0.241068</v>
      </c>
    </row>
    <row r="3425" spans="2:7" hidden="1" x14ac:dyDescent="0.5">
      <c r="B3425" s="122">
        <v>2018</v>
      </c>
      <c r="C3425" s="126" t="s">
        <v>77</v>
      </c>
      <c r="D3425" s="126" t="s">
        <v>253</v>
      </c>
      <c r="E3425" s="124">
        <v>1.3349E-2</v>
      </c>
      <c r="F3425" s="124">
        <v>1.1679E-2</v>
      </c>
      <c r="G3425" s="124">
        <v>2.5028000000000002E-2</v>
      </c>
    </row>
    <row r="3426" spans="2:7" hidden="1" x14ac:dyDescent="0.5">
      <c r="B3426" s="122">
        <v>2018</v>
      </c>
      <c r="C3426" s="126" t="s">
        <v>77</v>
      </c>
      <c r="D3426" s="126" t="s">
        <v>254</v>
      </c>
      <c r="E3426" s="124">
        <v>0.13267399999999999</v>
      </c>
      <c r="F3426" s="124">
        <v>0.12904499999999999</v>
      </c>
      <c r="G3426" s="124">
        <v>0.26171899999999998</v>
      </c>
    </row>
    <row r="3427" spans="2:7" hidden="1" x14ac:dyDescent="0.5">
      <c r="B3427" s="122">
        <v>2018</v>
      </c>
      <c r="C3427" s="126" t="s">
        <v>77</v>
      </c>
      <c r="D3427" s="126" t="s">
        <v>255</v>
      </c>
      <c r="E3427" s="124">
        <v>0.314303</v>
      </c>
      <c r="F3427" s="124">
        <v>1.2923150000000001</v>
      </c>
      <c r="G3427" s="124">
        <v>1.6066180000000001</v>
      </c>
    </row>
    <row r="3428" spans="2:7" hidden="1" x14ac:dyDescent="0.5">
      <c r="B3428" s="122">
        <v>2018</v>
      </c>
      <c r="C3428" s="126" t="s">
        <v>77</v>
      </c>
      <c r="D3428" s="126" t="s">
        <v>256</v>
      </c>
      <c r="E3428" s="124">
        <v>0.56401400000000002</v>
      </c>
      <c r="F3428" s="124">
        <v>0.46434900000000001</v>
      </c>
      <c r="G3428" s="124">
        <v>1.0283629999999999</v>
      </c>
    </row>
    <row r="3429" spans="2:7" x14ac:dyDescent="0.5">
      <c r="B3429" s="122">
        <v>2019</v>
      </c>
      <c r="C3429" s="124" t="s">
        <v>136</v>
      </c>
      <c r="D3429" s="124" t="s">
        <v>52</v>
      </c>
      <c r="E3429" s="124">
        <v>0.72595399999999999</v>
      </c>
      <c r="F3429" s="124">
        <v>1.53091</v>
      </c>
      <c r="G3429" s="124">
        <v>2.2568640000000002</v>
      </c>
    </row>
    <row r="3430" spans="2:7" x14ac:dyDescent="0.5">
      <c r="B3430" s="122">
        <v>2019</v>
      </c>
      <c r="C3430" s="124" t="s">
        <v>136</v>
      </c>
      <c r="D3430" s="124" t="s">
        <v>137</v>
      </c>
      <c r="E3430" s="124">
        <v>0.179782</v>
      </c>
      <c r="F3430" s="124">
        <v>0.28934500000000002</v>
      </c>
      <c r="G3430" s="124">
        <v>0.46912700000000002</v>
      </c>
    </row>
    <row r="3431" spans="2:7" x14ac:dyDescent="0.5">
      <c r="B3431" s="122">
        <v>2019</v>
      </c>
      <c r="C3431" s="126" t="s">
        <v>136</v>
      </c>
      <c r="D3431" s="126" t="s">
        <v>51</v>
      </c>
      <c r="E3431" s="124">
        <v>1.397756</v>
      </c>
      <c r="F3431" s="124">
        <v>1.4311529999999999</v>
      </c>
      <c r="G3431" s="124">
        <v>2.8289089999999999</v>
      </c>
    </row>
    <row r="3432" spans="2:7" x14ac:dyDescent="0.5">
      <c r="B3432" s="122">
        <v>2019</v>
      </c>
      <c r="C3432" s="126" t="s">
        <v>136</v>
      </c>
      <c r="D3432" s="126" t="s">
        <v>138</v>
      </c>
      <c r="E3432" s="124">
        <v>0.78144999999999998</v>
      </c>
      <c r="F3432" s="124">
        <v>0.89558199999999999</v>
      </c>
      <c r="G3432" s="124">
        <v>1.6770320000000001</v>
      </c>
    </row>
    <row r="3433" spans="2:7" hidden="1" x14ac:dyDescent="0.5">
      <c r="B3433" s="122">
        <v>2019</v>
      </c>
      <c r="C3433" s="126" t="s">
        <v>139</v>
      </c>
      <c r="D3433" s="126" t="s">
        <v>139</v>
      </c>
      <c r="E3433" s="124">
        <v>8.3731829999999992</v>
      </c>
      <c r="F3433" s="124">
        <v>0</v>
      </c>
      <c r="G3433" s="124">
        <v>8.3731829999999992</v>
      </c>
    </row>
    <row r="3434" spans="2:7" hidden="1" x14ac:dyDescent="0.5">
      <c r="B3434" s="122">
        <v>2019</v>
      </c>
      <c r="C3434" s="126" t="s">
        <v>72</v>
      </c>
      <c r="D3434" s="126" t="s">
        <v>140</v>
      </c>
      <c r="E3434" s="124">
        <v>2.3665370000000001</v>
      </c>
      <c r="F3434" s="124">
        <v>0.83554600000000001</v>
      </c>
      <c r="G3434" s="124">
        <v>3.202083</v>
      </c>
    </row>
    <row r="3435" spans="2:7" hidden="1" x14ac:dyDescent="0.5">
      <c r="B3435" s="122">
        <v>2019</v>
      </c>
      <c r="C3435" s="126" t="s">
        <v>72</v>
      </c>
      <c r="D3435" s="126" t="s">
        <v>141</v>
      </c>
      <c r="E3435" s="124">
        <v>0.15407299999999999</v>
      </c>
      <c r="F3435" s="124">
        <v>9.4633999999999996E-2</v>
      </c>
      <c r="G3435" s="124">
        <v>0.24870700000000001</v>
      </c>
    </row>
    <row r="3436" spans="2:7" hidden="1" x14ac:dyDescent="0.5">
      <c r="B3436" s="122">
        <v>2019</v>
      </c>
      <c r="C3436" s="126" t="s">
        <v>72</v>
      </c>
      <c r="D3436" s="126" t="s">
        <v>142</v>
      </c>
      <c r="E3436" s="124">
        <v>0.26186500000000001</v>
      </c>
      <c r="F3436" s="124">
        <v>0.142927</v>
      </c>
      <c r="G3436" s="124">
        <v>0.40479199999999999</v>
      </c>
    </row>
    <row r="3437" spans="2:7" hidden="1" x14ac:dyDescent="0.5">
      <c r="B3437" s="122">
        <v>2019</v>
      </c>
      <c r="C3437" s="126" t="s">
        <v>72</v>
      </c>
      <c r="D3437" s="126" t="s">
        <v>143</v>
      </c>
      <c r="E3437" s="124">
        <v>0.70614600000000005</v>
      </c>
      <c r="F3437" s="124">
        <v>0.18346299999999999</v>
      </c>
      <c r="G3437" s="124">
        <v>0.88960900000000009</v>
      </c>
    </row>
    <row r="3438" spans="2:7" hidden="1" x14ac:dyDescent="0.5">
      <c r="B3438" s="122">
        <v>2019</v>
      </c>
      <c r="C3438" s="126" t="s">
        <v>72</v>
      </c>
      <c r="D3438" s="126" t="s">
        <v>144</v>
      </c>
      <c r="E3438" s="124">
        <v>3.5783000000000002E-2</v>
      </c>
      <c r="F3438" s="124">
        <v>4.1234E-2</v>
      </c>
      <c r="G3438" s="124">
        <v>7.7017000000000002E-2</v>
      </c>
    </row>
    <row r="3439" spans="2:7" hidden="1" x14ac:dyDescent="0.5">
      <c r="B3439" s="122">
        <v>2019</v>
      </c>
      <c r="C3439" s="126" t="s">
        <v>72</v>
      </c>
      <c r="D3439" s="126" t="s">
        <v>145</v>
      </c>
      <c r="E3439" s="124">
        <v>0.61722399999999999</v>
      </c>
      <c r="F3439" s="124">
        <v>0.24307599999999999</v>
      </c>
      <c r="G3439" s="124">
        <v>0.86029999999999995</v>
      </c>
    </row>
    <row r="3440" spans="2:7" hidden="1" x14ac:dyDescent="0.5">
      <c r="B3440" s="122">
        <v>2019</v>
      </c>
      <c r="C3440" s="126" t="s">
        <v>146</v>
      </c>
      <c r="D3440" s="126" t="s">
        <v>147</v>
      </c>
      <c r="E3440" s="124">
        <v>5.0200000000000002E-3</v>
      </c>
      <c r="F3440" s="124">
        <v>0.80699299999999996</v>
      </c>
      <c r="G3440" s="124">
        <v>0.81201299999999998</v>
      </c>
    </row>
    <row r="3441" spans="2:7" hidden="1" x14ac:dyDescent="0.5">
      <c r="B3441" s="122">
        <v>2019</v>
      </c>
      <c r="C3441" s="126" t="s">
        <v>146</v>
      </c>
      <c r="D3441" s="126" t="s">
        <v>148</v>
      </c>
      <c r="E3441" s="124">
        <v>0.187889</v>
      </c>
      <c r="F3441" s="124">
        <v>0.108392</v>
      </c>
      <c r="G3441" s="124">
        <v>0.29628100000000002</v>
      </c>
    </row>
    <row r="3442" spans="2:7" hidden="1" x14ac:dyDescent="0.5">
      <c r="B3442" s="122">
        <v>2019</v>
      </c>
      <c r="C3442" s="126" t="s">
        <v>146</v>
      </c>
      <c r="D3442" s="126" t="s">
        <v>149</v>
      </c>
      <c r="E3442" s="124">
        <v>1.9172999999999999E-2</v>
      </c>
      <c r="F3442" s="124">
        <v>0.50031499999999995</v>
      </c>
      <c r="G3442" s="124">
        <v>0.51948799999999995</v>
      </c>
    </row>
    <row r="3443" spans="2:7" hidden="1" x14ac:dyDescent="0.5">
      <c r="B3443" s="122">
        <v>2019</v>
      </c>
      <c r="C3443" s="126" t="s">
        <v>146</v>
      </c>
      <c r="D3443" s="126" t="s">
        <v>150</v>
      </c>
      <c r="E3443" s="124">
        <v>9.0686000000000003E-2</v>
      </c>
      <c r="F3443" s="124">
        <v>0.97119</v>
      </c>
      <c r="G3443" s="124">
        <v>1.061876</v>
      </c>
    </row>
    <row r="3444" spans="2:7" hidden="1" x14ac:dyDescent="0.5">
      <c r="B3444" s="122">
        <v>2019</v>
      </c>
      <c r="C3444" s="126" t="s">
        <v>146</v>
      </c>
      <c r="D3444" s="126" t="s">
        <v>151</v>
      </c>
      <c r="E3444" s="124">
        <v>2.479E-2</v>
      </c>
      <c r="F3444" s="124">
        <v>0.122156</v>
      </c>
      <c r="G3444" s="124">
        <v>0.14694599999999999</v>
      </c>
    </row>
    <row r="3445" spans="2:7" hidden="1" x14ac:dyDescent="0.5">
      <c r="B3445" s="122">
        <v>2019</v>
      </c>
      <c r="C3445" s="126" t="s">
        <v>146</v>
      </c>
      <c r="D3445" s="126" t="s">
        <v>152</v>
      </c>
      <c r="E3445" s="124">
        <v>4.908E-3</v>
      </c>
      <c r="F3445" s="124">
        <v>0.14183100000000001</v>
      </c>
      <c r="G3445" s="124">
        <v>0.14673900000000001</v>
      </c>
    </row>
    <row r="3446" spans="2:7" hidden="1" x14ac:dyDescent="0.5">
      <c r="B3446" s="122">
        <v>2019</v>
      </c>
      <c r="C3446" s="126" t="s">
        <v>146</v>
      </c>
      <c r="D3446" s="126" t="s">
        <v>153</v>
      </c>
      <c r="E3446" s="124">
        <v>3.6930000000000001E-3</v>
      </c>
      <c r="F3446" s="124">
        <v>0.334646</v>
      </c>
      <c r="G3446" s="124">
        <v>0.338339</v>
      </c>
    </row>
    <row r="3447" spans="2:7" hidden="1" x14ac:dyDescent="0.5">
      <c r="B3447" s="122">
        <v>2019</v>
      </c>
      <c r="C3447" s="126" t="s">
        <v>146</v>
      </c>
      <c r="D3447" s="126" t="s">
        <v>154</v>
      </c>
      <c r="E3447" s="124">
        <v>7.0280000000000004E-3</v>
      </c>
      <c r="F3447" s="124">
        <v>0.86226199999999997</v>
      </c>
      <c r="G3447" s="124">
        <v>0.86929000000000001</v>
      </c>
    </row>
    <row r="3448" spans="2:7" hidden="1" x14ac:dyDescent="0.5">
      <c r="B3448" s="122">
        <v>2019</v>
      </c>
      <c r="C3448" s="126" t="s">
        <v>146</v>
      </c>
      <c r="D3448" s="126" t="s">
        <v>155</v>
      </c>
      <c r="E3448" s="124">
        <v>7.4700000000000005E-4</v>
      </c>
      <c r="F3448" s="124">
        <v>4.1547000000000001E-2</v>
      </c>
      <c r="G3448" s="124">
        <v>4.2293999999999998E-2</v>
      </c>
    </row>
    <row r="3449" spans="2:7" hidden="1" x14ac:dyDescent="0.5">
      <c r="B3449" s="122">
        <v>2019</v>
      </c>
      <c r="C3449" s="126" t="s">
        <v>146</v>
      </c>
      <c r="D3449" s="126" t="s">
        <v>156</v>
      </c>
      <c r="E3449" s="124">
        <v>6.241E-3</v>
      </c>
      <c r="F3449" s="124">
        <v>0.606715</v>
      </c>
      <c r="G3449" s="124">
        <v>0.61295600000000006</v>
      </c>
    </row>
    <row r="3450" spans="2:7" hidden="1" x14ac:dyDescent="0.5">
      <c r="B3450" s="122">
        <v>2019</v>
      </c>
      <c r="C3450" s="126" t="s">
        <v>146</v>
      </c>
      <c r="D3450" s="126" t="s">
        <v>157</v>
      </c>
      <c r="E3450" s="124">
        <v>3.1521E-2</v>
      </c>
      <c r="F3450" s="124">
        <v>0.417462</v>
      </c>
      <c r="G3450" s="124">
        <v>0.44898300000000002</v>
      </c>
    </row>
    <row r="3451" spans="2:7" hidden="1" x14ac:dyDescent="0.5">
      <c r="B3451" s="122">
        <v>2019</v>
      </c>
      <c r="C3451" s="126" t="s">
        <v>146</v>
      </c>
      <c r="D3451" s="126" t="s">
        <v>158</v>
      </c>
      <c r="E3451" s="124">
        <v>7.26E-3</v>
      </c>
      <c r="F3451" s="124">
        <v>9.5451999999999995E-2</v>
      </c>
      <c r="G3451" s="124">
        <v>0.102712</v>
      </c>
    </row>
    <row r="3452" spans="2:7" hidden="1" x14ac:dyDescent="0.5">
      <c r="B3452" s="122">
        <v>2019</v>
      </c>
      <c r="C3452" s="126" t="s">
        <v>146</v>
      </c>
      <c r="D3452" s="126" t="s">
        <v>159</v>
      </c>
      <c r="E3452" s="124">
        <v>6.2129999999999998E-3</v>
      </c>
      <c r="F3452" s="124">
        <v>7.8868999999999995E-2</v>
      </c>
      <c r="G3452" s="124">
        <v>8.5081999999999991E-2</v>
      </c>
    </row>
    <row r="3453" spans="2:7" hidden="1" x14ac:dyDescent="0.5">
      <c r="B3453" s="122">
        <v>2019</v>
      </c>
      <c r="C3453" s="126" t="s">
        <v>146</v>
      </c>
      <c r="D3453" s="126" t="s">
        <v>160</v>
      </c>
      <c r="E3453" s="124">
        <v>3.2944000000000001E-2</v>
      </c>
      <c r="F3453" s="124">
        <v>0.408472</v>
      </c>
      <c r="G3453" s="124">
        <v>0.44141599999999998</v>
      </c>
    </row>
    <row r="3454" spans="2:7" hidden="1" x14ac:dyDescent="0.5">
      <c r="B3454" s="122">
        <v>2019</v>
      </c>
      <c r="C3454" s="126" t="s">
        <v>146</v>
      </c>
      <c r="D3454" s="126" t="s">
        <v>161</v>
      </c>
      <c r="E3454" s="124">
        <v>7.3860000000000002E-3</v>
      </c>
      <c r="F3454" s="124">
        <v>5.5912000000000003E-2</v>
      </c>
      <c r="G3454" s="124">
        <v>6.3298000000000007E-2</v>
      </c>
    </row>
    <row r="3455" spans="2:7" hidden="1" x14ac:dyDescent="0.5">
      <c r="B3455" s="122">
        <v>2019</v>
      </c>
      <c r="C3455" s="126" t="s">
        <v>146</v>
      </c>
      <c r="D3455" s="126" t="s">
        <v>162</v>
      </c>
      <c r="E3455" s="124">
        <v>1.4153000000000001E-2</v>
      </c>
      <c r="F3455" s="124">
        <v>1.9290999999999999E-2</v>
      </c>
      <c r="G3455" s="124">
        <v>3.3444000000000002E-2</v>
      </c>
    </row>
    <row r="3456" spans="2:7" hidden="1" x14ac:dyDescent="0.5">
      <c r="B3456" s="122">
        <v>2019</v>
      </c>
      <c r="C3456" s="126" t="s">
        <v>146</v>
      </c>
      <c r="D3456" s="126" t="s">
        <v>163</v>
      </c>
      <c r="E3456" s="124">
        <v>-3.1516000000000002E-2</v>
      </c>
      <c r="F3456" s="124">
        <v>-5.6003999999999998E-2</v>
      </c>
      <c r="G3456" s="124">
        <v>-8.7520000000000001E-2</v>
      </c>
    </row>
    <row r="3457" spans="2:7" hidden="1" x14ac:dyDescent="0.5">
      <c r="B3457" s="122">
        <v>2019</v>
      </c>
      <c r="C3457" s="126" t="s">
        <v>146</v>
      </c>
      <c r="D3457" s="126" t="s">
        <v>164</v>
      </c>
      <c r="E3457" s="124">
        <v>5.8539999999999998E-3</v>
      </c>
      <c r="F3457" s="124">
        <v>0.19425500000000001</v>
      </c>
      <c r="G3457" s="124">
        <v>0.20010900000000001</v>
      </c>
    </row>
    <row r="3458" spans="2:7" hidden="1" x14ac:dyDescent="0.5">
      <c r="B3458" s="122">
        <v>2019</v>
      </c>
      <c r="C3458" s="126" t="s">
        <v>146</v>
      </c>
      <c r="D3458" s="126" t="s">
        <v>165</v>
      </c>
      <c r="E3458" s="124">
        <v>2.4961000000000001E-2</v>
      </c>
      <c r="F3458" s="124">
        <v>0.90578800000000004</v>
      </c>
      <c r="G3458" s="124">
        <v>0.93074900000000005</v>
      </c>
    </row>
    <row r="3459" spans="2:7" hidden="1" x14ac:dyDescent="0.5">
      <c r="B3459" s="122">
        <v>2019</v>
      </c>
      <c r="C3459" s="126" t="s">
        <v>146</v>
      </c>
      <c r="D3459" s="126" t="s">
        <v>166</v>
      </c>
      <c r="E3459" s="124">
        <v>2.1416999999999999E-2</v>
      </c>
      <c r="F3459" s="124">
        <v>0.268289</v>
      </c>
      <c r="G3459" s="124">
        <v>0.28970600000000002</v>
      </c>
    </row>
    <row r="3460" spans="2:7" hidden="1" x14ac:dyDescent="0.5">
      <c r="B3460" s="122">
        <v>2019</v>
      </c>
      <c r="C3460" s="126" t="s">
        <v>146</v>
      </c>
      <c r="D3460" s="126" t="s">
        <v>167</v>
      </c>
      <c r="E3460" s="124">
        <v>2.6041000000000002E-2</v>
      </c>
      <c r="F3460" s="124">
        <v>0.75858599999999998</v>
      </c>
      <c r="G3460" s="124">
        <v>0.78462699999999996</v>
      </c>
    </row>
    <row r="3461" spans="2:7" hidden="1" x14ac:dyDescent="0.5">
      <c r="B3461" s="122">
        <v>2019</v>
      </c>
      <c r="C3461" s="126" t="s">
        <v>146</v>
      </c>
      <c r="D3461" s="126" t="s">
        <v>168</v>
      </c>
      <c r="E3461" s="124">
        <v>0.33858700000000003</v>
      </c>
      <c r="F3461" s="124">
        <v>1.1646430000000001</v>
      </c>
      <c r="G3461" s="124">
        <v>1.5032300000000001</v>
      </c>
    </row>
    <row r="3462" spans="2:7" hidden="1" x14ac:dyDescent="0.5">
      <c r="B3462" s="122">
        <v>2019</v>
      </c>
      <c r="C3462" s="126" t="s">
        <v>146</v>
      </c>
      <c r="D3462" s="126" t="s">
        <v>169</v>
      </c>
      <c r="E3462" s="124">
        <v>4.424E-3</v>
      </c>
      <c r="F3462" s="124">
        <v>8.7114999999999998E-2</v>
      </c>
      <c r="G3462" s="124">
        <v>9.1538999999999995E-2</v>
      </c>
    </row>
    <row r="3463" spans="2:7" hidden="1" x14ac:dyDescent="0.5">
      <c r="B3463" s="122">
        <v>2019</v>
      </c>
      <c r="C3463" s="126" t="s">
        <v>146</v>
      </c>
      <c r="D3463" s="126" t="s">
        <v>170</v>
      </c>
      <c r="E3463" s="124">
        <v>1.3176E-2</v>
      </c>
      <c r="F3463" s="124">
        <v>0.20207600000000001</v>
      </c>
      <c r="G3463" s="124">
        <v>0.215252</v>
      </c>
    </row>
    <row r="3464" spans="2:7" hidden="1" x14ac:dyDescent="0.5">
      <c r="B3464" s="122">
        <v>2019</v>
      </c>
      <c r="C3464" s="126" t="s">
        <v>146</v>
      </c>
      <c r="D3464" s="126" t="s">
        <v>171</v>
      </c>
      <c r="E3464" s="124">
        <v>1.4109999999999999E-3</v>
      </c>
      <c r="F3464" s="124">
        <v>3.9954999999999997E-2</v>
      </c>
      <c r="G3464" s="124">
        <v>4.1366E-2</v>
      </c>
    </row>
    <row r="3465" spans="2:7" hidden="1" x14ac:dyDescent="0.5">
      <c r="B3465" s="122">
        <v>2019</v>
      </c>
      <c r="C3465" s="126" t="s">
        <v>146</v>
      </c>
      <c r="D3465" s="126" t="s">
        <v>172</v>
      </c>
      <c r="E3465" s="124">
        <v>1.1972E-2</v>
      </c>
      <c r="F3465" s="124">
        <v>5.0489999999999997E-3</v>
      </c>
      <c r="G3465" s="124">
        <v>1.7021000000000001E-2</v>
      </c>
    </row>
    <row r="3466" spans="2:7" hidden="1" x14ac:dyDescent="0.5">
      <c r="B3466" s="122">
        <v>2019</v>
      </c>
      <c r="C3466" s="126" t="s">
        <v>146</v>
      </c>
      <c r="D3466" s="126" t="s">
        <v>173</v>
      </c>
      <c r="E3466" s="124">
        <v>5.7039999999999999E-3</v>
      </c>
      <c r="F3466" s="124">
        <v>0.210646</v>
      </c>
      <c r="G3466" s="124">
        <v>0.21634999999999999</v>
      </c>
    </row>
    <row r="3467" spans="2:7" hidden="1" x14ac:dyDescent="0.5">
      <c r="B3467" s="122">
        <v>2019</v>
      </c>
      <c r="C3467" s="126" t="s">
        <v>146</v>
      </c>
      <c r="D3467" s="126" t="s">
        <v>174</v>
      </c>
      <c r="E3467" s="124">
        <v>1.0549999999999999E-3</v>
      </c>
      <c r="F3467" s="124">
        <v>6.8268999999999996E-2</v>
      </c>
      <c r="G3467" s="124">
        <v>6.9323999999999997E-2</v>
      </c>
    </row>
    <row r="3468" spans="2:7" hidden="1" x14ac:dyDescent="0.5">
      <c r="B3468" s="122">
        <v>2019</v>
      </c>
      <c r="C3468" s="126" t="s">
        <v>146</v>
      </c>
      <c r="D3468" s="126" t="s">
        <v>175</v>
      </c>
      <c r="E3468" s="124">
        <v>5.9699999999999998E-4</v>
      </c>
      <c r="F3468" s="124">
        <v>1.5987000000000001E-2</v>
      </c>
      <c r="G3468" s="124">
        <v>1.6584000000000002E-2</v>
      </c>
    </row>
    <row r="3469" spans="2:7" hidden="1" x14ac:dyDescent="0.5">
      <c r="B3469" s="122">
        <v>2019</v>
      </c>
      <c r="C3469" s="126" t="s">
        <v>146</v>
      </c>
      <c r="D3469" s="126" t="s">
        <v>176</v>
      </c>
      <c r="E3469" s="124">
        <v>7.2870000000000001E-3</v>
      </c>
      <c r="F3469" s="124">
        <v>0.15103800000000001</v>
      </c>
      <c r="G3469" s="124">
        <v>0.15832499999999999</v>
      </c>
    </row>
    <row r="3470" spans="2:7" hidden="1" x14ac:dyDescent="0.5">
      <c r="B3470" s="122">
        <v>2019</v>
      </c>
      <c r="C3470" s="126" t="s">
        <v>73</v>
      </c>
      <c r="D3470" s="126" t="s">
        <v>177</v>
      </c>
      <c r="E3470" s="124">
        <v>0.32895999999999997</v>
      </c>
      <c r="F3470" s="124">
        <v>1.090632</v>
      </c>
      <c r="G3470" s="124">
        <v>1.419592</v>
      </c>
    </row>
    <row r="3471" spans="2:7" hidden="1" x14ac:dyDescent="0.5">
      <c r="B3471" s="122">
        <v>2019</v>
      </c>
      <c r="C3471" s="126" t="s">
        <v>73</v>
      </c>
      <c r="D3471" s="126" t="s">
        <v>178</v>
      </c>
      <c r="E3471" s="124">
        <v>0.258461</v>
      </c>
      <c r="F3471" s="124">
        <v>0.40329199999999998</v>
      </c>
      <c r="G3471" s="124">
        <v>0.66175300000000004</v>
      </c>
    </row>
    <row r="3472" spans="2:7" hidden="1" x14ac:dyDescent="0.5">
      <c r="B3472" s="122">
        <v>2019</v>
      </c>
      <c r="C3472" s="126" t="s">
        <v>73</v>
      </c>
      <c r="D3472" s="126" t="s">
        <v>179</v>
      </c>
      <c r="E3472" s="124">
        <v>6.2616000000000005E-2</v>
      </c>
      <c r="F3472" s="124">
        <v>0.32578099999999999</v>
      </c>
      <c r="G3472" s="124">
        <v>0.38839699999999999</v>
      </c>
    </row>
    <row r="3473" spans="2:7" hidden="1" x14ac:dyDescent="0.5">
      <c r="B3473" s="122">
        <v>2019</v>
      </c>
      <c r="C3473" s="126" t="s">
        <v>73</v>
      </c>
      <c r="D3473" s="126" t="s">
        <v>180</v>
      </c>
      <c r="E3473" s="124">
        <v>1.3240000000000001E-3</v>
      </c>
      <c r="F3473" s="124">
        <v>6.5534999999999996E-2</v>
      </c>
      <c r="G3473" s="124">
        <v>6.6859000000000002E-2</v>
      </c>
    </row>
    <row r="3474" spans="2:7" hidden="1" x14ac:dyDescent="0.5">
      <c r="B3474" s="122">
        <v>2019</v>
      </c>
      <c r="C3474" s="126" t="s">
        <v>73</v>
      </c>
      <c r="D3474" s="126" t="s">
        <v>181</v>
      </c>
      <c r="E3474" s="124">
        <v>8.7240000000000009E-3</v>
      </c>
      <c r="F3474" s="124">
        <v>2.8843000000000001E-2</v>
      </c>
      <c r="G3474" s="124">
        <v>3.7567000000000003E-2</v>
      </c>
    </row>
    <row r="3475" spans="2:7" hidden="1" x14ac:dyDescent="0.5">
      <c r="B3475" s="122">
        <v>2019</v>
      </c>
      <c r="C3475" s="126" t="s">
        <v>73</v>
      </c>
      <c r="D3475" s="126" t="s">
        <v>182</v>
      </c>
      <c r="E3475" s="124">
        <v>1.08457</v>
      </c>
      <c r="F3475" s="124">
        <v>0.62395900000000004</v>
      </c>
      <c r="G3475" s="124">
        <v>1.708529</v>
      </c>
    </row>
    <row r="3476" spans="2:7" hidden="1" x14ac:dyDescent="0.5">
      <c r="B3476" s="122">
        <v>2019</v>
      </c>
      <c r="C3476" s="126" t="s">
        <v>73</v>
      </c>
      <c r="D3476" s="126" t="s">
        <v>183</v>
      </c>
      <c r="E3476" s="124">
        <v>0.95469700000000002</v>
      </c>
      <c r="F3476" s="124">
        <v>0.76427100000000003</v>
      </c>
      <c r="G3476" s="124">
        <v>1.7189680000000001</v>
      </c>
    </row>
    <row r="3477" spans="2:7" hidden="1" x14ac:dyDescent="0.5">
      <c r="B3477" s="122">
        <v>2019</v>
      </c>
      <c r="C3477" s="126" t="s">
        <v>73</v>
      </c>
      <c r="D3477" s="126" t="s">
        <v>184</v>
      </c>
      <c r="E3477" s="124">
        <v>0.59131400000000001</v>
      </c>
      <c r="F3477" s="124">
        <v>0.95734300000000006</v>
      </c>
      <c r="G3477" s="124">
        <v>1.548657</v>
      </c>
    </row>
    <row r="3478" spans="2:7" hidden="1" x14ac:dyDescent="0.5">
      <c r="B3478" s="122">
        <v>2019</v>
      </c>
      <c r="C3478" s="126" t="s">
        <v>73</v>
      </c>
      <c r="D3478" s="126" t="s">
        <v>185</v>
      </c>
      <c r="E3478" s="124">
        <v>1.108058</v>
      </c>
      <c r="F3478" s="124">
        <v>1.1132770000000001</v>
      </c>
      <c r="G3478" s="124">
        <v>2.2213349999999998</v>
      </c>
    </row>
    <row r="3479" spans="2:7" hidden="1" x14ac:dyDescent="0.5">
      <c r="B3479" s="122">
        <v>2019</v>
      </c>
      <c r="C3479" s="126" t="s">
        <v>186</v>
      </c>
      <c r="D3479" s="126" t="s">
        <v>187</v>
      </c>
      <c r="E3479" s="124">
        <v>0.268652</v>
      </c>
      <c r="F3479" s="124">
        <v>0.19434000000000001</v>
      </c>
      <c r="G3479" s="124">
        <v>0.46299200000000001</v>
      </c>
    </row>
    <row r="3480" spans="2:7" hidden="1" x14ac:dyDescent="0.5">
      <c r="B3480" s="122">
        <v>2019</v>
      </c>
      <c r="C3480" s="126" t="s">
        <v>186</v>
      </c>
      <c r="D3480" s="126" t="s">
        <v>188</v>
      </c>
      <c r="E3480" s="124">
        <v>0.59960999999999998</v>
      </c>
      <c r="F3480" s="124">
        <v>0.71416999999999997</v>
      </c>
      <c r="G3480" s="124">
        <v>1.3137799999999999</v>
      </c>
    </row>
    <row r="3481" spans="2:7" hidden="1" x14ac:dyDescent="0.5">
      <c r="B3481" s="122">
        <v>2019</v>
      </c>
      <c r="C3481" s="126" t="s">
        <v>186</v>
      </c>
      <c r="D3481" s="126" t="s">
        <v>189</v>
      </c>
      <c r="E3481" s="124">
        <v>0.68430800000000003</v>
      </c>
      <c r="F3481" s="124">
        <v>0.96317399999999997</v>
      </c>
      <c r="G3481" s="124">
        <v>1.6474819999999999</v>
      </c>
    </row>
    <row r="3482" spans="2:7" hidden="1" x14ac:dyDescent="0.5">
      <c r="B3482" s="122">
        <v>2019</v>
      </c>
      <c r="C3482" s="126" t="s">
        <v>190</v>
      </c>
      <c r="D3482" s="126" t="s">
        <v>191</v>
      </c>
      <c r="E3482" s="124">
        <v>1.289E-2</v>
      </c>
      <c r="F3482" s="124">
        <v>2.3037999999999999E-2</v>
      </c>
      <c r="G3482" s="124">
        <v>3.5928000000000002E-2</v>
      </c>
    </row>
    <row r="3483" spans="2:7" hidden="1" x14ac:dyDescent="0.5">
      <c r="B3483" s="122">
        <v>2019</v>
      </c>
      <c r="C3483" s="126" t="s">
        <v>190</v>
      </c>
      <c r="D3483" s="126" t="s">
        <v>192</v>
      </c>
      <c r="E3483" s="124">
        <v>8.6296999999999999E-2</v>
      </c>
      <c r="F3483" s="124">
        <v>7.8552999999999998E-2</v>
      </c>
      <c r="G3483" s="124">
        <v>0.16485</v>
      </c>
    </row>
    <row r="3484" spans="2:7" hidden="1" x14ac:dyDescent="0.5">
      <c r="B3484" s="122">
        <v>2019</v>
      </c>
      <c r="C3484" s="126" t="s">
        <v>190</v>
      </c>
      <c r="D3484" s="126" t="s">
        <v>193</v>
      </c>
      <c r="E3484" s="124">
        <v>0.36396800000000001</v>
      </c>
      <c r="F3484" s="124">
        <v>0.31887399999999999</v>
      </c>
      <c r="G3484" s="124">
        <v>0.68284199999999995</v>
      </c>
    </row>
    <row r="3485" spans="2:7" hidden="1" x14ac:dyDescent="0.5">
      <c r="B3485" s="122">
        <v>2019</v>
      </c>
      <c r="C3485" s="126" t="s">
        <v>190</v>
      </c>
      <c r="D3485" s="126" t="s">
        <v>194</v>
      </c>
      <c r="E3485" s="124">
        <v>9.3179999999999999E-3</v>
      </c>
      <c r="F3485" s="124">
        <v>4.986E-3</v>
      </c>
      <c r="G3485" s="124">
        <v>1.4304000000000001E-2</v>
      </c>
    </row>
    <row r="3486" spans="2:7" hidden="1" x14ac:dyDescent="0.5">
      <c r="B3486" s="122">
        <v>2019</v>
      </c>
      <c r="C3486" s="126" t="s">
        <v>190</v>
      </c>
      <c r="D3486" s="126" t="s">
        <v>195</v>
      </c>
      <c r="E3486" s="124">
        <v>0.33571499999999999</v>
      </c>
      <c r="F3486" s="124">
        <v>0.50214899999999996</v>
      </c>
      <c r="G3486" s="124">
        <v>0.83786399999999994</v>
      </c>
    </row>
    <row r="3487" spans="2:7" hidden="1" x14ac:dyDescent="0.5">
      <c r="B3487" s="122">
        <v>2019</v>
      </c>
      <c r="C3487" s="126" t="s">
        <v>190</v>
      </c>
      <c r="D3487" s="126" t="s">
        <v>196</v>
      </c>
      <c r="E3487" s="124">
        <v>0.30199199999999998</v>
      </c>
      <c r="F3487" s="124">
        <v>0.213558</v>
      </c>
      <c r="G3487" s="124">
        <v>0.51554999999999995</v>
      </c>
    </row>
    <row r="3488" spans="2:7" hidden="1" x14ac:dyDescent="0.5">
      <c r="B3488" s="122">
        <v>2019</v>
      </c>
      <c r="C3488" s="126" t="s">
        <v>190</v>
      </c>
      <c r="D3488" s="126" t="s">
        <v>197</v>
      </c>
      <c r="E3488" s="124">
        <v>0.12214</v>
      </c>
      <c r="F3488" s="124">
        <v>0.12767000000000001</v>
      </c>
      <c r="G3488" s="124">
        <v>0.24981</v>
      </c>
    </row>
    <row r="3489" spans="2:7" hidden="1" x14ac:dyDescent="0.5">
      <c r="B3489" s="122">
        <v>2019</v>
      </c>
      <c r="C3489" s="126" t="s">
        <v>190</v>
      </c>
      <c r="D3489" s="126" t="s">
        <v>198</v>
      </c>
      <c r="E3489" s="124">
        <v>0.41284599999999999</v>
      </c>
      <c r="F3489" s="124">
        <v>1.20825</v>
      </c>
      <c r="G3489" s="124">
        <v>1.6210960000000001</v>
      </c>
    </row>
    <row r="3490" spans="2:7" hidden="1" x14ac:dyDescent="0.5">
      <c r="B3490" s="122">
        <v>2019</v>
      </c>
      <c r="C3490" s="126" t="s">
        <v>190</v>
      </c>
      <c r="D3490" s="126" t="s">
        <v>199</v>
      </c>
      <c r="E3490" s="124">
        <v>3.1222E-2</v>
      </c>
      <c r="F3490" s="124">
        <v>0.14879100000000001</v>
      </c>
      <c r="G3490" s="124">
        <v>0.18001300000000001</v>
      </c>
    </row>
    <row r="3491" spans="2:7" hidden="1" x14ac:dyDescent="0.5">
      <c r="B3491" s="122">
        <v>2019</v>
      </c>
      <c r="C3491" s="126" t="s">
        <v>190</v>
      </c>
      <c r="D3491" s="126" t="s">
        <v>200</v>
      </c>
      <c r="E3491" s="124">
        <v>0.14164199999999999</v>
      </c>
      <c r="F3491" s="124">
        <v>0.22197900000000001</v>
      </c>
      <c r="G3491" s="124">
        <v>0.36362100000000003</v>
      </c>
    </row>
    <row r="3492" spans="2:7" hidden="1" x14ac:dyDescent="0.5">
      <c r="B3492" s="122">
        <v>2019</v>
      </c>
      <c r="C3492" s="126" t="s">
        <v>190</v>
      </c>
      <c r="D3492" s="126" t="s">
        <v>201</v>
      </c>
      <c r="E3492" s="124">
        <v>0.55471700000000002</v>
      </c>
      <c r="F3492" s="124">
        <v>0.60421999999999998</v>
      </c>
      <c r="G3492" s="124">
        <v>1.1589370000000001</v>
      </c>
    </row>
    <row r="3493" spans="2:7" hidden="1" x14ac:dyDescent="0.5">
      <c r="B3493" s="122">
        <v>2019</v>
      </c>
      <c r="C3493" s="126" t="s">
        <v>190</v>
      </c>
      <c r="D3493" s="126" t="s">
        <v>202</v>
      </c>
      <c r="E3493" s="124">
        <v>0.38855899999999999</v>
      </c>
      <c r="F3493" s="124">
        <v>0.50024800000000003</v>
      </c>
      <c r="G3493" s="124">
        <v>0.88880700000000001</v>
      </c>
    </row>
    <row r="3494" spans="2:7" hidden="1" x14ac:dyDescent="0.5">
      <c r="B3494" s="122">
        <v>2019</v>
      </c>
      <c r="C3494" s="126" t="s">
        <v>190</v>
      </c>
      <c r="D3494" s="126" t="s">
        <v>203</v>
      </c>
      <c r="E3494" s="124">
        <v>4.9402000000000001E-2</v>
      </c>
      <c r="F3494" s="124">
        <v>7.2789999999999994E-2</v>
      </c>
      <c r="G3494" s="124">
        <v>0.122192</v>
      </c>
    </row>
    <row r="3495" spans="2:7" hidden="1" x14ac:dyDescent="0.5">
      <c r="B3495" s="122">
        <v>2019</v>
      </c>
      <c r="C3495" s="126" t="s">
        <v>190</v>
      </c>
      <c r="D3495" s="126" t="s">
        <v>204</v>
      </c>
      <c r="E3495" s="124">
        <v>0.16594800000000001</v>
      </c>
      <c r="F3495" s="124">
        <v>0.19147400000000001</v>
      </c>
      <c r="G3495" s="124">
        <v>0.35742200000000002</v>
      </c>
    </row>
    <row r="3496" spans="2:7" hidden="1" x14ac:dyDescent="0.5">
      <c r="B3496" s="122">
        <v>2019</v>
      </c>
      <c r="C3496" s="126" t="s">
        <v>190</v>
      </c>
      <c r="D3496" s="126" t="s">
        <v>205</v>
      </c>
      <c r="E3496" s="124">
        <v>4.7092000000000002E-2</v>
      </c>
      <c r="F3496" s="124">
        <v>4.5598E-2</v>
      </c>
      <c r="G3496" s="124">
        <v>9.2689999999999995E-2</v>
      </c>
    </row>
    <row r="3497" spans="2:7" hidden="1" x14ac:dyDescent="0.5">
      <c r="B3497" s="122">
        <v>2019</v>
      </c>
      <c r="C3497" s="126" t="s">
        <v>206</v>
      </c>
      <c r="D3497" s="126" t="s">
        <v>207</v>
      </c>
      <c r="E3497" s="124">
        <v>8.9409999999999993E-3</v>
      </c>
      <c r="F3497" s="124">
        <v>2.2664E-2</v>
      </c>
      <c r="G3497" s="124">
        <v>3.1605000000000001E-2</v>
      </c>
    </row>
    <row r="3498" spans="2:7" hidden="1" x14ac:dyDescent="0.5">
      <c r="B3498" s="122">
        <v>2019</v>
      </c>
      <c r="C3498" s="126" t="s">
        <v>206</v>
      </c>
      <c r="D3498" s="126" t="s">
        <v>208</v>
      </c>
      <c r="E3498" s="124">
        <v>6.9560000000000004E-3</v>
      </c>
      <c r="F3498" s="124">
        <v>1.3155E-2</v>
      </c>
      <c r="G3498" s="124">
        <v>2.0111E-2</v>
      </c>
    </row>
    <row r="3499" spans="2:7" hidden="1" x14ac:dyDescent="0.5">
      <c r="B3499" s="122">
        <v>2019</v>
      </c>
      <c r="C3499" s="126" t="s">
        <v>206</v>
      </c>
      <c r="D3499" s="126" t="s">
        <v>209</v>
      </c>
      <c r="E3499" s="124">
        <v>4.2640000000000004E-3</v>
      </c>
      <c r="F3499" s="124">
        <v>6.6379999999999998E-3</v>
      </c>
      <c r="G3499" s="124">
        <v>1.0902E-2</v>
      </c>
    </row>
    <row r="3500" spans="2:7" hidden="1" x14ac:dyDescent="0.5">
      <c r="B3500" s="122">
        <v>2019</v>
      </c>
      <c r="C3500" s="126" t="s">
        <v>206</v>
      </c>
      <c r="D3500" s="126" t="s">
        <v>210</v>
      </c>
      <c r="E3500" s="124">
        <v>3.6829000000000001E-2</v>
      </c>
      <c r="F3500" s="124">
        <v>4.6067999999999998E-2</v>
      </c>
      <c r="G3500" s="124">
        <v>8.2896999999999998E-2</v>
      </c>
    </row>
    <row r="3501" spans="2:7" hidden="1" x14ac:dyDescent="0.5">
      <c r="B3501" s="122">
        <v>2019</v>
      </c>
      <c r="C3501" s="126" t="s">
        <v>206</v>
      </c>
      <c r="D3501" s="126" t="s">
        <v>211</v>
      </c>
      <c r="E3501" s="124">
        <v>1.7108999999999999E-2</v>
      </c>
      <c r="F3501" s="124">
        <v>3.2379999999999999E-2</v>
      </c>
      <c r="G3501" s="124">
        <v>4.9488999999999998E-2</v>
      </c>
    </row>
    <row r="3502" spans="2:7" hidden="1" x14ac:dyDescent="0.5">
      <c r="B3502" s="122">
        <v>2019</v>
      </c>
      <c r="C3502" s="126" t="s">
        <v>206</v>
      </c>
      <c r="D3502" s="126" t="s">
        <v>212</v>
      </c>
      <c r="E3502" s="124">
        <v>0.17934900000000001</v>
      </c>
      <c r="F3502" s="124">
        <v>0.28428599999999998</v>
      </c>
      <c r="G3502" s="124">
        <v>0.46363500000000002</v>
      </c>
    </row>
    <row r="3503" spans="2:7" hidden="1" x14ac:dyDescent="0.5">
      <c r="B3503" s="122">
        <v>2019</v>
      </c>
      <c r="C3503" s="126" t="s">
        <v>206</v>
      </c>
      <c r="D3503" s="126" t="s">
        <v>213</v>
      </c>
      <c r="E3503" s="124">
        <v>0.31708399999999998</v>
      </c>
      <c r="F3503" s="124">
        <v>0.42471500000000001</v>
      </c>
      <c r="G3503" s="124">
        <v>0.74179899999999999</v>
      </c>
    </row>
    <row r="3504" spans="2:7" hidden="1" x14ac:dyDescent="0.5">
      <c r="B3504" s="122">
        <v>2019</v>
      </c>
      <c r="C3504" s="126" t="s">
        <v>206</v>
      </c>
      <c r="D3504" s="126" t="s">
        <v>214</v>
      </c>
      <c r="E3504" s="124">
        <v>9.0679999999999997E-3</v>
      </c>
      <c r="F3504" s="124">
        <v>2.7864E-2</v>
      </c>
      <c r="G3504" s="124">
        <v>3.6932E-2</v>
      </c>
    </row>
    <row r="3505" spans="2:7" hidden="1" x14ac:dyDescent="0.5">
      <c r="B3505" s="122">
        <v>2019</v>
      </c>
      <c r="C3505" s="126" t="s">
        <v>206</v>
      </c>
      <c r="D3505" s="126" t="s">
        <v>215</v>
      </c>
      <c r="E3505" s="124">
        <v>8.0375000000000002E-2</v>
      </c>
      <c r="F3505" s="124">
        <v>9.4737000000000002E-2</v>
      </c>
      <c r="G3505" s="124">
        <v>0.17511199999999999</v>
      </c>
    </row>
    <row r="3506" spans="2:7" hidden="1" x14ac:dyDescent="0.5">
      <c r="B3506" s="122">
        <v>2019</v>
      </c>
      <c r="C3506" s="126" t="s">
        <v>206</v>
      </c>
      <c r="D3506" s="126" t="s">
        <v>216</v>
      </c>
      <c r="E3506" s="124">
        <v>4.5059000000000002E-2</v>
      </c>
      <c r="F3506" s="124">
        <v>3.6985999999999998E-2</v>
      </c>
      <c r="G3506" s="124">
        <v>8.2045000000000007E-2</v>
      </c>
    </row>
    <row r="3507" spans="2:7" hidden="1" x14ac:dyDescent="0.5">
      <c r="B3507" s="122">
        <v>2019</v>
      </c>
      <c r="C3507" s="126" t="s">
        <v>206</v>
      </c>
      <c r="D3507" s="126" t="s">
        <v>217</v>
      </c>
      <c r="E3507" s="124">
        <v>9.2790000000000008E-3</v>
      </c>
      <c r="F3507" s="124">
        <v>1.7111000000000001E-2</v>
      </c>
      <c r="G3507" s="124">
        <v>2.639E-2</v>
      </c>
    </row>
    <row r="3508" spans="2:7" hidden="1" x14ac:dyDescent="0.5">
      <c r="B3508" s="122">
        <v>2019</v>
      </c>
      <c r="C3508" s="126" t="s">
        <v>206</v>
      </c>
      <c r="D3508" s="126" t="s">
        <v>218</v>
      </c>
      <c r="E3508" s="124">
        <v>2.6651999999999999E-2</v>
      </c>
      <c r="F3508" s="124">
        <v>7.6955999999999997E-2</v>
      </c>
      <c r="G3508" s="124">
        <v>0.10360800000000001</v>
      </c>
    </row>
    <row r="3509" spans="2:7" hidden="1" x14ac:dyDescent="0.5">
      <c r="B3509" s="122">
        <v>2019</v>
      </c>
      <c r="C3509" s="126" t="s">
        <v>206</v>
      </c>
      <c r="D3509" s="126" t="s">
        <v>219</v>
      </c>
      <c r="E3509" s="124">
        <v>3.7414999999999997E-2</v>
      </c>
      <c r="F3509" s="124">
        <v>5.7008000000000003E-2</v>
      </c>
      <c r="G3509" s="124">
        <v>9.4423000000000007E-2</v>
      </c>
    </row>
    <row r="3510" spans="2:7" hidden="1" x14ac:dyDescent="0.5">
      <c r="B3510" s="122">
        <v>2019</v>
      </c>
      <c r="C3510" s="126" t="s">
        <v>206</v>
      </c>
      <c r="D3510" s="126" t="s">
        <v>220</v>
      </c>
      <c r="E3510" s="124">
        <v>5.3654E-2</v>
      </c>
      <c r="F3510" s="124">
        <v>8.9772000000000005E-2</v>
      </c>
      <c r="G3510" s="124">
        <v>0.143426</v>
      </c>
    </row>
    <row r="3511" spans="2:7" hidden="1" x14ac:dyDescent="0.5">
      <c r="B3511" s="122">
        <v>2019</v>
      </c>
      <c r="C3511" s="126" t="s">
        <v>206</v>
      </c>
      <c r="D3511" s="126" t="s">
        <v>221</v>
      </c>
      <c r="E3511" s="124">
        <v>2.2003000000000002E-2</v>
      </c>
      <c r="F3511" s="124">
        <v>0.60392000000000001</v>
      </c>
      <c r="G3511" s="124">
        <v>0.62592300000000001</v>
      </c>
    </row>
    <row r="3512" spans="2:7" hidden="1" x14ac:dyDescent="0.5">
      <c r="B3512" s="122">
        <v>2019</v>
      </c>
      <c r="C3512" s="126" t="s">
        <v>206</v>
      </c>
      <c r="D3512" s="126" t="s">
        <v>222</v>
      </c>
      <c r="E3512" s="124">
        <v>4.8710000000000003E-2</v>
      </c>
      <c r="F3512" s="124">
        <v>0.10886899999999999</v>
      </c>
      <c r="G3512" s="124">
        <v>0.157579</v>
      </c>
    </row>
    <row r="3513" spans="2:7" hidden="1" x14ac:dyDescent="0.5">
      <c r="B3513" s="122">
        <v>2019</v>
      </c>
      <c r="C3513" s="126" t="s">
        <v>206</v>
      </c>
      <c r="D3513" s="126" t="s">
        <v>223</v>
      </c>
      <c r="E3513" s="124">
        <v>6.9484000000000004E-2</v>
      </c>
      <c r="F3513" s="124">
        <v>0.23836399999999999</v>
      </c>
      <c r="G3513" s="124">
        <v>0.30784800000000001</v>
      </c>
    </row>
    <row r="3514" spans="2:7" hidden="1" x14ac:dyDescent="0.5">
      <c r="B3514" s="122">
        <v>2019</v>
      </c>
      <c r="C3514" s="126" t="s">
        <v>206</v>
      </c>
      <c r="D3514" s="126" t="s">
        <v>224</v>
      </c>
      <c r="E3514" s="124">
        <v>7.9070000000000008E-3</v>
      </c>
      <c r="F3514" s="124">
        <v>2.2596999999999999E-2</v>
      </c>
      <c r="G3514" s="124">
        <v>3.0504E-2</v>
      </c>
    </row>
    <row r="3515" spans="2:7" hidden="1" x14ac:dyDescent="0.5">
      <c r="B3515" s="122">
        <v>2019</v>
      </c>
      <c r="C3515" s="126" t="s">
        <v>206</v>
      </c>
      <c r="D3515" s="126" t="s">
        <v>225</v>
      </c>
      <c r="E3515" s="124">
        <v>4.7523000000000003E-2</v>
      </c>
      <c r="F3515" s="124">
        <v>0.18915499999999999</v>
      </c>
      <c r="G3515" s="124">
        <v>0.236678</v>
      </c>
    </row>
    <row r="3516" spans="2:7" hidden="1" x14ac:dyDescent="0.5">
      <c r="B3516" s="122">
        <v>2019</v>
      </c>
      <c r="C3516" s="126" t="s">
        <v>206</v>
      </c>
      <c r="D3516" s="126" t="s">
        <v>226</v>
      </c>
      <c r="E3516" s="124">
        <v>6.2817999999999999E-2</v>
      </c>
      <c r="F3516" s="124">
        <v>9.5221E-2</v>
      </c>
      <c r="G3516" s="124">
        <v>0.15803900000000001</v>
      </c>
    </row>
    <row r="3517" spans="2:7" hidden="1" x14ac:dyDescent="0.5">
      <c r="B3517" s="122">
        <v>2019</v>
      </c>
      <c r="C3517" s="126" t="s">
        <v>206</v>
      </c>
      <c r="D3517" s="126" t="s">
        <v>227</v>
      </c>
      <c r="E3517" s="124">
        <v>0.11429400000000001</v>
      </c>
      <c r="F3517" s="124">
        <v>0.17344000000000001</v>
      </c>
      <c r="G3517" s="124">
        <v>0.28773399999999999</v>
      </c>
    </row>
    <row r="3518" spans="2:7" hidden="1" x14ac:dyDescent="0.5">
      <c r="B3518" s="122">
        <v>2019</v>
      </c>
      <c r="C3518" s="126" t="s">
        <v>206</v>
      </c>
      <c r="D3518" s="126" t="s">
        <v>228</v>
      </c>
      <c r="E3518" s="124">
        <v>4.6662000000000002E-2</v>
      </c>
      <c r="F3518" s="124">
        <v>8.6782999999999999E-2</v>
      </c>
      <c r="G3518" s="124">
        <v>0.13344500000000001</v>
      </c>
    </row>
    <row r="3519" spans="2:7" hidden="1" x14ac:dyDescent="0.5">
      <c r="B3519" s="122">
        <v>2019</v>
      </c>
      <c r="C3519" s="126" t="s">
        <v>206</v>
      </c>
      <c r="D3519" s="126" t="s">
        <v>229</v>
      </c>
      <c r="E3519" s="124">
        <v>9.9999999999999995E-7</v>
      </c>
      <c r="F3519" s="124">
        <v>6.7999999999999999E-5</v>
      </c>
      <c r="G3519" s="124">
        <v>6.8999999999999997E-5</v>
      </c>
    </row>
    <row r="3520" spans="2:7" hidden="1" x14ac:dyDescent="0.5">
      <c r="B3520" s="122">
        <v>2019</v>
      </c>
      <c r="C3520" s="126" t="s">
        <v>206</v>
      </c>
      <c r="D3520" s="126" t="s">
        <v>230</v>
      </c>
      <c r="E3520" s="124">
        <v>3.2452000000000002E-2</v>
      </c>
      <c r="F3520" s="124">
        <v>5.4844999999999998E-2</v>
      </c>
      <c r="G3520" s="124">
        <v>8.7297E-2</v>
      </c>
    </row>
    <row r="3521" spans="2:7" hidden="1" x14ac:dyDescent="0.5">
      <c r="B3521" s="122">
        <v>2019</v>
      </c>
      <c r="C3521" s="126" t="s">
        <v>206</v>
      </c>
      <c r="D3521" s="126" t="s">
        <v>231</v>
      </c>
      <c r="E3521" s="124">
        <v>3.4602000000000001E-2</v>
      </c>
      <c r="F3521" s="124">
        <v>0.14918300000000001</v>
      </c>
      <c r="G3521" s="124">
        <v>0.183785</v>
      </c>
    </row>
    <row r="3522" spans="2:7" hidden="1" x14ac:dyDescent="0.5">
      <c r="B3522" s="122">
        <v>2019</v>
      </c>
      <c r="C3522" s="126" t="s">
        <v>206</v>
      </c>
      <c r="D3522" s="126" t="s">
        <v>232</v>
      </c>
      <c r="E3522" s="124">
        <v>1.0989999999999999E-3</v>
      </c>
      <c r="F3522" s="124">
        <v>2.0379999999999999E-3</v>
      </c>
      <c r="G3522" s="124">
        <v>3.137E-3</v>
      </c>
    </row>
    <row r="3523" spans="2:7" hidden="1" x14ac:dyDescent="0.5">
      <c r="B3523" s="122">
        <v>2019</v>
      </c>
      <c r="C3523" s="126" t="s">
        <v>206</v>
      </c>
      <c r="D3523" s="126" t="s">
        <v>233</v>
      </c>
      <c r="E3523" s="124">
        <v>1.6199999999999999E-3</v>
      </c>
      <c r="F3523" s="124">
        <v>2.4060000000000002E-3</v>
      </c>
      <c r="G3523" s="124">
        <v>4.0260000000000001E-3</v>
      </c>
    </row>
    <row r="3524" spans="2:7" hidden="1" x14ac:dyDescent="0.5">
      <c r="B3524" s="122">
        <v>2019</v>
      </c>
      <c r="C3524" s="126" t="s">
        <v>206</v>
      </c>
      <c r="D3524" s="126" t="s">
        <v>234</v>
      </c>
      <c r="E3524" s="124">
        <v>2.7394999999999999E-2</v>
      </c>
      <c r="F3524" s="124">
        <v>5.0645000000000003E-2</v>
      </c>
      <c r="G3524" s="124">
        <v>7.8039999999999998E-2</v>
      </c>
    </row>
    <row r="3525" spans="2:7" hidden="1" x14ac:dyDescent="0.5">
      <c r="B3525" s="122">
        <v>2019</v>
      </c>
      <c r="C3525" s="126" t="s">
        <v>206</v>
      </c>
      <c r="D3525" s="126" t="s">
        <v>235</v>
      </c>
      <c r="E3525" s="124">
        <v>1.1424E-2</v>
      </c>
      <c r="F3525" s="124">
        <v>0.120645</v>
      </c>
      <c r="G3525" s="124">
        <v>0.13206899999999999</v>
      </c>
    </row>
    <row r="3526" spans="2:7" hidden="1" x14ac:dyDescent="0.5">
      <c r="B3526" s="122">
        <v>2019</v>
      </c>
      <c r="C3526" s="126" t="s">
        <v>206</v>
      </c>
      <c r="D3526" s="126" t="s">
        <v>236</v>
      </c>
      <c r="E3526" s="124">
        <v>6.9700000000000003E-4</v>
      </c>
      <c r="F3526" s="124">
        <v>9.7900000000000005E-4</v>
      </c>
      <c r="G3526" s="124">
        <v>1.676E-3</v>
      </c>
    </row>
    <row r="3527" spans="2:7" hidden="1" x14ac:dyDescent="0.5">
      <c r="B3527" s="122">
        <v>2019</v>
      </c>
      <c r="C3527" s="126" t="s">
        <v>206</v>
      </c>
      <c r="D3527" s="126" t="s">
        <v>237</v>
      </c>
      <c r="E3527" s="124">
        <v>5.3123999999999998E-2</v>
      </c>
      <c r="F3527" s="124">
        <v>5.6225999999999998E-2</v>
      </c>
      <c r="G3527" s="124">
        <v>0.10935</v>
      </c>
    </row>
    <row r="3528" spans="2:7" hidden="1" x14ac:dyDescent="0.5">
      <c r="B3528" s="122">
        <v>2019</v>
      </c>
      <c r="C3528" s="126" t="s">
        <v>206</v>
      </c>
      <c r="D3528" s="126" t="s">
        <v>238</v>
      </c>
      <c r="E3528" s="124">
        <v>3.6461E-2</v>
      </c>
      <c r="F3528" s="124">
        <v>4.1884999999999999E-2</v>
      </c>
      <c r="G3528" s="124">
        <v>7.8345999999999999E-2</v>
      </c>
    </row>
    <row r="3529" spans="2:7" hidden="1" x14ac:dyDescent="0.5">
      <c r="B3529" s="122">
        <v>2019</v>
      </c>
      <c r="C3529" s="126" t="s">
        <v>206</v>
      </c>
      <c r="D3529" s="126" t="s">
        <v>239</v>
      </c>
      <c r="E3529" s="124">
        <v>0.124988</v>
      </c>
      <c r="F3529" s="124">
        <v>0.26899800000000001</v>
      </c>
      <c r="G3529" s="124">
        <v>0.393986</v>
      </c>
    </row>
    <row r="3530" spans="2:7" hidden="1" x14ac:dyDescent="0.5">
      <c r="B3530" s="122">
        <v>2019</v>
      </c>
      <c r="C3530" s="126" t="s">
        <v>206</v>
      </c>
      <c r="D3530" s="126" t="s">
        <v>240</v>
      </c>
      <c r="E3530" s="124">
        <v>1.5022000000000001E-2</v>
      </c>
      <c r="F3530" s="124">
        <v>7.4415999999999996E-2</v>
      </c>
      <c r="G3530" s="124">
        <v>8.943799999999999E-2</v>
      </c>
    </row>
    <row r="3531" spans="2:7" hidden="1" x14ac:dyDescent="0.5">
      <c r="B3531" s="122">
        <v>2019</v>
      </c>
      <c r="C3531" s="126" t="s">
        <v>206</v>
      </c>
      <c r="D3531" s="126" t="s">
        <v>241</v>
      </c>
      <c r="E3531" s="124">
        <v>2.6658999999999999E-2</v>
      </c>
      <c r="F3531" s="124">
        <v>4.2862999999999998E-2</v>
      </c>
      <c r="G3531" s="124">
        <v>6.9522E-2</v>
      </c>
    </row>
    <row r="3532" spans="2:7" hidden="1" x14ac:dyDescent="0.5">
      <c r="B3532" s="122">
        <v>2019</v>
      </c>
      <c r="C3532" s="126" t="s">
        <v>206</v>
      </c>
      <c r="D3532" s="126" t="s">
        <v>242</v>
      </c>
      <c r="E3532" s="124">
        <v>8.881E-3</v>
      </c>
      <c r="F3532" s="124">
        <v>1.0082000000000001E-2</v>
      </c>
      <c r="G3532" s="124">
        <v>1.8963000000000001E-2</v>
      </c>
    </row>
    <row r="3533" spans="2:7" hidden="1" x14ac:dyDescent="0.5">
      <c r="B3533" s="122">
        <v>2019</v>
      </c>
      <c r="C3533" s="126" t="s">
        <v>206</v>
      </c>
      <c r="D3533" s="126" t="s">
        <v>243</v>
      </c>
      <c r="E3533" s="124">
        <v>7.3300000000000004E-4</v>
      </c>
      <c r="F3533" s="124">
        <v>7.0200000000000004E-4</v>
      </c>
      <c r="G3533" s="124">
        <v>1.4350000000000001E-3</v>
      </c>
    </row>
    <row r="3534" spans="2:7" hidden="1" x14ac:dyDescent="0.5">
      <c r="B3534" s="122">
        <v>2019</v>
      </c>
      <c r="C3534" s="126" t="s">
        <v>206</v>
      </c>
      <c r="D3534" s="126" t="s">
        <v>244</v>
      </c>
      <c r="E3534" s="124">
        <v>1.6199000000000002E-2</v>
      </c>
      <c r="F3534" s="124">
        <v>2.1562999999999999E-2</v>
      </c>
      <c r="G3534" s="124">
        <v>3.7761999999999997E-2</v>
      </c>
    </row>
    <row r="3535" spans="2:7" hidden="1" x14ac:dyDescent="0.5">
      <c r="B3535" s="122">
        <v>2019</v>
      </c>
      <c r="C3535" s="126" t="s">
        <v>206</v>
      </c>
      <c r="D3535" s="126" t="s">
        <v>245</v>
      </c>
      <c r="E3535" s="124">
        <v>1.3975E-2</v>
      </c>
      <c r="F3535" s="124">
        <v>2.8022999999999999E-2</v>
      </c>
      <c r="G3535" s="124">
        <v>4.1998000000000001E-2</v>
      </c>
    </row>
    <row r="3536" spans="2:7" hidden="1" x14ac:dyDescent="0.5">
      <c r="B3536" s="122">
        <v>2019</v>
      </c>
      <c r="C3536" s="126" t="s">
        <v>77</v>
      </c>
      <c r="D3536" s="126" t="s">
        <v>246</v>
      </c>
      <c r="E3536" s="124">
        <v>0.123831</v>
      </c>
      <c r="F3536" s="124">
        <v>0.34578900000000001</v>
      </c>
      <c r="G3536" s="124">
        <v>0.46961999999999998</v>
      </c>
    </row>
    <row r="3537" spans="2:7" hidden="1" x14ac:dyDescent="0.5">
      <c r="B3537" s="122">
        <v>2019</v>
      </c>
      <c r="C3537" s="126" t="s">
        <v>77</v>
      </c>
      <c r="D3537" s="126" t="s">
        <v>247</v>
      </c>
      <c r="E3537" s="124">
        <v>3.8134000000000001E-2</v>
      </c>
      <c r="F3537" s="124">
        <v>2.1745E-2</v>
      </c>
      <c r="G3537" s="124">
        <v>5.9879000000000002E-2</v>
      </c>
    </row>
    <row r="3538" spans="2:7" hidden="1" x14ac:dyDescent="0.5">
      <c r="B3538" s="122">
        <v>2019</v>
      </c>
      <c r="C3538" s="126" t="s">
        <v>77</v>
      </c>
      <c r="D3538" s="126" t="s">
        <v>248</v>
      </c>
      <c r="E3538" s="124">
        <v>9.1610000000000007E-3</v>
      </c>
      <c r="F3538" s="124">
        <v>1.2964020000000001</v>
      </c>
      <c r="G3538" s="124">
        <v>1.305563</v>
      </c>
    </row>
    <row r="3539" spans="2:7" hidden="1" x14ac:dyDescent="0.5">
      <c r="B3539" s="122">
        <v>2019</v>
      </c>
      <c r="C3539" s="126" t="s">
        <v>77</v>
      </c>
      <c r="D3539" s="126" t="s">
        <v>249</v>
      </c>
      <c r="E3539" s="124">
        <v>8.3549999999999996E-3</v>
      </c>
      <c r="F3539" s="124">
        <v>0.734707</v>
      </c>
      <c r="G3539" s="124">
        <v>0.743062</v>
      </c>
    </row>
    <row r="3540" spans="2:7" hidden="1" x14ac:dyDescent="0.5">
      <c r="B3540" s="122">
        <v>2019</v>
      </c>
      <c r="C3540" s="126" t="s">
        <v>77</v>
      </c>
      <c r="D3540" s="126" t="s">
        <v>250</v>
      </c>
      <c r="E3540" s="124">
        <v>0.127107</v>
      </c>
      <c r="F3540" s="124">
        <v>0.167356</v>
      </c>
      <c r="G3540" s="124">
        <v>0.29446299999999997</v>
      </c>
    </row>
    <row r="3541" spans="2:7" hidden="1" x14ac:dyDescent="0.5">
      <c r="B3541" s="122">
        <v>2019</v>
      </c>
      <c r="C3541" s="126" t="s">
        <v>77</v>
      </c>
      <c r="D3541" s="126" t="s">
        <v>251</v>
      </c>
      <c r="E3541" s="124">
        <v>0.23789099999999999</v>
      </c>
      <c r="F3541" s="124">
        <v>0.199492</v>
      </c>
      <c r="G3541" s="124">
        <v>0.43738300000000002</v>
      </c>
    </row>
    <row r="3542" spans="2:7" hidden="1" x14ac:dyDescent="0.5">
      <c r="B3542" s="122">
        <v>2019</v>
      </c>
      <c r="C3542" s="126" t="s">
        <v>77</v>
      </c>
      <c r="D3542" s="126" t="s">
        <v>252</v>
      </c>
      <c r="E3542" s="124">
        <v>5.2228999999999998E-2</v>
      </c>
      <c r="F3542" s="124">
        <v>0.231907</v>
      </c>
      <c r="G3542" s="124">
        <v>0.284136</v>
      </c>
    </row>
    <row r="3543" spans="2:7" hidden="1" x14ac:dyDescent="0.5">
      <c r="B3543" s="122">
        <v>2019</v>
      </c>
      <c r="C3543" s="126" t="s">
        <v>77</v>
      </c>
      <c r="D3543" s="126" t="s">
        <v>253</v>
      </c>
      <c r="E3543" s="124">
        <v>9.214E-3</v>
      </c>
      <c r="F3543" s="124">
        <v>8.9020000000000002E-3</v>
      </c>
      <c r="G3543" s="124">
        <v>1.8116E-2</v>
      </c>
    </row>
    <row r="3544" spans="2:7" hidden="1" x14ac:dyDescent="0.5">
      <c r="B3544" s="122">
        <v>2019</v>
      </c>
      <c r="C3544" s="126" t="s">
        <v>77</v>
      </c>
      <c r="D3544" s="126" t="s">
        <v>254</v>
      </c>
      <c r="E3544" s="124">
        <v>0.123651</v>
      </c>
      <c r="F3544" s="124">
        <v>0.122573</v>
      </c>
      <c r="G3544" s="124">
        <v>0.246224</v>
      </c>
    </row>
    <row r="3545" spans="2:7" hidden="1" x14ac:dyDescent="0.5">
      <c r="B3545" s="122">
        <v>2019</v>
      </c>
      <c r="C3545" s="126" t="s">
        <v>77</v>
      </c>
      <c r="D3545" s="126" t="s">
        <v>255</v>
      </c>
      <c r="E3545" s="124">
        <v>0.30759399999999998</v>
      </c>
      <c r="F3545" s="124">
        <v>1.3142659999999999</v>
      </c>
      <c r="G3545" s="124">
        <v>1.6218600000000001</v>
      </c>
    </row>
    <row r="3546" spans="2:7" hidden="1" x14ac:dyDescent="0.5">
      <c r="B3546" s="122">
        <v>2019</v>
      </c>
      <c r="C3546" s="126" t="s">
        <v>77</v>
      </c>
      <c r="D3546" s="126" t="s">
        <v>256</v>
      </c>
      <c r="E3546" s="124">
        <v>0.44835999999999998</v>
      </c>
      <c r="F3546" s="124">
        <v>0.39702599999999999</v>
      </c>
      <c r="G3546" s="124">
        <v>0.84538599999999997</v>
      </c>
    </row>
    <row r="3547" spans="2:7" x14ac:dyDescent="0.5">
      <c r="B3547" s="122">
        <v>2020</v>
      </c>
      <c r="C3547" s="124" t="s">
        <v>136</v>
      </c>
      <c r="D3547" s="124" t="s">
        <v>52</v>
      </c>
      <c r="E3547" s="124">
        <v>0.92898700000000001</v>
      </c>
      <c r="F3547" s="124">
        <v>1.55722</v>
      </c>
      <c r="G3547" s="124">
        <v>2.4862069999999998</v>
      </c>
    </row>
    <row r="3548" spans="2:7" x14ac:dyDescent="0.5">
      <c r="B3548" s="122">
        <v>2020</v>
      </c>
      <c r="C3548" s="124" t="s">
        <v>136</v>
      </c>
      <c r="D3548" s="124" t="s">
        <v>137</v>
      </c>
      <c r="E3548" s="124">
        <v>0.16630500000000001</v>
      </c>
      <c r="F3548" s="124">
        <v>0.23522299999999999</v>
      </c>
      <c r="G3548" s="124">
        <v>0.401528</v>
      </c>
    </row>
    <row r="3549" spans="2:7" x14ac:dyDescent="0.5">
      <c r="B3549" s="122">
        <v>2020</v>
      </c>
      <c r="C3549" s="126" t="s">
        <v>136</v>
      </c>
      <c r="D3549" s="126" t="s">
        <v>51</v>
      </c>
      <c r="E3549" s="124">
        <v>1.5039750000000001</v>
      </c>
      <c r="F3549" s="124">
        <v>1.440742</v>
      </c>
      <c r="G3549" s="124">
        <v>2.9447169999999998</v>
      </c>
    </row>
    <row r="3550" spans="2:7" x14ac:dyDescent="0.5">
      <c r="B3550" s="122">
        <v>2020</v>
      </c>
      <c r="C3550" s="126" t="s">
        <v>136</v>
      </c>
      <c r="D3550" s="126" t="s">
        <v>138</v>
      </c>
      <c r="E3550" s="124">
        <v>0.80076400000000003</v>
      </c>
      <c r="F3550" s="124">
        <v>0.84687299999999999</v>
      </c>
      <c r="G3550" s="124">
        <v>1.647637</v>
      </c>
    </row>
    <row r="3551" spans="2:7" hidden="1" x14ac:dyDescent="0.5">
      <c r="B3551" s="122">
        <v>2020</v>
      </c>
      <c r="C3551" s="126" t="s">
        <v>139</v>
      </c>
      <c r="D3551" s="126" t="s">
        <v>139</v>
      </c>
      <c r="E3551" s="124">
        <v>6.9800680000000002</v>
      </c>
      <c r="F3551" s="124">
        <v>0</v>
      </c>
      <c r="G3551" s="124">
        <v>6.9800680000000002</v>
      </c>
    </row>
    <row r="3552" spans="2:7" hidden="1" x14ac:dyDescent="0.5">
      <c r="B3552" s="122">
        <v>2020</v>
      </c>
      <c r="C3552" s="126" t="s">
        <v>72</v>
      </c>
      <c r="D3552" s="126" t="s">
        <v>140</v>
      </c>
      <c r="E3552" s="124">
        <v>1.926933</v>
      </c>
      <c r="F3552" s="124">
        <v>0.52345799999999998</v>
      </c>
      <c r="G3552" s="124">
        <v>2.4503910000000002</v>
      </c>
    </row>
    <row r="3553" spans="2:7" hidden="1" x14ac:dyDescent="0.5">
      <c r="B3553" s="122">
        <v>2020</v>
      </c>
      <c r="C3553" s="126" t="s">
        <v>72</v>
      </c>
      <c r="D3553" s="126" t="s">
        <v>141</v>
      </c>
      <c r="E3553" s="124">
        <v>0.140123</v>
      </c>
      <c r="F3553" s="124">
        <v>0.13864199999999999</v>
      </c>
      <c r="G3553" s="124">
        <v>0.27876499999999999</v>
      </c>
    </row>
    <row r="3554" spans="2:7" hidden="1" x14ac:dyDescent="0.5">
      <c r="B3554" s="122">
        <v>2020</v>
      </c>
      <c r="C3554" s="126" t="s">
        <v>72</v>
      </c>
      <c r="D3554" s="126" t="s">
        <v>142</v>
      </c>
      <c r="E3554" s="124">
        <v>0.27514300000000003</v>
      </c>
      <c r="F3554" s="124">
        <v>0.107638</v>
      </c>
      <c r="G3554" s="124">
        <v>0.38278099999999998</v>
      </c>
    </row>
    <row r="3555" spans="2:7" hidden="1" x14ac:dyDescent="0.5">
      <c r="B3555" s="122">
        <v>2020</v>
      </c>
      <c r="C3555" s="126" t="s">
        <v>72</v>
      </c>
      <c r="D3555" s="126" t="s">
        <v>143</v>
      </c>
      <c r="E3555" s="124">
        <v>0.72777400000000003</v>
      </c>
      <c r="F3555" s="124">
        <v>0.13434099999999999</v>
      </c>
      <c r="G3555" s="124">
        <v>0.86211499999999996</v>
      </c>
    </row>
    <row r="3556" spans="2:7" hidden="1" x14ac:dyDescent="0.5">
      <c r="B3556" s="122">
        <v>2020</v>
      </c>
      <c r="C3556" s="126" t="s">
        <v>72</v>
      </c>
      <c r="D3556" s="126" t="s">
        <v>144</v>
      </c>
      <c r="E3556" s="124">
        <v>2.9995000000000001E-2</v>
      </c>
      <c r="F3556" s="124">
        <v>2.7546999999999999E-2</v>
      </c>
      <c r="G3556" s="124">
        <v>5.7542000000000003E-2</v>
      </c>
    </row>
    <row r="3557" spans="2:7" hidden="1" x14ac:dyDescent="0.5">
      <c r="B3557" s="122">
        <v>2020</v>
      </c>
      <c r="C3557" s="126" t="s">
        <v>72</v>
      </c>
      <c r="D3557" s="126" t="s">
        <v>145</v>
      </c>
      <c r="E3557" s="124">
        <v>0.601074</v>
      </c>
      <c r="F3557" s="124">
        <v>0.142126</v>
      </c>
      <c r="G3557" s="124">
        <v>0.74319999999999997</v>
      </c>
    </row>
    <row r="3558" spans="2:7" hidden="1" x14ac:dyDescent="0.5">
      <c r="B3558" s="122">
        <v>2020</v>
      </c>
      <c r="C3558" s="126" t="s">
        <v>146</v>
      </c>
      <c r="D3558" s="126" t="s">
        <v>147</v>
      </c>
      <c r="E3558" s="124">
        <v>6.0219999999999996E-3</v>
      </c>
      <c r="F3558" s="124">
        <v>0.73019199999999995</v>
      </c>
      <c r="G3558" s="124">
        <v>0.73621399999999992</v>
      </c>
    </row>
    <row r="3559" spans="2:7" hidden="1" x14ac:dyDescent="0.5">
      <c r="B3559" s="122">
        <v>2020</v>
      </c>
      <c r="C3559" s="126" t="s">
        <v>146</v>
      </c>
      <c r="D3559" s="126" t="s">
        <v>148</v>
      </c>
      <c r="E3559" s="124">
        <v>0.18754100000000001</v>
      </c>
      <c r="F3559" s="124">
        <v>0.112134</v>
      </c>
      <c r="G3559" s="124">
        <v>0.29967500000000002</v>
      </c>
    </row>
    <row r="3560" spans="2:7" hidden="1" x14ac:dyDescent="0.5">
      <c r="B3560" s="122">
        <v>2020</v>
      </c>
      <c r="C3560" s="126" t="s">
        <v>146</v>
      </c>
      <c r="D3560" s="126" t="s">
        <v>149</v>
      </c>
      <c r="E3560" s="124">
        <v>1.6922E-2</v>
      </c>
      <c r="F3560" s="124">
        <v>1.022216</v>
      </c>
      <c r="G3560" s="124">
        <v>1.0391379999999999</v>
      </c>
    </row>
    <row r="3561" spans="2:7" hidden="1" x14ac:dyDescent="0.5">
      <c r="B3561" s="122">
        <v>2020</v>
      </c>
      <c r="C3561" s="126" t="s">
        <v>146</v>
      </c>
      <c r="D3561" s="126" t="s">
        <v>150</v>
      </c>
      <c r="E3561" s="124">
        <v>7.7038999999999996E-2</v>
      </c>
      <c r="F3561" s="124">
        <v>0.91500599999999999</v>
      </c>
      <c r="G3561" s="124">
        <v>0.99204499999999995</v>
      </c>
    </row>
    <row r="3562" spans="2:7" hidden="1" x14ac:dyDescent="0.5">
      <c r="B3562" s="122">
        <v>2020</v>
      </c>
      <c r="C3562" s="126" t="s">
        <v>146</v>
      </c>
      <c r="D3562" s="126" t="s">
        <v>151</v>
      </c>
      <c r="E3562" s="124">
        <v>2.2252999999999998E-2</v>
      </c>
      <c r="F3562" s="124">
        <v>7.0403999999999994E-2</v>
      </c>
      <c r="G3562" s="124">
        <v>9.2656999999999989E-2</v>
      </c>
    </row>
    <row r="3563" spans="2:7" hidden="1" x14ac:dyDescent="0.5">
      <c r="B3563" s="122">
        <v>2020</v>
      </c>
      <c r="C3563" s="126" t="s">
        <v>146</v>
      </c>
      <c r="D3563" s="126" t="s">
        <v>152</v>
      </c>
      <c r="E3563" s="124">
        <v>2.9629999999999999E-3</v>
      </c>
      <c r="F3563" s="124">
        <v>8.3641999999999994E-2</v>
      </c>
      <c r="G3563" s="124">
        <v>8.6604999999999988E-2</v>
      </c>
    </row>
    <row r="3564" spans="2:7" hidden="1" x14ac:dyDescent="0.5">
      <c r="B3564" s="122">
        <v>2020</v>
      </c>
      <c r="C3564" s="126" t="s">
        <v>146</v>
      </c>
      <c r="D3564" s="126" t="s">
        <v>153</v>
      </c>
      <c r="E3564" s="124">
        <v>3.4849999999999998E-3</v>
      </c>
      <c r="F3564" s="124">
        <v>0.39253100000000002</v>
      </c>
      <c r="G3564" s="124">
        <v>0.39601599999999998</v>
      </c>
    </row>
    <row r="3565" spans="2:7" hidden="1" x14ac:dyDescent="0.5">
      <c r="B3565" s="122">
        <v>2020</v>
      </c>
      <c r="C3565" s="126" t="s">
        <v>146</v>
      </c>
      <c r="D3565" s="126" t="s">
        <v>154</v>
      </c>
      <c r="E3565" s="124">
        <v>4.751E-3</v>
      </c>
      <c r="F3565" s="124">
        <v>0.77629499999999996</v>
      </c>
      <c r="G3565" s="124">
        <v>0.78104599999999991</v>
      </c>
    </row>
    <row r="3566" spans="2:7" hidden="1" x14ac:dyDescent="0.5">
      <c r="B3566" s="122">
        <v>2020</v>
      </c>
      <c r="C3566" s="126" t="s">
        <v>146</v>
      </c>
      <c r="D3566" s="126" t="s">
        <v>155</v>
      </c>
      <c r="E3566" s="124">
        <v>3.6999999999999999E-4</v>
      </c>
      <c r="F3566" s="124">
        <v>2.2688E-2</v>
      </c>
      <c r="G3566" s="124">
        <v>2.3057999999999999E-2</v>
      </c>
    </row>
    <row r="3567" spans="2:7" hidden="1" x14ac:dyDescent="0.5">
      <c r="B3567" s="122">
        <v>2020</v>
      </c>
      <c r="C3567" s="126" t="s">
        <v>146</v>
      </c>
      <c r="D3567" s="126" t="s">
        <v>156</v>
      </c>
      <c r="E3567" s="124">
        <v>8.6210000000000002E-3</v>
      </c>
      <c r="F3567" s="124">
        <v>0.399202</v>
      </c>
      <c r="G3567" s="124">
        <v>0.40782299999999999</v>
      </c>
    </row>
    <row r="3568" spans="2:7" hidden="1" x14ac:dyDescent="0.5">
      <c r="B3568" s="122">
        <v>2020</v>
      </c>
      <c r="C3568" s="126" t="s">
        <v>146</v>
      </c>
      <c r="D3568" s="126" t="s">
        <v>157</v>
      </c>
      <c r="E3568" s="124">
        <v>2.3144999999999999E-2</v>
      </c>
      <c r="F3568" s="124">
        <v>0.33251399999999998</v>
      </c>
      <c r="G3568" s="124">
        <v>0.35565899999999989</v>
      </c>
    </row>
    <row r="3569" spans="2:7" hidden="1" x14ac:dyDescent="0.5">
      <c r="B3569" s="122">
        <v>2020</v>
      </c>
      <c r="C3569" s="126" t="s">
        <v>146</v>
      </c>
      <c r="D3569" s="126" t="s">
        <v>158</v>
      </c>
      <c r="E3569" s="124">
        <v>1.1847E-2</v>
      </c>
      <c r="F3569" s="124">
        <v>0.20411499999999999</v>
      </c>
      <c r="G3569" s="124">
        <v>0.21596199999999999</v>
      </c>
    </row>
    <row r="3570" spans="2:7" hidden="1" x14ac:dyDescent="0.5">
      <c r="B3570" s="122">
        <v>2020</v>
      </c>
      <c r="C3570" s="126" t="s">
        <v>146</v>
      </c>
      <c r="D3570" s="126" t="s">
        <v>159</v>
      </c>
      <c r="E3570" s="124">
        <v>3.1949999999999999E-3</v>
      </c>
      <c r="F3570" s="124">
        <v>2.6224999999999998E-2</v>
      </c>
      <c r="G3570" s="124">
        <v>2.9420000000000002E-2</v>
      </c>
    </row>
    <row r="3571" spans="2:7" hidden="1" x14ac:dyDescent="0.5">
      <c r="B3571" s="122">
        <v>2020</v>
      </c>
      <c r="C3571" s="126" t="s">
        <v>146</v>
      </c>
      <c r="D3571" s="126" t="s">
        <v>160</v>
      </c>
      <c r="E3571" s="124">
        <v>3.1857000000000003E-2</v>
      </c>
      <c r="F3571" s="124">
        <v>0.32971299999999998</v>
      </c>
      <c r="G3571" s="124">
        <v>0.36157</v>
      </c>
    </row>
    <row r="3572" spans="2:7" hidden="1" x14ac:dyDescent="0.5">
      <c r="B3572" s="122">
        <v>2020</v>
      </c>
      <c r="C3572" s="126" t="s">
        <v>146</v>
      </c>
      <c r="D3572" s="126" t="s">
        <v>161</v>
      </c>
      <c r="E3572" s="124">
        <v>6.1850000000000004E-3</v>
      </c>
      <c r="F3572" s="124">
        <v>7.0816000000000004E-2</v>
      </c>
      <c r="G3572" s="124">
        <v>7.7001E-2</v>
      </c>
    </row>
    <row r="3573" spans="2:7" hidden="1" x14ac:dyDescent="0.5">
      <c r="B3573" s="122">
        <v>2020</v>
      </c>
      <c r="C3573" s="126" t="s">
        <v>146</v>
      </c>
      <c r="D3573" s="126" t="s">
        <v>162</v>
      </c>
      <c r="E3573" s="124">
        <v>1.1867000000000001E-2</v>
      </c>
      <c r="F3573" s="124">
        <v>1.3916E-2</v>
      </c>
      <c r="G3573" s="124">
        <v>2.5783E-2</v>
      </c>
    </row>
    <row r="3574" spans="2:7" hidden="1" x14ac:dyDescent="0.5">
      <c r="B3574" s="122">
        <v>2020</v>
      </c>
      <c r="C3574" s="126" t="s">
        <v>146</v>
      </c>
      <c r="D3574" s="126" t="s">
        <v>163</v>
      </c>
      <c r="E3574" s="124">
        <v>1.2959999999999999E-2</v>
      </c>
      <c r="F3574" s="124">
        <v>1.5950000000000001E-3</v>
      </c>
      <c r="G3574" s="124">
        <v>1.4555E-2</v>
      </c>
    </row>
    <row r="3575" spans="2:7" hidden="1" x14ac:dyDescent="0.5">
      <c r="B3575" s="122">
        <v>2020</v>
      </c>
      <c r="C3575" s="126" t="s">
        <v>146</v>
      </c>
      <c r="D3575" s="126" t="s">
        <v>164</v>
      </c>
      <c r="E3575" s="124">
        <v>4.6080000000000001E-3</v>
      </c>
      <c r="F3575" s="124">
        <v>0.137382</v>
      </c>
      <c r="G3575" s="124">
        <v>0.14199000000000001</v>
      </c>
    </row>
    <row r="3576" spans="2:7" hidden="1" x14ac:dyDescent="0.5">
      <c r="B3576" s="122">
        <v>2020</v>
      </c>
      <c r="C3576" s="126" t="s">
        <v>146</v>
      </c>
      <c r="D3576" s="126" t="s">
        <v>165</v>
      </c>
      <c r="E3576" s="124">
        <v>3.1261999999999998E-2</v>
      </c>
      <c r="F3576" s="124">
        <v>1.719266</v>
      </c>
      <c r="G3576" s="124">
        <v>1.7505280000000001</v>
      </c>
    </row>
    <row r="3577" spans="2:7" hidden="1" x14ac:dyDescent="0.5">
      <c r="B3577" s="122">
        <v>2020</v>
      </c>
      <c r="C3577" s="126" t="s">
        <v>146</v>
      </c>
      <c r="D3577" s="126" t="s">
        <v>166</v>
      </c>
      <c r="E3577" s="124">
        <v>2.1493999999999999E-2</v>
      </c>
      <c r="F3577" s="124">
        <v>0.203871</v>
      </c>
      <c r="G3577" s="124">
        <v>0.22536500000000001</v>
      </c>
    </row>
    <row r="3578" spans="2:7" hidden="1" x14ac:dyDescent="0.5">
      <c r="B3578" s="122">
        <v>2020</v>
      </c>
      <c r="C3578" s="126" t="s">
        <v>146</v>
      </c>
      <c r="D3578" s="126" t="s">
        <v>167</v>
      </c>
      <c r="E3578" s="124">
        <v>2.2103000000000001E-2</v>
      </c>
      <c r="F3578" s="124">
        <v>0.75238400000000005</v>
      </c>
      <c r="G3578" s="124">
        <v>0.77448700000000004</v>
      </c>
    </row>
    <row r="3579" spans="2:7" hidden="1" x14ac:dyDescent="0.5">
      <c r="B3579" s="122">
        <v>2020</v>
      </c>
      <c r="C3579" s="126" t="s">
        <v>146</v>
      </c>
      <c r="D3579" s="126" t="s">
        <v>168</v>
      </c>
      <c r="E3579" s="124">
        <v>0.40581499999999998</v>
      </c>
      <c r="F3579" s="124">
        <v>1.2437290000000001</v>
      </c>
      <c r="G3579" s="124">
        <v>1.6495439999999999</v>
      </c>
    </row>
    <row r="3580" spans="2:7" hidden="1" x14ac:dyDescent="0.5">
      <c r="B3580" s="122">
        <v>2020</v>
      </c>
      <c r="C3580" s="126" t="s">
        <v>146</v>
      </c>
      <c r="D3580" s="126" t="s">
        <v>169</v>
      </c>
      <c r="E3580" s="124">
        <v>3.7230000000000002E-3</v>
      </c>
      <c r="F3580" s="124">
        <v>5.6438000000000002E-2</v>
      </c>
      <c r="G3580" s="124">
        <v>6.0160999999999999E-2</v>
      </c>
    </row>
    <row r="3581" spans="2:7" hidden="1" x14ac:dyDescent="0.5">
      <c r="B3581" s="122">
        <v>2020</v>
      </c>
      <c r="C3581" s="126" t="s">
        <v>146</v>
      </c>
      <c r="D3581" s="126" t="s">
        <v>170</v>
      </c>
      <c r="E3581" s="124">
        <v>1.2125E-2</v>
      </c>
      <c r="F3581" s="124">
        <v>0.13380300000000001</v>
      </c>
      <c r="G3581" s="124">
        <v>0.145928</v>
      </c>
    </row>
    <row r="3582" spans="2:7" hidden="1" x14ac:dyDescent="0.5">
      <c r="B3582" s="122">
        <v>2020</v>
      </c>
      <c r="C3582" s="126" t="s">
        <v>146</v>
      </c>
      <c r="D3582" s="126" t="s">
        <v>171</v>
      </c>
      <c r="E3582" s="124">
        <v>1.583E-3</v>
      </c>
      <c r="F3582" s="124">
        <v>3.8252000000000001E-2</v>
      </c>
      <c r="G3582" s="124">
        <v>3.9835000000000002E-2</v>
      </c>
    </row>
    <row r="3583" spans="2:7" hidden="1" x14ac:dyDescent="0.5">
      <c r="B3583" s="122">
        <v>2020</v>
      </c>
      <c r="C3583" s="126" t="s">
        <v>146</v>
      </c>
      <c r="D3583" s="126" t="s">
        <v>172</v>
      </c>
      <c r="E3583" s="124">
        <v>1.2042000000000001E-2</v>
      </c>
      <c r="F3583" s="124">
        <v>2.7550000000000001E-3</v>
      </c>
      <c r="G3583" s="124">
        <v>1.4796999999999999E-2</v>
      </c>
    </row>
    <row r="3584" spans="2:7" hidden="1" x14ac:dyDescent="0.5">
      <c r="B3584" s="122">
        <v>2020</v>
      </c>
      <c r="C3584" s="126" t="s">
        <v>146</v>
      </c>
      <c r="D3584" s="126" t="s">
        <v>173</v>
      </c>
      <c r="E3584" s="124">
        <v>5.1250000000000002E-3</v>
      </c>
      <c r="F3584" s="124">
        <v>0.15665899999999999</v>
      </c>
      <c r="G3584" s="124">
        <v>0.16178400000000001</v>
      </c>
    </row>
    <row r="3585" spans="2:7" hidden="1" x14ac:dyDescent="0.5">
      <c r="B3585" s="122">
        <v>2020</v>
      </c>
      <c r="C3585" s="126" t="s">
        <v>146</v>
      </c>
      <c r="D3585" s="126" t="s">
        <v>174</v>
      </c>
      <c r="E3585" s="124">
        <v>1.029E-3</v>
      </c>
      <c r="F3585" s="124">
        <v>4.1028000000000002E-2</v>
      </c>
      <c r="G3585" s="124">
        <v>4.2056999999999997E-2</v>
      </c>
    </row>
    <row r="3586" spans="2:7" hidden="1" x14ac:dyDescent="0.5">
      <c r="B3586" s="122">
        <v>2020</v>
      </c>
      <c r="C3586" s="126" t="s">
        <v>146</v>
      </c>
      <c r="D3586" s="126" t="s">
        <v>175</v>
      </c>
      <c r="E3586" s="124">
        <v>8.1599999999999999E-4</v>
      </c>
      <c r="F3586" s="124">
        <v>1.4723E-2</v>
      </c>
      <c r="G3586" s="124">
        <v>1.5539000000000001E-2</v>
      </c>
    </row>
    <row r="3587" spans="2:7" hidden="1" x14ac:dyDescent="0.5">
      <c r="B3587" s="122">
        <v>2020</v>
      </c>
      <c r="C3587" s="126" t="s">
        <v>146</v>
      </c>
      <c r="D3587" s="126" t="s">
        <v>176</v>
      </c>
      <c r="E3587" s="124">
        <v>6.4000000000000003E-3</v>
      </c>
      <c r="F3587" s="124">
        <v>0.180593</v>
      </c>
      <c r="G3587" s="124">
        <v>0.18699299999999999</v>
      </c>
    </row>
    <row r="3588" spans="2:7" hidden="1" x14ac:dyDescent="0.5">
      <c r="B3588" s="122">
        <v>2020</v>
      </c>
      <c r="C3588" s="126" t="s">
        <v>73</v>
      </c>
      <c r="D3588" s="126" t="s">
        <v>177</v>
      </c>
      <c r="E3588" s="124">
        <v>0.30975000000000003</v>
      </c>
      <c r="F3588" s="124">
        <v>1.09335</v>
      </c>
      <c r="G3588" s="124">
        <v>1.4031</v>
      </c>
    </row>
    <row r="3589" spans="2:7" hidden="1" x14ac:dyDescent="0.5">
      <c r="B3589" s="122">
        <v>2020</v>
      </c>
      <c r="C3589" s="126" t="s">
        <v>73</v>
      </c>
      <c r="D3589" s="126" t="s">
        <v>178</v>
      </c>
      <c r="E3589" s="124">
        <v>0.25240099999999999</v>
      </c>
      <c r="F3589" s="124">
        <v>0.43639800000000001</v>
      </c>
      <c r="G3589" s="124">
        <v>0.68879899999999994</v>
      </c>
    </row>
    <row r="3590" spans="2:7" hidden="1" x14ac:dyDescent="0.5">
      <c r="B3590" s="122">
        <v>2020</v>
      </c>
      <c r="C3590" s="126" t="s">
        <v>73</v>
      </c>
      <c r="D3590" s="126" t="s">
        <v>179</v>
      </c>
      <c r="E3590" s="124">
        <v>6.7627999999999994E-2</v>
      </c>
      <c r="F3590" s="124">
        <v>0.30881599999999998</v>
      </c>
      <c r="G3590" s="124">
        <v>0.376444</v>
      </c>
    </row>
    <row r="3591" spans="2:7" hidden="1" x14ac:dyDescent="0.5">
      <c r="B3591" s="122">
        <v>2020</v>
      </c>
      <c r="C3591" s="126" t="s">
        <v>73</v>
      </c>
      <c r="D3591" s="126" t="s">
        <v>180</v>
      </c>
      <c r="E3591" s="124">
        <v>1.453E-2</v>
      </c>
      <c r="F3591" s="124">
        <v>0.102796</v>
      </c>
      <c r="G3591" s="124">
        <v>0.117326</v>
      </c>
    </row>
    <row r="3592" spans="2:7" hidden="1" x14ac:dyDescent="0.5">
      <c r="B3592" s="122">
        <v>2020</v>
      </c>
      <c r="C3592" s="126" t="s">
        <v>73</v>
      </c>
      <c r="D3592" s="126" t="s">
        <v>181</v>
      </c>
      <c r="E3592" s="124">
        <v>1.1186E-2</v>
      </c>
      <c r="F3592" s="124">
        <v>2.8126999999999999E-2</v>
      </c>
      <c r="G3592" s="124">
        <v>3.9313000000000001E-2</v>
      </c>
    </row>
    <row r="3593" spans="2:7" hidden="1" x14ac:dyDescent="0.5">
      <c r="B3593" s="122">
        <v>2020</v>
      </c>
      <c r="C3593" s="126" t="s">
        <v>73</v>
      </c>
      <c r="D3593" s="126" t="s">
        <v>182</v>
      </c>
      <c r="E3593" s="124">
        <v>1.50871</v>
      </c>
      <c r="F3593" s="124">
        <v>0.68537000000000003</v>
      </c>
      <c r="G3593" s="124">
        <v>2.19408</v>
      </c>
    </row>
    <row r="3594" spans="2:7" hidden="1" x14ac:dyDescent="0.5">
      <c r="B3594" s="122">
        <v>2020</v>
      </c>
      <c r="C3594" s="126" t="s">
        <v>73</v>
      </c>
      <c r="D3594" s="126" t="s">
        <v>183</v>
      </c>
      <c r="E3594" s="124">
        <v>1.0298780000000001</v>
      </c>
      <c r="F3594" s="124">
        <v>0.82708899999999996</v>
      </c>
      <c r="G3594" s="124">
        <v>1.856967</v>
      </c>
    </row>
    <row r="3595" spans="2:7" hidden="1" x14ac:dyDescent="0.5">
      <c r="B3595" s="122">
        <v>2020</v>
      </c>
      <c r="C3595" s="126" t="s">
        <v>73</v>
      </c>
      <c r="D3595" s="126" t="s">
        <v>184</v>
      </c>
      <c r="E3595" s="124">
        <v>0.45713399999999998</v>
      </c>
      <c r="F3595" s="124">
        <v>0.64445200000000002</v>
      </c>
      <c r="G3595" s="124">
        <v>1.101586</v>
      </c>
    </row>
    <row r="3596" spans="2:7" hidden="1" x14ac:dyDescent="0.5">
      <c r="B3596" s="122">
        <v>2020</v>
      </c>
      <c r="C3596" s="126" t="s">
        <v>73</v>
      </c>
      <c r="D3596" s="126" t="s">
        <v>185</v>
      </c>
      <c r="E3596" s="124">
        <v>1.292548</v>
      </c>
      <c r="F3596" s="124">
        <v>1.5362370000000001</v>
      </c>
      <c r="G3596" s="124">
        <v>2.8287849999999999</v>
      </c>
    </row>
    <row r="3597" spans="2:7" hidden="1" x14ac:dyDescent="0.5">
      <c r="B3597" s="122">
        <v>2020</v>
      </c>
      <c r="C3597" s="126" t="s">
        <v>186</v>
      </c>
      <c r="D3597" s="126" t="s">
        <v>187</v>
      </c>
      <c r="E3597" s="124">
        <v>0.21237400000000001</v>
      </c>
      <c r="F3597" s="124">
        <v>0.122305</v>
      </c>
      <c r="G3597" s="124">
        <v>0.334679</v>
      </c>
    </row>
    <row r="3598" spans="2:7" hidden="1" x14ac:dyDescent="0.5">
      <c r="B3598" s="122">
        <v>2020</v>
      </c>
      <c r="C3598" s="126" t="s">
        <v>186</v>
      </c>
      <c r="D3598" s="126" t="s">
        <v>188</v>
      </c>
      <c r="E3598" s="124">
        <v>0.55024399999999996</v>
      </c>
      <c r="F3598" s="124">
        <v>0.58024699999999996</v>
      </c>
      <c r="G3598" s="124">
        <v>1.1304909999999999</v>
      </c>
    </row>
    <row r="3599" spans="2:7" hidden="1" x14ac:dyDescent="0.5">
      <c r="B3599" s="122">
        <v>2020</v>
      </c>
      <c r="C3599" s="126" t="s">
        <v>186</v>
      </c>
      <c r="D3599" s="126" t="s">
        <v>189</v>
      </c>
      <c r="E3599" s="124">
        <v>0.63369799999999998</v>
      </c>
      <c r="F3599" s="124">
        <v>0.82242499999999996</v>
      </c>
      <c r="G3599" s="124">
        <v>1.4561230000000001</v>
      </c>
    </row>
    <row r="3600" spans="2:7" hidden="1" x14ac:dyDescent="0.5">
      <c r="B3600" s="122">
        <v>2020</v>
      </c>
      <c r="C3600" s="126" t="s">
        <v>190</v>
      </c>
      <c r="D3600" s="126" t="s">
        <v>191</v>
      </c>
      <c r="E3600" s="124">
        <v>1.4956000000000001E-2</v>
      </c>
      <c r="F3600" s="124">
        <v>1.4291999999999999E-2</v>
      </c>
      <c r="G3600" s="124">
        <v>2.9248E-2</v>
      </c>
    </row>
    <row r="3601" spans="2:7" hidden="1" x14ac:dyDescent="0.5">
      <c r="B3601" s="122">
        <v>2020</v>
      </c>
      <c r="C3601" s="126" t="s">
        <v>190</v>
      </c>
      <c r="D3601" s="126" t="s">
        <v>192</v>
      </c>
      <c r="E3601" s="124">
        <v>7.9754000000000005E-2</v>
      </c>
      <c r="F3601" s="124">
        <v>6.4935000000000007E-2</v>
      </c>
      <c r="G3601" s="124">
        <v>0.14468900000000001</v>
      </c>
    </row>
    <row r="3602" spans="2:7" hidden="1" x14ac:dyDescent="0.5">
      <c r="B3602" s="122">
        <v>2020</v>
      </c>
      <c r="C3602" s="126" t="s">
        <v>190</v>
      </c>
      <c r="D3602" s="126" t="s">
        <v>193</v>
      </c>
      <c r="E3602" s="124">
        <v>0.34091300000000002</v>
      </c>
      <c r="F3602" s="124">
        <v>0.28036899999999998</v>
      </c>
      <c r="G3602" s="124">
        <v>0.621282</v>
      </c>
    </row>
    <row r="3603" spans="2:7" hidden="1" x14ac:dyDescent="0.5">
      <c r="B3603" s="122">
        <v>2020</v>
      </c>
      <c r="C3603" s="126" t="s">
        <v>190</v>
      </c>
      <c r="D3603" s="126" t="s">
        <v>194</v>
      </c>
      <c r="E3603" s="124">
        <v>8.319E-3</v>
      </c>
      <c r="F3603" s="124">
        <v>3.849E-3</v>
      </c>
      <c r="G3603" s="124">
        <v>1.2168E-2</v>
      </c>
    </row>
    <row r="3604" spans="2:7" hidden="1" x14ac:dyDescent="0.5">
      <c r="B3604" s="122">
        <v>2020</v>
      </c>
      <c r="C3604" s="126" t="s">
        <v>190</v>
      </c>
      <c r="D3604" s="126" t="s">
        <v>195</v>
      </c>
      <c r="E3604" s="124">
        <v>0.381693</v>
      </c>
      <c r="F3604" s="124">
        <v>0.47770400000000002</v>
      </c>
      <c r="G3604" s="124">
        <v>0.85939699999999997</v>
      </c>
    </row>
    <row r="3605" spans="2:7" hidden="1" x14ac:dyDescent="0.5">
      <c r="B3605" s="122">
        <v>2020</v>
      </c>
      <c r="C3605" s="126" t="s">
        <v>190</v>
      </c>
      <c r="D3605" s="126" t="s">
        <v>196</v>
      </c>
      <c r="E3605" s="124">
        <v>0.26403300000000002</v>
      </c>
      <c r="F3605" s="124">
        <v>0.18241599999999999</v>
      </c>
      <c r="G3605" s="124">
        <v>0.44644899999999998</v>
      </c>
    </row>
    <row r="3606" spans="2:7" hidden="1" x14ac:dyDescent="0.5">
      <c r="B3606" s="122">
        <v>2020</v>
      </c>
      <c r="C3606" s="126" t="s">
        <v>190</v>
      </c>
      <c r="D3606" s="126" t="s">
        <v>197</v>
      </c>
      <c r="E3606" s="124">
        <v>0.110028</v>
      </c>
      <c r="F3606" s="124">
        <v>0.103713</v>
      </c>
      <c r="G3606" s="124">
        <v>0.21374099999999999</v>
      </c>
    </row>
    <row r="3607" spans="2:7" hidden="1" x14ac:dyDescent="0.5">
      <c r="B3607" s="122">
        <v>2020</v>
      </c>
      <c r="C3607" s="126" t="s">
        <v>190</v>
      </c>
      <c r="D3607" s="126" t="s">
        <v>198</v>
      </c>
      <c r="E3607" s="124">
        <v>0.41852899999999998</v>
      </c>
      <c r="F3607" s="124">
        <v>1.266853</v>
      </c>
      <c r="G3607" s="124">
        <v>1.6853819999999999</v>
      </c>
    </row>
    <row r="3608" spans="2:7" hidden="1" x14ac:dyDescent="0.5">
      <c r="B3608" s="122">
        <v>2020</v>
      </c>
      <c r="C3608" s="126" t="s">
        <v>190</v>
      </c>
      <c r="D3608" s="126" t="s">
        <v>199</v>
      </c>
      <c r="E3608" s="124">
        <v>2.5727E-2</v>
      </c>
      <c r="F3608" s="124">
        <v>0.13018399999999999</v>
      </c>
      <c r="G3608" s="124">
        <v>0.15591099999999999</v>
      </c>
    </row>
    <row r="3609" spans="2:7" hidden="1" x14ac:dyDescent="0.5">
      <c r="B3609" s="122">
        <v>2020</v>
      </c>
      <c r="C3609" s="126" t="s">
        <v>190</v>
      </c>
      <c r="D3609" s="126" t="s">
        <v>200</v>
      </c>
      <c r="E3609" s="124">
        <v>0.111402</v>
      </c>
      <c r="F3609" s="124">
        <v>0.19464000000000001</v>
      </c>
      <c r="G3609" s="124">
        <v>0.30604199999999998</v>
      </c>
    </row>
    <row r="3610" spans="2:7" hidden="1" x14ac:dyDescent="0.5">
      <c r="B3610" s="122">
        <v>2020</v>
      </c>
      <c r="C3610" s="126" t="s">
        <v>190</v>
      </c>
      <c r="D3610" s="126" t="s">
        <v>201</v>
      </c>
      <c r="E3610" s="124">
        <v>0.55054999999999998</v>
      </c>
      <c r="F3610" s="124">
        <v>0.52921700000000005</v>
      </c>
      <c r="G3610" s="124">
        <v>1.0797669999999999</v>
      </c>
    </row>
    <row r="3611" spans="2:7" hidden="1" x14ac:dyDescent="0.5">
      <c r="B3611" s="122">
        <v>2020</v>
      </c>
      <c r="C3611" s="126" t="s">
        <v>190</v>
      </c>
      <c r="D3611" s="126" t="s">
        <v>202</v>
      </c>
      <c r="E3611" s="124">
        <v>0.380577</v>
      </c>
      <c r="F3611" s="124">
        <v>0.48027999999999998</v>
      </c>
      <c r="G3611" s="124">
        <v>0.86085699999999998</v>
      </c>
    </row>
    <row r="3612" spans="2:7" hidden="1" x14ac:dyDescent="0.5">
      <c r="B3612" s="122">
        <v>2020</v>
      </c>
      <c r="C3612" s="126" t="s">
        <v>190</v>
      </c>
      <c r="D3612" s="126" t="s">
        <v>203</v>
      </c>
      <c r="E3612" s="124">
        <v>3.8719000000000003E-2</v>
      </c>
      <c r="F3612" s="124">
        <v>3.9083E-2</v>
      </c>
      <c r="G3612" s="124">
        <v>7.780200000000001E-2</v>
      </c>
    </row>
    <row r="3613" spans="2:7" hidden="1" x14ac:dyDescent="0.5">
      <c r="B3613" s="122">
        <v>2020</v>
      </c>
      <c r="C3613" s="126" t="s">
        <v>190</v>
      </c>
      <c r="D3613" s="126" t="s">
        <v>204</v>
      </c>
      <c r="E3613" s="124">
        <v>0.153442</v>
      </c>
      <c r="F3613" s="124">
        <v>0.16708400000000001</v>
      </c>
      <c r="G3613" s="124">
        <v>0.32052599999999998</v>
      </c>
    </row>
    <row r="3614" spans="2:7" hidden="1" x14ac:dyDescent="0.5">
      <c r="B3614" s="122">
        <v>2020</v>
      </c>
      <c r="C3614" s="126" t="s">
        <v>190</v>
      </c>
      <c r="D3614" s="126" t="s">
        <v>205</v>
      </c>
      <c r="E3614" s="124">
        <v>3.8871999999999997E-2</v>
      </c>
      <c r="F3614" s="124">
        <v>3.4976E-2</v>
      </c>
      <c r="G3614" s="124">
        <v>7.3847999999999997E-2</v>
      </c>
    </row>
    <row r="3615" spans="2:7" hidden="1" x14ac:dyDescent="0.5">
      <c r="B3615" s="122">
        <v>2020</v>
      </c>
      <c r="C3615" s="126" t="s">
        <v>206</v>
      </c>
      <c r="D3615" s="126" t="s">
        <v>207</v>
      </c>
      <c r="E3615" s="124">
        <v>7.8779999999999996E-3</v>
      </c>
      <c r="F3615" s="124">
        <v>1.7772E-2</v>
      </c>
      <c r="G3615" s="124">
        <v>2.5649999999999999E-2</v>
      </c>
    </row>
    <row r="3616" spans="2:7" hidden="1" x14ac:dyDescent="0.5">
      <c r="B3616" s="122">
        <v>2020</v>
      </c>
      <c r="C3616" s="126" t="s">
        <v>206</v>
      </c>
      <c r="D3616" s="126" t="s">
        <v>208</v>
      </c>
      <c r="E3616" s="124">
        <v>4.6360000000000004E-3</v>
      </c>
      <c r="F3616" s="124">
        <v>6.8820000000000001E-3</v>
      </c>
      <c r="G3616" s="124">
        <v>1.1518E-2</v>
      </c>
    </row>
    <row r="3617" spans="2:7" hidden="1" x14ac:dyDescent="0.5">
      <c r="B3617" s="122">
        <v>2020</v>
      </c>
      <c r="C3617" s="126" t="s">
        <v>206</v>
      </c>
      <c r="D3617" s="126" t="s">
        <v>209</v>
      </c>
      <c r="E3617" s="124">
        <v>3.1189999999999998E-3</v>
      </c>
      <c r="F3617" s="124">
        <v>4.3220000000000003E-3</v>
      </c>
      <c r="G3617" s="124">
        <v>7.4409999999999997E-3</v>
      </c>
    </row>
    <row r="3618" spans="2:7" hidden="1" x14ac:dyDescent="0.5">
      <c r="B3618" s="122">
        <v>2020</v>
      </c>
      <c r="C3618" s="126" t="s">
        <v>206</v>
      </c>
      <c r="D3618" s="126" t="s">
        <v>210</v>
      </c>
      <c r="E3618" s="124">
        <v>3.0785E-2</v>
      </c>
      <c r="F3618" s="124">
        <v>3.3316999999999999E-2</v>
      </c>
      <c r="G3618" s="124">
        <v>6.4101999999999992E-2</v>
      </c>
    </row>
    <row r="3619" spans="2:7" hidden="1" x14ac:dyDescent="0.5">
      <c r="B3619" s="122">
        <v>2020</v>
      </c>
      <c r="C3619" s="126" t="s">
        <v>206</v>
      </c>
      <c r="D3619" s="126" t="s">
        <v>211</v>
      </c>
      <c r="E3619" s="124">
        <v>1.4572E-2</v>
      </c>
      <c r="F3619" s="124">
        <v>2.2256999999999999E-2</v>
      </c>
      <c r="G3619" s="124">
        <v>3.6829000000000001E-2</v>
      </c>
    </row>
    <row r="3620" spans="2:7" hidden="1" x14ac:dyDescent="0.5">
      <c r="B3620" s="122">
        <v>2020</v>
      </c>
      <c r="C3620" s="126" t="s">
        <v>206</v>
      </c>
      <c r="D3620" s="126" t="s">
        <v>212</v>
      </c>
      <c r="E3620" s="124">
        <v>0.17582300000000001</v>
      </c>
      <c r="F3620" s="124">
        <v>0.23458699999999999</v>
      </c>
      <c r="G3620" s="124">
        <v>0.41041</v>
      </c>
    </row>
    <row r="3621" spans="2:7" hidden="1" x14ac:dyDescent="0.5">
      <c r="B3621" s="122">
        <v>2020</v>
      </c>
      <c r="C3621" s="126" t="s">
        <v>206</v>
      </c>
      <c r="D3621" s="126" t="s">
        <v>213</v>
      </c>
      <c r="E3621" s="124">
        <v>0.32400800000000002</v>
      </c>
      <c r="F3621" s="124">
        <v>0.38456600000000002</v>
      </c>
      <c r="G3621" s="124">
        <v>0.70857400000000004</v>
      </c>
    </row>
    <row r="3622" spans="2:7" hidden="1" x14ac:dyDescent="0.5">
      <c r="B3622" s="122">
        <v>2020</v>
      </c>
      <c r="C3622" s="126" t="s">
        <v>206</v>
      </c>
      <c r="D3622" s="126" t="s">
        <v>214</v>
      </c>
      <c r="E3622" s="124">
        <v>9.4970000000000002E-3</v>
      </c>
      <c r="F3622" s="124">
        <v>2.8504000000000002E-2</v>
      </c>
      <c r="G3622" s="124">
        <v>3.8001E-2</v>
      </c>
    </row>
    <row r="3623" spans="2:7" hidden="1" x14ac:dyDescent="0.5">
      <c r="B3623" s="122">
        <v>2020</v>
      </c>
      <c r="C3623" s="126" t="s">
        <v>206</v>
      </c>
      <c r="D3623" s="126" t="s">
        <v>215</v>
      </c>
      <c r="E3623" s="124">
        <v>7.8137999999999999E-2</v>
      </c>
      <c r="F3623" s="124">
        <v>8.2546999999999995E-2</v>
      </c>
      <c r="G3623" s="124">
        <v>0.16068499999999999</v>
      </c>
    </row>
    <row r="3624" spans="2:7" hidden="1" x14ac:dyDescent="0.5">
      <c r="B3624" s="122">
        <v>2020</v>
      </c>
      <c r="C3624" s="126" t="s">
        <v>206</v>
      </c>
      <c r="D3624" s="126" t="s">
        <v>216</v>
      </c>
      <c r="E3624" s="124">
        <v>4.5698000000000003E-2</v>
      </c>
      <c r="F3624" s="124">
        <v>3.6504000000000002E-2</v>
      </c>
      <c r="G3624" s="124">
        <v>8.2201999999999997E-2</v>
      </c>
    </row>
    <row r="3625" spans="2:7" hidden="1" x14ac:dyDescent="0.5">
      <c r="B3625" s="122">
        <v>2020</v>
      </c>
      <c r="C3625" s="126" t="s">
        <v>206</v>
      </c>
      <c r="D3625" s="126" t="s">
        <v>217</v>
      </c>
      <c r="E3625" s="124">
        <v>1.3233E-2</v>
      </c>
      <c r="F3625" s="124">
        <v>2.1194999999999999E-2</v>
      </c>
      <c r="G3625" s="124">
        <v>3.4428E-2</v>
      </c>
    </row>
    <row r="3626" spans="2:7" hidden="1" x14ac:dyDescent="0.5">
      <c r="B3626" s="122">
        <v>2020</v>
      </c>
      <c r="C3626" s="126" t="s">
        <v>206</v>
      </c>
      <c r="D3626" s="126" t="s">
        <v>218</v>
      </c>
      <c r="E3626" s="124">
        <v>2.1707000000000001E-2</v>
      </c>
      <c r="F3626" s="124">
        <v>6.1592000000000001E-2</v>
      </c>
      <c r="G3626" s="124">
        <v>8.3298999999999998E-2</v>
      </c>
    </row>
    <row r="3627" spans="2:7" hidden="1" x14ac:dyDescent="0.5">
      <c r="B3627" s="122">
        <v>2020</v>
      </c>
      <c r="C3627" s="126" t="s">
        <v>206</v>
      </c>
      <c r="D3627" s="126" t="s">
        <v>219</v>
      </c>
      <c r="E3627" s="124">
        <v>2.8930000000000001E-2</v>
      </c>
      <c r="F3627" s="124">
        <v>3.2447999999999998E-2</v>
      </c>
      <c r="G3627" s="124">
        <v>6.1378000000000002E-2</v>
      </c>
    </row>
    <row r="3628" spans="2:7" hidden="1" x14ac:dyDescent="0.5">
      <c r="B3628" s="122">
        <v>2020</v>
      </c>
      <c r="C3628" s="126" t="s">
        <v>206</v>
      </c>
      <c r="D3628" s="126" t="s">
        <v>220</v>
      </c>
      <c r="E3628" s="124">
        <v>5.1862999999999999E-2</v>
      </c>
      <c r="F3628" s="124">
        <v>8.0148999999999998E-2</v>
      </c>
      <c r="G3628" s="124">
        <v>0.13201199999999999</v>
      </c>
    </row>
    <row r="3629" spans="2:7" hidden="1" x14ac:dyDescent="0.5">
      <c r="B3629" s="122">
        <v>2020</v>
      </c>
      <c r="C3629" s="126" t="s">
        <v>206</v>
      </c>
      <c r="D3629" s="126" t="s">
        <v>221</v>
      </c>
      <c r="E3629" s="124">
        <v>3.5291000000000003E-2</v>
      </c>
      <c r="F3629" s="124">
        <v>0.52873300000000001</v>
      </c>
      <c r="G3629" s="124">
        <v>0.56402399999999997</v>
      </c>
    </row>
    <row r="3630" spans="2:7" hidden="1" x14ac:dyDescent="0.5">
      <c r="B3630" s="122">
        <v>2020</v>
      </c>
      <c r="C3630" s="126" t="s">
        <v>206</v>
      </c>
      <c r="D3630" s="126" t="s">
        <v>222</v>
      </c>
      <c r="E3630" s="124">
        <v>4.9799999999999997E-2</v>
      </c>
      <c r="F3630" s="124">
        <v>9.1145000000000004E-2</v>
      </c>
      <c r="G3630" s="124">
        <v>0.14094499999999999</v>
      </c>
    </row>
    <row r="3631" spans="2:7" hidden="1" x14ac:dyDescent="0.5">
      <c r="B3631" s="122">
        <v>2020</v>
      </c>
      <c r="C3631" s="126" t="s">
        <v>206</v>
      </c>
      <c r="D3631" s="126" t="s">
        <v>223</v>
      </c>
      <c r="E3631" s="124">
        <v>5.8645999999999997E-2</v>
      </c>
      <c r="F3631" s="124">
        <v>9.8692000000000002E-2</v>
      </c>
      <c r="G3631" s="124">
        <v>0.15733800000000001</v>
      </c>
    </row>
    <row r="3632" spans="2:7" hidden="1" x14ac:dyDescent="0.5">
      <c r="B3632" s="122">
        <v>2020</v>
      </c>
      <c r="C3632" s="126" t="s">
        <v>206</v>
      </c>
      <c r="D3632" s="126" t="s">
        <v>224</v>
      </c>
      <c r="E3632" s="124">
        <v>5.7670000000000004E-3</v>
      </c>
      <c r="F3632" s="124">
        <v>1.7842E-2</v>
      </c>
      <c r="G3632" s="124">
        <v>2.3609000000000002E-2</v>
      </c>
    </row>
    <row r="3633" spans="2:7" hidden="1" x14ac:dyDescent="0.5">
      <c r="B3633" s="122">
        <v>2020</v>
      </c>
      <c r="C3633" s="126" t="s">
        <v>206</v>
      </c>
      <c r="D3633" s="126" t="s">
        <v>225</v>
      </c>
      <c r="E3633" s="124">
        <v>4.2625999999999997E-2</v>
      </c>
      <c r="F3633" s="124">
        <v>0.17673900000000001</v>
      </c>
      <c r="G3633" s="124">
        <v>0.219365</v>
      </c>
    </row>
    <row r="3634" spans="2:7" hidden="1" x14ac:dyDescent="0.5">
      <c r="B3634" s="122">
        <v>2020</v>
      </c>
      <c r="C3634" s="126" t="s">
        <v>206</v>
      </c>
      <c r="D3634" s="126" t="s">
        <v>226</v>
      </c>
      <c r="E3634" s="124">
        <v>5.1034000000000003E-2</v>
      </c>
      <c r="F3634" s="124">
        <v>6.8842E-2</v>
      </c>
      <c r="G3634" s="124">
        <v>0.119876</v>
      </c>
    </row>
    <row r="3635" spans="2:7" hidden="1" x14ac:dyDescent="0.5">
      <c r="B3635" s="122">
        <v>2020</v>
      </c>
      <c r="C3635" s="126" t="s">
        <v>206</v>
      </c>
      <c r="D3635" s="126" t="s">
        <v>227</v>
      </c>
      <c r="E3635" s="124">
        <v>0.107865</v>
      </c>
      <c r="F3635" s="124">
        <v>0.14877199999999999</v>
      </c>
      <c r="G3635" s="124">
        <v>0.256637</v>
      </c>
    </row>
    <row r="3636" spans="2:7" hidden="1" x14ac:dyDescent="0.5">
      <c r="B3636" s="122">
        <v>2020</v>
      </c>
      <c r="C3636" s="126" t="s">
        <v>206</v>
      </c>
      <c r="D3636" s="126" t="s">
        <v>228</v>
      </c>
      <c r="E3636" s="124">
        <v>4.1498E-2</v>
      </c>
      <c r="F3636" s="124">
        <v>7.4143000000000001E-2</v>
      </c>
      <c r="G3636" s="124">
        <v>0.11564099999999999</v>
      </c>
    </row>
    <row r="3637" spans="2:7" hidden="1" x14ac:dyDescent="0.5">
      <c r="B3637" s="122">
        <v>2020</v>
      </c>
      <c r="C3637" s="126" t="s">
        <v>206</v>
      </c>
      <c r="D3637" s="126" t="s">
        <v>229</v>
      </c>
      <c r="E3637" s="124">
        <v>9.9999999999999995E-7</v>
      </c>
      <c r="F3637" s="124">
        <v>3.8000000000000002E-5</v>
      </c>
      <c r="G3637" s="124">
        <v>3.8999999999999999E-5</v>
      </c>
    </row>
    <row r="3638" spans="2:7" hidden="1" x14ac:dyDescent="0.5">
      <c r="B3638" s="122">
        <v>2020</v>
      </c>
      <c r="C3638" s="126" t="s">
        <v>206</v>
      </c>
      <c r="D3638" s="126" t="s">
        <v>230</v>
      </c>
      <c r="E3638" s="124">
        <v>2.5957000000000001E-2</v>
      </c>
      <c r="F3638" s="124">
        <v>3.8143999999999997E-2</v>
      </c>
      <c r="G3638" s="124">
        <v>6.4100999999999991E-2</v>
      </c>
    </row>
    <row r="3639" spans="2:7" hidden="1" x14ac:dyDescent="0.5">
      <c r="B3639" s="122">
        <v>2020</v>
      </c>
      <c r="C3639" s="126" t="s">
        <v>206</v>
      </c>
      <c r="D3639" s="126" t="s">
        <v>231</v>
      </c>
      <c r="E3639" s="124">
        <v>3.2198999999999998E-2</v>
      </c>
      <c r="F3639" s="124">
        <v>0.100701</v>
      </c>
      <c r="G3639" s="124">
        <v>0.13289999999999999</v>
      </c>
    </row>
    <row r="3640" spans="2:7" hidden="1" x14ac:dyDescent="0.5">
      <c r="B3640" s="122">
        <v>2020</v>
      </c>
      <c r="C3640" s="126" t="s">
        <v>206</v>
      </c>
      <c r="D3640" s="126" t="s">
        <v>232</v>
      </c>
      <c r="E3640" s="124">
        <v>9.8400000000000007E-4</v>
      </c>
      <c r="F3640" s="124">
        <v>1.9580000000000001E-3</v>
      </c>
      <c r="G3640" s="124">
        <v>2.9420000000000002E-3</v>
      </c>
    </row>
    <row r="3641" spans="2:7" hidden="1" x14ac:dyDescent="0.5">
      <c r="B3641" s="122">
        <v>2020</v>
      </c>
      <c r="C3641" s="126" t="s">
        <v>206</v>
      </c>
      <c r="D3641" s="126" t="s">
        <v>233</v>
      </c>
      <c r="E3641" s="124">
        <v>1.1800000000000001E-3</v>
      </c>
      <c r="F3641" s="124">
        <v>1.639E-3</v>
      </c>
      <c r="G3641" s="124">
        <v>2.8189999999999999E-3</v>
      </c>
    </row>
    <row r="3642" spans="2:7" hidden="1" x14ac:dyDescent="0.5">
      <c r="B3642" s="122">
        <v>2020</v>
      </c>
      <c r="C3642" s="126" t="s">
        <v>206</v>
      </c>
      <c r="D3642" s="126" t="s">
        <v>234</v>
      </c>
      <c r="E3642" s="124">
        <v>2.4594000000000001E-2</v>
      </c>
      <c r="F3642" s="124">
        <v>4.0316999999999999E-2</v>
      </c>
      <c r="G3642" s="124">
        <v>6.4910999999999996E-2</v>
      </c>
    </row>
    <row r="3643" spans="2:7" hidden="1" x14ac:dyDescent="0.5">
      <c r="B3643" s="122">
        <v>2020</v>
      </c>
      <c r="C3643" s="126" t="s">
        <v>206</v>
      </c>
      <c r="D3643" s="126" t="s">
        <v>235</v>
      </c>
      <c r="E3643" s="124">
        <v>9.8279999999999999E-3</v>
      </c>
      <c r="F3643" s="124">
        <v>6.1144999999999998E-2</v>
      </c>
      <c r="G3643" s="124">
        <v>7.0972999999999994E-2</v>
      </c>
    </row>
    <row r="3644" spans="2:7" hidden="1" x14ac:dyDescent="0.5">
      <c r="B3644" s="122">
        <v>2020</v>
      </c>
      <c r="C3644" s="126" t="s">
        <v>206</v>
      </c>
      <c r="D3644" s="126" t="s">
        <v>236</v>
      </c>
      <c r="E3644" s="124">
        <v>5.4699999999999996E-4</v>
      </c>
      <c r="F3644" s="124">
        <v>5.9000000000000003E-4</v>
      </c>
      <c r="G3644" s="124">
        <v>1.137E-3</v>
      </c>
    </row>
    <row r="3645" spans="2:7" hidden="1" x14ac:dyDescent="0.5">
      <c r="B3645" s="122">
        <v>2020</v>
      </c>
      <c r="C3645" s="126" t="s">
        <v>206</v>
      </c>
      <c r="D3645" s="126" t="s">
        <v>237</v>
      </c>
      <c r="E3645" s="124">
        <v>4.8866E-2</v>
      </c>
      <c r="F3645" s="124">
        <v>4.8895000000000001E-2</v>
      </c>
      <c r="G3645" s="124">
        <v>9.7761000000000001E-2</v>
      </c>
    </row>
    <row r="3646" spans="2:7" hidden="1" x14ac:dyDescent="0.5">
      <c r="B3646" s="122">
        <v>2020</v>
      </c>
      <c r="C3646" s="126" t="s">
        <v>206</v>
      </c>
      <c r="D3646" s="126" t="s">
        <v>238</v>
      </c>
      <c r="E3646" s="124">
        <v>2.8164999999999999E-2</v>
      </c>
      <c r="F3646" s="124">
        <v>2.2596000000000002E-2</v>
      </c>
      <c r="G3646" s="124">
        <v>5.0761000000000001E-2</v>
      </c>
    </row>
    <row r="3647" spans="2:7" hidden="1" x14ac:dyDescent="0.5">
      <c r="B3647" s="122">
        <v>2020</v>
      </c>
      <c r="C3647" s="126" t="s">
        <v>206</v>
      </c>
      <c r="D3647" s="126" t="s">
        <v>239</v>
      </c>
      <c r="E3647" s="124">
        <v>0.109732</v>
      </c>
      <c r="F3647" s="124">
        <v>0.228098</v>
      </c>
      <c r="G3647" s="124">
        <v>0.33783000000000002</v>
      </c>
    </row>
    <row r="3648" spans="2:7" hidden="1" x14ac:dyDescent="0.5">
      <c r="B3648" s="122">
        <v>2020</v>
      </c>
      <c r="C3648" s="126" t="s">
        <v>206</v>
      </c>
      <c r="D3648" s="126" t="s">
        <v>240</v>
      </c>
      <c r="E3648" s="124">
        <v>2.017E-2</v>
      </c>
      <c r="F3648" s="124">
        <v>8.3516999999999994E-2</v>
      </c>
      <c r="G3648" s="124">
        <v>0.103687</v>
      </c>
    </row>
    <row r="3649" spans="2:7" hidden="1" x14ac:dyDescent="0.5">
      <c r="B3649" s="122">
        <v>2020</v>
      </c>
      <c r="C3649" s="126" t="s">
        <v>206</v>
      </c>
      <c r="D3649" s="126" t="s">
        <v>241</v>
      </c>
      <c r="E3649" s="124">
        <v>2.8379000000000001E-2</v>
      </c>
      <c r="F3649" s="124">
        <v>4.0825E-2</v>
      </c>
      <c r="G3649" s="124">
        <v>6.9204000000000002E-2</v>
      </c>
    </row>
    <row r="3650" spans="2:7" hidden="1" x14ac:dyDescent="0.5">
      <c r="B3650" s="122">
        <v>2020</v>
      </c>
      <c r="C3650" s="126" t="s">
        <v>206</v>
      </c>
      <c r="D3650" s="126" t="s">
        <v>242</v>
      </c>
      <c r="E3650" s="124">
        <v>8.5850000000000006E-3</v>
      </c>
      <c r="F3650" s="124">
        <v>8.9999999999999993E-3</v>
      </c>
      <c r="G3650" s="124">
        <v>1.7585E-2</v>
      </c>
    </row>
    <row r="3651" spans="2:7" hidden="1" x14ac:dyDescent="0.5">
      <c r="B3651" s="122">
        <v>2020</v>
      </c>
      <c r="C3651" s="126" t="s">
        <v>206</v>
      </c>
      <c r="D3651" s="126" t="s">
        <v>243</v>
      </c>
      <c r="E3651" s="124">
        <v>8.2200000000000003E-4</v>
      </c>
      <c r="F3651" s="124">
        <v>6.0499999999999996E-4</v>
      </c>
      <c r="G3651" s="124">
        <v>1.4270000000000001E-3</v>
      </c>
    </row>
    <row r="3652" spans="2:7" hidden="1" x14ac:dyDescent="0.5">
      <c r="B3652" s="122">
        <v>2020</v>
      </c>
      <c r="C3652" s="126" t="s">
        <v>206</v>
      </c>
      <c r="D3652" s="126" t="s">
        <v>244</v>
      </c>
      <c r="E3652" s="124">
        <v>7.6449999999999999E-3</v>
      </c>
      <c r="F3652" s="124">
        <v>8.3610000000000004E-3</v>
      </c>
      <c r="G3652" s="124">
        <v>1.6005999999999999E-2</v>
      </c>
    </row>
    <row r="3653" spans="2:7" hidden="1" x14ac:dyDescent="0.5">
      <c r="B3653" s="122">
        <v>2020</v>
      </c>
      <c r="C3653" s="126" t="s">
        <v>206</v>
      </c>
      <c r="D3653" s="126" t="s">
        <v>245</v>
      </c>
      <c r="E3653" s="124">
        <v>1.1462999999999999E-2</v>
      </c>
      <c r="F3653" s="124">
        <v>2.0341000000000001E-2</v>
      </c>
      <c r="G3653" s="124">
        <v>3.1803999999999999E-2</v>
      </c>
    </row>
    <row r="3654" spans="2:7" hidden="1" x14ac:dyDescent="0.5">
      <c r="B3654" s="122">
        <v>2020</v>
      </c>
      <c r="C3654" s="126" t="s">
        <v>77</v>
      </c>
      <c r="D3654" s="126" t="s">
        <v>246</v>
      </c>
      <c r="E3654" s="124">
        <v>0.12145499999999999</v>
      </c>
      <c r="F3654" s="124">
        <v>0.32932299999999998</v>
      </c>
      <c r="G3654" s="124">
        <v>0.45077800000000001</v>
      </c>
    </row>
    <row r="3655" spans="2:7" hidden="1" x14ac:dyDescent="0.5">
      <c r="B3655" s="122">
        <v>2020</v>
      </c>
      <c r="C3655" s="126" t="s">
        <v>77</v>
      </c>
      <c r="D3655" s="126" t="s">
        <v>247</v>
      </c>
      <c r="E3655" s="124">
        <v>5.4149000000000003E-2</v>
      </c>
      <c r="F3655" s="124">
        <v>3.2516999999999997E-2</v>
      </c>
      <c r="G3655" s="124">
        <v>8.6665999999999993E-2</v>
      </c>
    </row>
    <row r="3656" spans="2:7" hidden="1" x14ac:dyDescent="0.5">
      <c r="B3656" s="122">
        <v>2020</v>
      </c>
      <c r="C3656" s="126" t="s">
        <v>77</v>
      </c>
      <c r="D3656" s="126" t="s">
        <v>248</v>
      </c>
      <c r="E3656" s="124">
        <v>6.4450000000000002E-3</v>
      </c>
      <c r="F3656" s="124">
        <v>1.078711</v>
      </c>
      <c r="G3656" s="124">
        <v>1.085156</v>
      </c>
    </row>
    <row r="3657" spans="2:7" hidden="1" x14ac:dyDescent="0.5">
      <c r="B3657" s="122">
        <v>2020</v>
      </c>
      <c r="C3657" s="126" t="s">
        <v>77</v>
      </c>
      <c r="D3657" s="126" t="s">
        <v>249</v>
      </c>
      <c r="E3657" s="124">
        <v>9.3220000000000004E-3</v>
      </c>
      <c r="F3657" s="124">
        <v>0.66735599999999995</v>
      </c>
      <c r="G3657" s="124">
        <v>0.676678</v>
      </c>
    </row>
    <row r="3658" spans="2:7" hidden="1" x14ac:dyDescent="0.5">
      <c r="B3658" s="122">
        <v>2020</v>
      </c>
      <c r="C3658" s="126" t="s">
        <v>77</v>
      </c>
      <c r="D3658" s="126" t="s">
        <v>250</v>
      </c>
      <c r="E3658" s="124">
        <v>0.14402999999999999</v>
      </c>
      <c r="F3658" s="124">
        <v>0.12609699999999999</v>
      </c>
      <c r="G3658" s="124">
        <v>0.27012700000000001</v>
      </c>
    </row>
    <row r="3659" spans="2:7" hidden="1" x14ac:dyDescent="0.5">
      <c r="B3659" s="122">
        <v>2020</v>
      </c>
      <c r="C3659" s="126" t="s">
        <v>77</v>
      </c>
      <c r="D3659" s="126" t="s">
        <v>251</v>
      </c>
      <c r="E3659" s="124">
        <v>0.17070099999999999</v>
      </c>
      <c r="F3659" s="124">
        <v>0.12416199999999999</v>
      </c>
      <c r="G3659" s="124">
        <v>0.29486299999999999</v>
      </c>
    </row>
    <row r="3660" spans="2:7" hidden="1" x14ac:dyDescent="0.5">
      <c r="B3660" s="122">
        <v>2020</v>
      </c>
      <c r="C3660" s="126" t="s">
        <v>77</v>
      </c>
      <c r="D3660" s="126" t="s">
        <v>252</v>
      </c>
      <c r="E3660" s="124">
        <v>3.5805999999999998E-2</v>
      </c>
      <c r="F3660" s="124">
        <v>9.1642000000000001E-2</v>
      </c>
      <c r="G3660" s="124">
        <v>0.12744800000000001</v>
      </c>
    </row>
    <row r="3661" spans="2:7" hidden="1" x14ac:dyDescent="0.5">
      <c r="B3661" s="122">
        <v>2020</v>
      </c>
      <c r="C3661" s="126" t="s">
        <v>77</v>
      </c>
      <c r="D3661" s="126" t="s">
        <v>253</v>
      </c>
      <c r="E3661" s="124">
        <v>8.7100000000000007E-3</v>
      </c>
      <c r="F3661" s="124">
        <v>7.9930000000000001E-3</v>
      </c>
      <c r="G3661" s="124">
        <v>1.6702999999999999E-2</v>
      </c>
    </row>
    <row r="3662" spans="2:7" hidden="1" x14ac:dyDescent="0.5">
      <c r="B3662" s="122">
        <v>2020</v>
      </c>
      <c r="C3662" s="126" t="s">
        <v>77</v>
      </c>
      <c r="D3662" s="126" t="s">
        <v>254</v>
      </c>
      <c r="E3662" s="124">
        <v>0.10996</v>
      </c>
      <c r="F3662" s="124">
        <v>6.4810999999999994E-2</v>
      </c>
      <c r="G3662" s="124">
        <v>0.17477100000000001</v>
      </c>
    </row>
    <row r="3663" spans="2:7" hidden="1" x14ac:dyDescent="0.5">
      <c r="B3663" s="122">
        <v>2020</v>
      </c>
      <c r="C3663" s="126" t="s">
        <v>77</v>
      </c>
      <c r="D3663" s="126" t="s">
        <v>255</v>
      </c>
      <c r="E3663" s="124">
        <v>0.110414</v>
      </c>
      <c r="F3663" s="124">
        <v>0.32353199999999999</v>
      </c>
      <c r="G3663" s="124">
        <v>0.433946</v>
      </c>
    </row>
    <row r="3664" spans="2:7" hidden="1" x14ac:dyDescent="0.5">
      <c r="B3664" s="122">
        <v>2020</v>
      </c>
      <c r="C3664" s="126" t="s">
        <v>77</v>
      </c>
      <c r="D3664" s="126" t="s">
        <v>256</v>
      </c>
      <c r="E3664" s="124">
        <v>0.34667900000000001</v>
      </c>
      <c r="F3664" s="124">
        <v>0.24582300000000001</v>
      </c>
      <c r="G3664" s="124">
        <v>0.59250200000000008</v>
      </c>
    </row>
    <row r="3665" spans="2:7" x14ac:dyDescent="0.5">
      <c r="B3665" s="122">
        <v>2021</v>
      </c>
      <c r="C3665" s="124" t="s">
        <v>136</v>
      </c>
      <c r="D3665" s="124" t="s">
        <v>52</v>
      </c>
      <c r="E3665" s="124">
        <v>0.87429599999999996</v>
      </c>
      <c r="F3665" s="124">
        <v>1.9535419999999999</v>
      </c>
      <c r="G3665" s="124">
        <v>2.8278379999999999</v>
      </c>
    </row>
    <row r="3666" spans="2:7" x14ac:dyDescent="0.5">
      <c r="B3666" s="122">
        <v>2021</v>
      </c>
      <c r="C3666" s="124" t="s">
        <v>136</v>
      </c>
      <c r="D3666" s="124" t="s">
        <v>137</v>
      </c>
      <c r="E3666" s="124">
        <v>0.249226</v>
      </c>
      <c r="F3666" s="124">
        <v>0.37669399999999997</v>
      </c>
      <c r="G3666" s="124">
        <v>0.62592000000000003</v>
      </c>
    </row>
    <row r="3667" spans="2:7" x14ac:dyDescent="0.5">
      <c r="B3667" s="122">
        <v>2021</v>
      </c>
      <c r="C3667" s="126" t="s">
        <v>136</v>
      </c>
      <c r="D3667" s="126" t="s">
        <v>51</v>
      </c>
      <c r="E3667" s="124">
        <v>1.410283</v>
      </c>
      <c r="F3667" s="124">
        <v>1.6328450000000001</v>
      </c>
      <c r="G3667" s="124">
        <v>3.0431279999999998</v>
      </c>
    </row>
    <row r="3668" spans="2:7" x14ac:dyDescent="0.5">
      <c r="B3668" s="122">
        <v>2021</v>
      </c>
      <c r="C3668" s="126" t="s">
        <v>136</v>
      </c>
      <c r="D3668" s="126" t="s">
        <v>138</v>
      </c>
      <c r="E3668" s="124">
        <v>0.80543299999999995</v>
      </c>
      <c r="F3668" s="124">
        <v>0.99608600000000003</v>
      </c>
      <c r="G3668" s="124">
        <v>1.8015190000000001</v>
      </c>
    </row>
    <row r="3669" spans="2:7" hidden="1" x14ac:dyDescent="0.5">
      <c r="B3669" s="122">
        <v>2021</v>
      </c>
      <c r="C3669" s="126" t="s">
        <v>139</v>
      </c>
      <c r="D3669" s="126" t="s">
        <v>139</v>
      </c>
      <c r="E3669" s="124">
        <v>6.8337729999999999</v>
      </c>
      <c r="F3669" s="124">
        <v>0</v>
      </c>
      <c r="G3669" s="124">
        <v>6.8337729999999999</v>
      </c>
    </row>
    <row r="3670" spans="2:7" hidden="1" x14ac:dyDescent="0.5">
      <c r="B3670" s="122">
        <v>2021</v>
      </c>
      <c r="C3670" s="126" t="s">
        <v>72</v>
      </c>
      <c r="D3670" s="126" t="s">
        <v>140</v>
      </c>
      <c r="E3670" s="124">
        <v>1.970532</v>
      </c>
      <c r="F3670" s="124">
        <v>0.84976700000000005</v>
      </c>
      <c r="G3670" s="124">
        <v>2.8202989999999999</v>
      </c>
    </row>
    <row r="3671" spans="2:7" hidden="1" x14ac:dyDescent="0.5">
      <c r="B3671" s="122">
        <v>2021</v>
      </c>
      <c r="C3671" s="126" t="s">
        <v>72</v>
      </c>
      <c r="D3671" s="126" t="s">
        <v>141</v>
      </c>
      <c r="E3671" s="124">
        <v>0.12202399999999999</v>
      </c>
      <c r="F3671" s="124">
        <v>0.15121000000000001</v>
      </c>
      <c r="G3671" s="124">
        <v>0.27323399999999998</v>
      </c>
    </row>
    <row r="3672" spans="2:7" hidden="1" x14ac:dyDescent="0.5">
      <c r="B3672" s="122">
        <v>2021</v>
      </c>
      <c r="C3672" s="126" t="s">
        <v>72</v>
      </c>
      <c r="D3672" s="126" t="s">
        <v>142</v>
      </c>
      <c r="E3672" s="124">
        <v>0.27299400000000001</v>
      </c>
      <c r="F3672" s="124">
        <v>0.13028300000000001</v>
      </c>
      <c r="G3672" s="124">
        <v>0.403277</v>
      </c>
    </row>
    <row r="3673" spans="2:7" hidden="1" x14ac:dyDescent="0.5">
      <c r="B3673" s="122">
        <v>2021</v>
      </c>
      <c r="C3673" s="126" t="s">
        <v>72</v>
      </c>
      <c r="D3673" s="126" t="s">
        <v>143</v>
      </c>
      <c r="E3673" s="124">
        <v>0.61157499999999998</v>
      </c>
      <c r="F3673" s="124">
        <v>0.156642</v>
      </c>
      <c r="G3673" s="124">
        <v>0.76821699999999993</v>
      </c>
    </row>
    <row r="3674" spans="2:7" hidden="1" x14ac:dyDescent="0.5">
      <c r="B3674" s="122">
        <v>2021</v>
      </c>
      <c r="C3674" s="126" t="s">
        <v>72</v>
      </c>
      <c r="D3674" s="126" t="s">
        <v>144</v>
      </c>
      <c r="E3674" s="124">
        <v>2.9984E-2</v>
      </c>
      <c r="F3674" s="124">
        <v>3.6352000000000002E-2</v>
      </c>
      <c r="G3674" s="124">
        <v>6.6336000000000006E-2</v>
      </c>
    </row>
    <row r="3675" spans="2:7" hidden="1" x14ac:dyDescent="0.5">
      <c r="B3675" s="122">
        <v>2021</v>
      </c>
      <c r="C3675" s="126" t="s">
        <v>72</v>
      </c>
      <c r="D3675" s="126" t="s">
        <v>145</v>
      </c>
      <c r="E3675" s="124">
        <v>0.55895700000000004</v>
      </c>
      <c r="F3675" s="124">
        <v>0.230793</v>
      </c>
      <c r="G3675" s="124">
        <v>0.78975000000000006</v>
      </c>
    </row>
    <row r="3676" spans="2:7" hidden="1" x14ac:dyDescent="0.5">
      <c r="B3676" s="122">
        <v>2021</v>
      </c>
      <c r="C3676" s="126" t="s">
        <v>146</v>
      </c>
      <c r="D3676" s="126" t="s">
        <v>147</v>
      </c>
      <c r="E3676" s="124">
        <v>4.7809999999999997E-3</v>
      </c>
      <c r="F3676" s="124">
        <v>0.77872699999999995</v>
      </c>
      <c r="G3676" s="124">
        <v>0.78350799999999998</v>
      </c>
    </row>
    <row r="3677" spans="2:7" hidden="1" x14ac:dyDescent="0.5">
      <c r="B3677" s="122">
        <v>2021</v>
      </c>
      <c r="C3677" s="126" t="s">
        <v>146</v>
      </c>
      <c r="D3677" s="126" t="s">
        <v>148</v>
      </c>
      <c r="E3677" s="124">
        <v>0.26114199999999999</v>
      </c>
      <c r="F3677" s="124">
        <v>0.158915</v>
      </c>
      <c r="G3677" s="124">
        <v>0.42005700000000001</v>
      </c>
    </row>
    <row r="3678" spans="2:7" hidden="1" x14ac:dyDescent="0.5">
      <c r="B3678" s="122">
        <v>2021</v>
      </c>
      <c r="C3678" s="126" t="s">
        <v>146</v>
      </c>
      <c r="D3678" s="126" t="s">
        <v>149</v>
      </c>
      <c r="E3678" s="124">
        <v>1.5498E-2</v>
      </c>
      <c r="F3678" s="124">
        <v>0.513683</v>
      </c>
      <c r="G3678" s="124">
        <v>0.52918100000000001</v>
      </c>
    </row>
    <row r="3679" spans="2:7" hidden="1" x14ac:dyDescent="0.5">
      <c r="B3679" s="122">
        <v>2021</v>
      </c>
      <c r="C3679" s="126" t="s">
        <v>146</v>
      </c>
      <c r="D3679" s="126" t="s">
        <v>150</v>
      </c>
      <c r="E3679" s="124">
        <v>7.5298000000000004E-2</v>
      </c>
      <c r="F3679" s="124">
        <v>1.0128539999999999</v>
      </c>
      <c r="G3679" s="124">
        <v>1.088152</v>
      </c>
    </row>
    <row r="3680" spans="2:7" hidden="1" x14ac:dyDescent="0.5">
      <c r="B3680" s="122">
        <v>2021</v>
      </c>
      <c r="C3680" s="126" t="s">
        <v>146</v>
      </c>
      <c r="D3680" s="126" t="s">
        <v>151</v>
      </c>
      <c r="E3680" s="124">
        <v>3.3133000000000003E-2</v>
      </c>
      <c r="F3680" s="124">
        <v>0.13963600000000001</v>
      </c>
      <c r="G3680" s="124">
        <v>0.17276900000000001</v>
      </c>
    </row>
    <row r="3681" spans="2:7" hidden="1" x14ac:dyDescent="0.5">
      <c r="B3681" s="122">
        <v>2021</v>
      </c>
      <c r="C3681" s="126" t="s">
        <v>146</v>
      </c>
      <c r="D3681" s="126" t="s">
        <v>152</v>
      </c>
      <c r="E3681" s="124">
        <v>2.555E-3</v>
      </c>
      <c r="F3681" s="124">
        <v>8.7772000000000003E-2</v>
      </c>
      <c r="G3681" s="124">
        <v>9.0327000000000005E-2</v>
      </c>
    </row>
    <row r="3682" spans="2:7" hidden="1" x14ac:dyDescent="0.5">
      <c r="B3682" s="122">
        <v>2021</v>
      </c>
      <c r="C3682" s="126" t="s">
        <v>146</v>
      </c>
      <c r="D3682" s="126" t="s">
        <v>153</v>
      </c>
      <c r="E3682" s="124">
        <v>5.1869999999999998E-3</v>
      </c>
      <c r="F3682" s="124">
        <v>0.52668499999999996</v>
      </c>
      <c r="G3682" s="124">
        <v>0.53187200000000001</v>
      </c>
    </row>
    <row r="3683" spans="2:7" hidden="1" x14ac:dyDescent="0.5">
      <c r="B3683" s="122">
        <v>2021</v>
      </c>
      <c r="C3683" s="126" t="s">
        <v>146</v>
      </c>
      <c r="D3683" s="126" t="s">
        <v>154</v>
      </c>
      <c r="E3683" s="124">
        <v>5.9459999999999999E-3</v>
      </c>
      <c r="F3683" s="124">
        <v>1.293382</v>
      </c>
      <c r="G3683" s="124">
        <v>1.299328</v>
      </c>
    </row>
    <row r="3684" spans="2:7" hidden="1" x14ac:dyDescent="0.5">
      <c r="B3684" s="122">
        <v>2021</v>
      </c>
      <c r="C3684" s="126" t="s">
        <v>146</v>
      </c>
      <c r="D3684" s="126" t="s">
        <v>155</v>
      </c>
      <c r="E3684" s="124">
        <v>3.5100000000000002E-4</v>
      </c>
      <c r="F3684" s="124">
        <v>3.7597999999999999E-2</v>
      </c>
      <c r="G3684" s="124">
        <v>3.7948999999999997E-2</v>
      </c>
    </row>
    <row r="3685" spans="2:7" hidden="1" x14ac:dyDescent="0.5">
      <c r="B3685" s="122">
        <v>2021</v>
      </c>
      <c r="C3685" s="126" t="s">
        <v>146</v>
      </c>
      <c r="D3685" s="126" t="s">
        <v>156</v>
      </c>
      <c r="E3685" s="124">
        <v>6.5919999999999998E-3</v>
      </c>
      <c r="F3685" s="124">
        <v>0.46292699999999998</v>
      </c>
      <c r="G3685" s="124">
        <v>0.46951900000000002</v>
      </c>
    </row>
    <row r="3686" spans="2:7" hidden="1" x14ac:dyDescent="0.5">
      <c r="B3686" s="122">
        <v>2021</v>
      </c>
      <c r="C3686" s="126" t="s">
        <v>146</v>
      </c>
      <c r="D3686" s="126" t="s">
        <v>157</v>
      </c>
      <c r="E3686" s="124">
        <v>3.9706999999999999E-2</v>
      </c>
      <c r="F3686" s="124">
        <v>0.32875300000000002</v>
      </c>
      <c r="G3686" s="124">
        <v>0.36846000000000001</v>
      </c>
    </row>
    <row r="3687" spans="2:7" hidden="1" x14ac:dyDescent="0.5">
      <c r="B3687" s="122">
        <v>2021</v>
      </c>
      <c r="C3687" s="126" t="s">
        <v>146</v>
      </c>
      <c r="D3687" s="126" t="s">
        <v>158</v>
      </c>
      <c r="E3687" s="124">
        <v>1.1912000000000001E-2</v>
      </c>
      <c r="F3687" s="124">
        <v>0.23880100000000001</v>
      </c>
      <c r="G3687" s="124">
        <v>0.25071300000000002</v>
      </c>
    </row>
    <row r="3688" spans="2:7" hidden="1" x14ac:dyDescent="0.5">
      <c r="B3688" s="122">
        <v>2021</v>
      </c>
      <c r="C3688" s="126" t="s">
        <v>146</v>
      </c>
      <c r="D3688" s="126" t="s">
        <v>159</v>
      </c>
      <c r="E3688" s="124">
        <v>2.9989999999999999E-3</v>
      </c>
      <c r="F3688" s="124">
        <v>3.8572000000000002E-2</v>
      </c>
      <c r="G3688" s="124">
        <v>4.1570999999999997E-2</v>
      </c>
    </row>
    <row r="3689" spans="2:7" hidden="1" x14ac:dyDescent="0.5">
      <c r="B3689" s="122">
        <v>2021</v>
      </c>
      <c r="C3689" s="126" t="s">
        <v>146</v>
      </c>
      <c r="D3689" s="126" t="s">
        <v>160</v>
      </c>
      <c r="E3689" s="124">
        <v>3.6289000000000002E-2</v>
      </c>
      <c r="F3689" s="124">
        <v>0.47985499999999998</v>
      </c>
      <c r="G3689" s="124">
        <v>0.51614399999999994</v>
      </c>
    </row>
    <row r="3690" spans="2:7" hidden="1" x14ac:dyDescent="0.5">
      <c r="B3690" s="122">
        <v>2021</v>
      </c>
      <c r="C3690" s="126" t="s">
        <v>146</v>
      </c>
      <c r="D3690" s="126" t="s">
        <v>161</v>
      </c>
      <c r="E3690" s="124">
        <v>7.4469999999999996E-3</v>
      </c>
      <c r="F3690" s="124">
        <v>0.101018</v>
      </c>
      <c r="G3690" s="124">
        <v>0.10846500000000001</v>
      </c>
    </row>
    <row r="3691" spans="2:7" hidden="1" x14ac:dyDescent="0.5">
      <c r="B3691" s="122">
        <v>2021</v>
      </c>
      <c r="C3691" s="126" t="s">
        <v>146</v>
      </c>
      <c r="D3691" s="126" t="s">
        <v>162</v>
      </c>
      <c r="E3691" s="124">
        <v>1.3735000000000001E-2</v>
      </c>
      <c r="F3691" s="124">
        <v>1.4803999999999999E-2</v>
      </c>
      <c r="G3691" s="124">
        <v>2.8538999999999998E-2</v>
      </c>
    </row>
    <row r="3692" spans="2:7" hidden="1" x14ac:dyDescent="0.5">
      <c r="B3692" s="122">
        <v>2021</v>
      </c>
      <c r="C3692" s="126" t="s">
        <v>146</v>
      </c>
      <c r="D3692" s="126" t="s">
        <v>163</v>
      </c>
      <c r="E3692" s="124">
        <v>2.2329000000000002E-2</v>
      </c>
      <c r="F3692" s="124">
        <v>-5.2162E-2</v>
      </c>
      <c r="G3692" s="124">
        <v>-2.9832999999999998E-2</v>
      </c>
    </row>
    <row r="3693" spans="2:7" hidden="1" x14ac:dyDescent="0.5">
      <c r="B3693" s="122">
        <v>2021</v>
      </c>
      <c r="C3693" s="126" t="s">
        <v>146</v>
      </c>
      <c r="D3693" s="126" t="s">
        <v>164</v>
      </c>
      <c r="E3693" s="124">
        <v>5.6410000000000002E-3</v>
      </c>
      <c r="F3693" s="124">
        <v>0.218833</v>
      </c>
      <c r="G3693" s="124">
        <v>0.22447400000000001</v>
      </c>
    </row>
    <row r="3694" spans="2:7" hidden="1" x14ac:dyDescent="0.5">
      <c r="B3694" s="122">
        <v>2021</v>
      </c>
      <c r="C3694" s="126" t="s">
        <v>146</v>
      </c>
      <c r="D3694" s="126" t="s">
        <v>165</v>
      </c>
      <c r="E3694" s="124">
        <v>3.4139000000000003E-2</v>
      </c>
      <c r="F3694" s="124">
        <v>1.5548329999999999</v>
      </c>
      <c r="G3694" s="124">
        <v>1.5889720000000001</v>
      </c>
    </row>
    <row r="3695" spans="2:7" hidden="1" x14ac:dyDescent="0.5">
      <c r="B3695" s="122">
        <v>2021</v>
      </c>
      <c r="C3695" s="126" t="s">
        <v>146</v>
      </c>
      <c r="D3695" s="126" t="s">
        <v>166</v>
      </c>
      <c r="E3695" s="124">
        <v>1.4388E-2</v>
      </c>
      <c r="F3695" s="124">
        <v>0.35782700000000001</v>
      </c>
      <c r="G3695" s="124">
        <v>0.37221500000000002</v>
      </c>
    </row>
    <row r="3696" spans="2:7" hidden="1" x14ac:dyDescent="0.5">
      <c r="B3696" s="122">
        <v>2021</v>
      </c>
      <c r="C3696" s="126" t="s">
        <v>146</v>
      </c>
      <c r="D3696" s="126" t="s">
        <v>167</v>
      </c>
      <c r="E3696" s="124">
        <v>2.6117000000000001E-2</v>
      </c>
      <c r="F3696" s="124">
        <v>0.91860699999999995</v>
      </c>
      <c r="G3696" s="124">
        <v>0.9447239999999999</v>
      </c>
    </row>
    <row r="3697" spans="2:7" hidden="1" x14ac:dyDescent="0.5">
      <c r="B3697" s="122">
        <v>2021</v>
      </c>
      <c r="C3697" s="126" t="s">
        <v>146</v>
      </c>
      <c r="D3697" s="126" t="s">
        <v>168</v>
      </c>
      <c r="E3697" s="124">
        <v>0.23052500000000001</v>
      </c>
      <c r="F3697" s="124">
        <v>0.93928</v>
      </c>
      <c r="G3697" s="124">
        <v>1.169805</v>
      </c>
    </row>
    <row r="3698" spans="2:7" hidden="1" x14ac:dyDescent="0.5">
      <c r="B3698" s="122">
        <v>2021</v>
      </c>
      <c r="C3698" s="126" t="s">
        <v>146</v>
      </c>
      <c r="D3698" s="126" t="s">
        <v>169</v>
      </c>
      <c r="E3698" s="124">
        <v>-4.5589999999999997E-3</v>
      </c>
      <c r="F3698" s="124">
        <v>3.5360999999999997E-2</v>
      </c>
      <c r="G3698" s="124">
        <v>3.0802E-2</v>
      </c>
    </row>
    <row r="3699" spans="2:7" hidden="1" x14ac:dyDescent="0.5">
      <c r="B3699" s="122">
        <v>2021</v>
      </c>
      <c r="C3699" s="126" t="s">
        <v>146</v>
      </c>
      <c r="D3699" s="126" t="s">
        <v>170</v>
      </c>
      <c r="E3699" s="124">
        <v>5.7559999999999998E-3</v>
      </c>
      <c r="F3699" s="124">
        <v>7.1457999999999994E-2</v>
      </c>
      <c r="G3699" s="124">
        <v>7.7213999999999991E-2</v>
      </c>
    </row>
    <row r="3700" spans="2:7" hidden="1" x14ac:dyDescent="0.5">
      <c r="B3700" s="122">
        <v>2021</v>
      </c>
      <c r="C3700" s="126" t="s">
        <v>146</v>
      </c>
      <c r="D3700" s="126" t="s">
        <v>171</v>
      </c>
      <c r="E3700" s="124">
        <v>1.887E-3</v>
      </c>
      <c r="F3700" s="124">
        <v>1.6811E-2</v>
      </c>
      <c r="G3700" s="124">
        <v>1.8697999999999999E-2</v>
      </c>
    </row>
    <row r="3701" spans="2:7" hidden="1" x14ac:dyDescent="0.5">
      <c r="B3701" s="122">
        <v>2021</v>
      </c>
      <c r="C3701" s="126" t="s">
        <v>146</v>
      </c>
      <c r="D3701" s="126" t="s">
        <v>172</v>
      </c>
      <c r="E3701" s="124">
        <v>2.0742E-2</v>
      </c>
      <c r="F3701" s="124">
        <v>1.227E-3</v>
      </c>
      <c r="G3701" s="124">
        <v>2.1968999999999999E-2</v>
      </c>
    </row>
    <row r="3702" spans="2:7" hidden="1" x14ac:dyDescent="0.5">
      <c r="B3702" s="122">
        <v>2021</v>
      </c>
      <c r="C3702" s="126" t="s">
        <v>146</v>
      </c>
      <c r="D3702" s="126" t="s">
        <v>173</v>
      </c>
      <c r="E3702" s="124">
        <v>7.1089999999999999E-3</v>
      </c>
      <c r="F3702" s="124">
        <v>0.21667500000000001</v>
      </c>
      <c r="G3702" s="124">
        <v>0.22378400000000001</v>
      </c>
    </row>
    <row r="3703" spans="2:7" hidden="1" x14ac:dyDescent="0.5">
      <c r="B3703" s="122">
        <v>2021</v>
      </c>
      <c r="C3703" s="126" t="s">
        <v>146</v>
      </c>
      <c r="D3703" s="126" t="s">
        <v>174</v>
      </c>
      <c r="E3703" s="124">
        <v>1.9000000000000001E-5</v>
      </c>
      <c r="F3703" s="124">
        <v>1.8636E-2</v>
      </c>
      <c r="G3703" s="124">
        <v>1.8655000000000001E-2</v>
      </c>
    </row>
    <row r="3704" spans="2:7" hidden="1" x14ac:dyDescent="0.5">
      <c r="B3704" s="122">
        <v>2021</v>
      </c>
      <c r="C3704" s="126" t="s">
        <v>146</v>
      </c>
      <c r="D3704" s="126" t="s">
        <v>175</v>
      </c>
      <c r="E3704" s="124">
        <v>1.0399999999999999E-4</v>
      </c>
      <c r="F3704" s="124">
        <v>8.4150000000000006E-3</v>
      </c>
      <c r="G3704" s="124">
        <v>8.5190000000000005E-3</v>
      </c>
    </row>
    <row r="3705" spans="2:7" hidden="1" x14ac:dyDescent="0.5">
      <c r="B3705" s="122">
        <v>2021</v>
      </c>
      <c r="C3705" s="126" t="s">
        <v>146</v>
      </c>
      <c r="D3705" s="126" t="s">
        <v>176</v>
      </c>
      <c r="E3705" s="124">
        <v>8.0180000000000008E-3</v>
      </c>
      <c r="F3705" s="124">
        <v>0.15314900000000001</v>
      </c>
      <c r="G3705" s="124">
        <v>0.161167</v>
      </c>
    </row>
    <row r="3706" spans="2:7" hidden="1" x14ac:dyDescent="0.5">
      <c r="B3706" s="122">
        <v>2021</v>
      </c>
      <c r="C3706" s="126" t="s">
        <v>73</v>
      </c>
      <c r="D3706" s="126" t="s">
        <v>177</v>
      </c>
      <c r="E3706" s="124">
        <v>0.26996999999999999</v>
      </c>
      <c r="F3706" s="124">
        <v>1.042028</v>
      </c>
      <c r="G3706" s="124">
        <v>1.311998</v>
      </c>
    </row>
    <row r="3707" spans="2:7" hidden="1" x14ac:dyDescent="0.5">
      <c r="B3707" s="122">
        <v>2021</v>
      </c>
      <c r="C3707" s="126" t="s">
        <v>73</v>
      </c>
      <c r="D3707" s="126" t="s">
        <v>178</v>
      </c>
      <c r="E3707" s="124">
        <v>0.28603899999999999</v>
      </c>
      <c r="F3707" s="124">
        <v>0.51672700000000005</v>
      </c>
      <c r="G3707" s="124">
        <v>0.80276600000000009</v>
      </c>
    </row>
    <row r="3708" spans="2:7" hidden="1" x14ac:dyDescent="0.5">
      <c r="B3708" s="122">
        <v>2021</v>
      </c>
      <c r="C3708" s="126" t="s">
        <v>73</v>
      </c>
      <c r="D3708" s="126" t="s">
        <v>179</v>
      </c>
      <c r="E3708" s="124">
        <v>7.8641000000000003E-2</v>
      </c>
      <c r="F3708" s="124">
        <v>0.37723400000000001</v>
      </c>
      <c r="G3708" s="124">
        <v>0.45587499999999997</v>
      </c>
    </row>
    <row r="3709" spans="2:7" hidden="1" x14ac:dyDescent="0.5">
      <c r="B3709" s="122">
        <v>2021</v>
      </c>
      <c r="C3709" s="126" t="s">
        <v>73</v>
      </c>
      <c r="D3709" s="126" t="s">
        <v>180</v>
      </c>
      <c r="E3709" s="124">
        <v>1.7049999999999999E-3</v>
      </c>
      <c r="F3709" s="124">
        <v>7.7535000000000007E-2</v>
      </c>
      <c r="G3709" s="124">
        <v>7.9240000000000005E-2</v>
      </c>
    </row>
    <row r="3710" spans="2:7" hidden="1" x14ac:dyDescent="0.5">
      <c r="B3710" s="122">
        <v>2021</v>
      </c>
      <c r="C3710" s="126" t="s">
        <v>73</v>
      </c>
      <c r="D3710" s="126" t="s">
        <v>181</v>
      </c>
      <c r="E3710" s="124">
        <v>6.4900000000000001E-3</v>
      </c>
      <c r="F3710" s="124">
        <v>2.7285E-2</v>
      </c>
      <c r="G3710" s="124">
        <v>3.3774999999999999E-2</v>
      </c>
    </row>
    <row r="3711" spans="2:7" hidden="1" x14ac:dyDescent="0.5">
      <c r="B3711" s="122">
        <v>2021</v>
      </c>
      <c r="C3711" s="126" t="s">
        <v>73</v>
      </c>
      <c r="D3711" s="126" t="s">
        <v>182</v>
      </c>
      <c r="E3711" s="124">
        <v>1.546543</v>
      </c>
      <c r="F3711" s="124">
        <v>0.61827500000000002</v>
      </c>
      <c r="G3711" s="124">
        <v>2.1648179999999999</v>
      </c>
    </row>
    <row r="3712" spans="2:7" hidden="1" x14ac:dyDescent="0.5">
      <c r="B3712" s="122">
        <v>2021</v>
      </c>
      <c r="C3712" s="126" t="s">
        <v>73</v>
      </c>
      <c r="D3712" s="126" t="s">
        <v>183</v>
      </c>
      <c r="E3712" s="124">
        <v>1.073407</v>
      </c>
      <c r="F3712" s="124">
        <v>0.96632899999999999</v>
      </c>
      <c r="G3712" s="124">
        <v>2.039736</v>
      </c>
    </row>
    <row r="3713" spans="2:7" hidden="1" x14ac:dyDescent="0.5">
      <c r="B3713" s="122">
        <v>2021</v>
      </c>
      <c r="C3713" s="126" t="s">
        <v>73</v>
      </c>
      <c r="D3713" s="126" t="s">
        <v>184</v>
      </c>
      <c r="E3713" s="124">
        <v>0.480076</v>
      </c>
      <c r="F3713" s="124">
        <v>0.76706799999999997</v>
      </c>
      <c r="G3713" s="124">
        <v>1.247144</v>
      </c>
    </row>
    <row r="3714" spans="2:7" hidden="1" x14ac:dyDescent="0.5">
      <c r="B3714" s="122">
        <v>2021</v>
      </c>
      <c r="C3714" s="126" t="s">
        <v>73</v>
      </c>
      <c r="D3714" s="126" t="s">
        <v>185</v>
      </c>
      <c r="E3714" s="124">
        <v>1.0901419999999999</v>
      </c>
      <c r="F3714" s="124">
        <v>1.7648029999999999</v>
      </c>
      <c r="G3714" s="124">
        <v>2.8549449999999998</v>
      </c>
    </row>
    <row r="3715" spans="2:7" hidden="1" x14ac:dyDescent="0.5">
      <c r="B3715" s="122">
        <v>2021</v>
      </c>
      <c r="C3715" s="126" t="s">
        <v>186</v>
      </c>
      <c r="D3715" s="126" t="s">
        <v>187</v>
      </c>
      <c r="E3715" s="124">
        <v>0.225163</v>
      </c>
      <c r="F3715" s="124">
        <v>0.14080999999999999</v>
      </c>
      <c r="G3715" s="124">
        <v>0.36597299999999999</v>
      </c>
    </row>
    <row r="3716" spans="2:7" hidden="1" x14ac:dyDescent="0.5">
      <c r="B3716" s="122">
        <v>2021</v>
      </c>
      <c r="C3716" s="126" t="s">
        <v>186</v>
      </c>
      <c r="D3716" s="126" t="s">
        <v>188</v>
      </c>
      <c r="E3716" s="124">
        <v>0.58404900000000004</v>
      </c>
      <c r="F3716" s="124">
        <v>0.73875900000000005</v>
      </c>
      <c r="G3716" s="124">
        <v>1.322808</v>
      </c>
    </row>
    <row r="3717" spans="2:7" hidden="1" x14ac:dyDescent="0.5">
      <c r="B3717" s="122">
        <v>2021</v>
      </c>
      <c r="C3717" s="126" t="s">
        <v>186</v>
      </c>
      <c r="D3717" s="126" t="s">
        <v>189</v>
      </c>
      <c r="E3717" s="124">
        <v>0.62814800000000004</v>
      </c>
      <c r="F3717" s="124">
        <v>0.90101299999999995</v>
      </c>
      <c r="G3717" s="124">
        <v>1.529161</v>
      </c>
    </row>
    <row r="3718" spans="2:7" hidden="1" x14ac:dyDescent="0.5">
      <c r="B3718" s="122">
        <v>2021</v>
      </c>
      <c r="C3718" s="126" t="s">
        <v>190</v>
      </c>
      <c r="D3718" s="126" t="s">
        <v>191</v>
      </c>
      <c r="E3718" s="124">
        <v>1.1728000000000001E-2</v>
      </c>
      <c r="F3718" s="124">
        <v>1.8804000000000001E-2</v>
      </c>
      <c r="G3718" s="124">
        <v>3.0532E-2</v>
      </c>
    </row>
    <row r="3719" spans="2:7" hidden="1" x14ac:dyDescent="0.5">
      <c r="B3719" s="122">
        <v>2021</v>
      </c>
      <c r="C3719" s="126" t="s">
        <v>190</v>
      </c>
      <c r="D3719" s="126" t="s">
        <v>192</v>
      </c>
      <c r="E3719" s="124">
        <v>7.621E-2</v>
      </c>
      <c r="F3719" s="124">
        <v>7.1445999999999996E-2</v>
      </c>
      <c r="G3719" s="124">
        <v>0.14765600000000001</v>
      </c>
    </row>
    <row r="3720" spans="2:7" hidden="1" x14ac:dyDescent="0.5">
      <c r="B3720" s="122">
        <v>2021</v>
      </c>
      <c r="C3720" s="126" t="s">
        <v>190</v>
      </c>
      <c r="D3720" s="126" t="s">
        <v>193</v>
      </c>
      <c r="E3720" s="124">
        <v>0.33039299999999999</v>
      </c>
      <c r="F3720" s="124">
        <v>0.29833900000000002</v>
      </c>
      <c r="G3720" s="124">
        <v>0.62873200000000007</v>
      </c>
    </row>
    <row r="3721" spans="2:7" hidden="1" x14ac:dyDescent="0.5">
      <c r="B3721" s="122">
        <v>2021</v>
      </c>
      <c r="C3721" s="126" t="s">
        <v>190</v>
      </c>
      <c r="D3721" s="126" t="s">
        <v>194</v>
      </c>
      <c r="E3721" s="124">
        <v>8.0070000000000002E-3</v>
      </c>
      <c r="F3721" s="124">
        <v>4.8989999999999997E-3</v>
      </c>
      <c r="G3721" s="124">
        <v>1.2906000000000001E-2</v>
      </c>
    </row>
    <row r="3722" spans="2:7" hidden="1" x14ac:dyDescent="0.5">
      <c r="B3722" s="122">
        <v>2021</v>
      </c>
      <c r="C3722" s="126" t="s">
        <v>190</v>
      </c>
      <c r="D3722" s="126" t="s">
        <v>195</v>
      </c>
      <c r="E3722" s="124">
        <v>0.35073500000000002</v>
      </c>
      <c r="F3722" s="124">
        <v>0.46162599999999998</v>
      </c>
      <c r="G3722" s="124">
        <v>0.812361</v>
      </c>
    </row>
    <row r="3723" spans="2:7" hidden="1" x14ac:dyDescent="0.5">
      <c r="B3723" s="122">
        <v>2021</v>
      </c>
      <c r="C3723" s="126" t="s">
        <v>190</v>
      </c>
      <c r="D3723" s="126" t="s">
        <v>196</v>
      </c>
      <c r="E3723" s="124">
        <v>0.25790600000000002</v>
      </c>
      <c r="F3723" s="124">
        <v>0.199521</v>
      </c>
      <c r="G3723" s="124">
        <v>0.45742699999999997</v>
      </c>
    </row>
    <row r="3724" spans="2:7" hidden="1" x14ac:dyDescent="0.5">
      <c r="B3724" s="122">
        <v>2021</v>
      </c>
      <c r="C3724" s="126" t="s">
        <v>190</v>
      </c>
      <c r="D3724" s="126" t="s">
        <v>197</v>
      </c>
      <c r="E3724" s="124">
        <v>0.108224</v>
      </c>
      <c r="F3724" s="124">
        <v>0.113521</v>
      </c>
      <c r="G3724" s="124">
        <v>0.221745</v>
      </c>
    </row>
    <row r="3725" spans="2:7" hidden="1" x14ac:dyDescent="0.5">
      <c r="B3725" s="122">
        <v>2021</v>
      </c>
      <c r="C3725" s="126" t="s">
        <v>190</v>
      </c>
      <c r="D3725" s="126" t="s">
        <v>198</v>
      </c>
      <c r="E3725" s="124">
        <v>0.41363100000000003</v>
      </c>
      <c r="F3725" s="124">
        <v>1.475597</v>
      </c>
      <c r="G3725" s="124">
        <v>1.8892279999999999</v>
      </c>
    </row>
    <row r="3726" spans="2:7" hidden="1" x14ac:dyDescent="0.5">
      <c r="B3726" s="122">
        <v>2021</v>
      </c>
      <c r="C3726" s="126" t="s">
        <v>190</v>
      </c>
      <c r="D3726" s="126" t="s">
        <v>199</v>
      </c>
      <c r="E3726" s="124">
        <v>2.7594E-2</v>
      </c>
      <c r="F3726" s="124">
        <v>0.14125599999999999</v>
      </c>
      <c r="G3726" s="124">
        <v>0.16885</v>
      </c>
    </row>
    <row r="3727" spans="2:7" hidden="1" x14ac:dyDescent="0.5">
      <c r="B3727" s="122">
        <v>2021</v>
      </c>
      <c r="C3727" s="126" t="s">
        <v>190</v>
      </c>
      <c r="D3727" s="126" t="s">
        <v>200</v>
      </c>
      <c r="E3727" s="124">
        <v>0.137126</v>
      </c>
      <c r="F3727" s="124">
        <v>0.402003</v>
      </c>
      <c r="G3727" s="124">
        <v>0.53912899999999997</v>
      </c>
    </row>
    <row r="3728" spans="2:7" hidden="1" x14ac:dyDescent="0.5">
      <c r="B3728" s="122">
        <v>2021</v>
      </c>
      <c r="C3728" s="126" t="s">
        <v>190</v>
      </c>
      <c r="D3728" s="126" t="s">
        <v>201</v>
      </c>
      <c r="E3728" s="124">
        <v>0.52418200000000004</v>
      </c>
      <c r="F3728" s="124">
        <v>0.876278</v>
      </c>
      <c r="G3728" s="124">
        <v>1.40046</v>
      </c>
    </row>
    <row r="3729" spans="2:7" hidden="1" x14ac:dyDescent="0.5">
      <c r="B3729" s="122">
        <v>2021</v>
      </c>
      <c r="C3729" s="126" t="s">
        <v>190</v>
      </c>
      <c r="D3729" s="126" t="s">
        <v>202</v>
      </c>
      <c r="E3729" s="124">
        <v>0.36196</v>
      </c>
      <c r="F3729" s="124">
        <v>0.50531599999999999</v>
      </c>
      <c r="G3729" s="124">
        <v>0.86727599999999994</v>
      </c>
    </row>
    <row r="3730" spans="2:7" hidden="1" x14ac:dyDescent="0.5">
      <c r="B3730" s="122">
        <v>2021</v>
      </c>
      <c r="C3730" s="126" t="s">
        <v>190</v>
      </c>
      <c r="D3730" s="126" t="s">
        <v>203</v>
      </c>
      <c r="E3730" s="124">
        <v>4.0198999999999999E-2</v>
      </c>
      <c r="F3730" s="124">
        <v>4.0027E-2</v>
      </c>
      <c r="G3730" s="124">
        <v>8.0225999999999992E-2</v>
      </c>
    </row>
    <row r="3731" spans="2:7" hidden="1" x14ac:dyDescent="0.5">
      <c r="B3731" s="122">
        <v>2021</v>
      </c>
      <c r="C3731" s="126" t="s">
        <v>190</v>
      </c>
      <c r="D3731" s="126" t="s">
        <v>204</v>
      </c>
      <c r="E3731" s="124">
        <v>0.142817</v>
      </c>
      <c r="F3731" s="124">
        <v>0.16451099999999999</v>
      </c>
      <c r="G3731" s="124">
        <v>0.30732799999999999</v>
      </c>
    </row>
    <row r="3732" spans="2:7" hidden="1" x14ac:dyDescent="0.5">
      <c r="B3732" s="122">
        <v>2021</v>
      </c>
      <c r="C3732" s="126" t="s">
        <v>190</v>
      </c>
      <c r="D3732" s="126" t="s">
        <v>205</v>
      </c>
      <c r="E3732" s="124">
        <v>3.6415000000000003E-2</v>
      </c>
      <c r="F3732" s="124">
        <v>3.5700000000000003E-2</v>
      </c>
      <c r="G3732" s="124">
        <v>7.2115000000000012E-2</v>
      </c>
    </row>
    <row r="3733" spans="2:7" hidden="1" x14ac:dyDescent="0.5">
      <c r="B3733" s="122">
        <v>2021</v>
      </c>
      <c r="C3733" s="126" t="s">
        <v>206</v>
      </c>
      <c r="D3733" s="126" t="s">
        <v>207</v>
      </c>
      <c r="E3733" s="124">
        <v>8.1510000000000003E-3</v>
      </c>
      <c r="F3733" s="124">
        <v>1.8263999999999999E-2</v>
      </c>
      <c r="G3733" s="124">
        <v>2.6415000000000001E-2</v>
      </c>
    </row>
    <row r="3734" spans="2:7" hidden="1" x14ac:dyDescent="0.5">
      <c r="B3734" s="122">
        <v>2021</v>
      </c>
      <c r="C3734" s="126" t="s">
        <v>206</v>
      </c>
      <c r="D3734" s="126" t="s">
        <v>208</v>
      </c>
      <c r="E3734" s="124">
        <v>4.1970000000000002E-3</v>
      </c>
      <c r="F3734" s="124">
        <v>7.5750000000000001E-3</v>
      </c>
      <c r="G3734" s="124">
        <v>1.1771999999999999E-2</v>
      </c>
    </row>
    <row r="3735" spans="2:7" hidden="1" x14ac:dyDescent="0.5">
      <c r="B3735" s="122">
        <v>2021</v>
      </c>
      <c r="C3735" s="126" t="s">
        <v>206</v>
      </c>
      <c r="D3735" s="126" t="s">
        <v>209</v>
      </c>
      <c r="E3735" s="124">
        <v>3.088E-3</v>
      </c>
      <c r="F3735" s="124">
        <v>4.4510000000000001E-3</v>
      </c>
      <c r="G3735" s="124">
        <v>7.5390000000000014E-3</v>
      </c>
    </row>
    <row r="3736" spans="2:7" hidden="1" x14ac:dyDescent="0.5">
      <c r="B3736" s="122">
        <v>2021</v>
      </c>
      <c r="C3736" s="126" t="s">
        <v>206</v>
      </c>
      <c r="D3736" s="126" t="s">
        <v>210</v>
      </c>
      <c r="E3736" s="124">
        <v>2.7299E-2</v>
      </c>
      <c r="F3736" s="124">
        <v>3.2420999999999998E-2</v>
      </c>
      <c r="G3736" s="124">
        <v>5.9720000000000002E-2</v>
      </c>
    </row>
    <row r="3737" spans="2:7" hidden="1" x14ac:dyDescent="0.5">
      <c r="B3737" s="122">
        <v>2021</v>
      </c>
      <c r="C3737" s="126" t="s">
        <v>206</v>
      </c>
      <c r="D3737" s="126" t="s">
        <v>211</v>
      </c>
      <c r="E3737" s="124">
        <v>1.5917000000000001E-2</v>
      </c>
      <c r="F3737" s="124">
        <v>2.5575000000000001E-2</v>
      </c>
      <c r="G3737" s="124">
        <v>4.1492000000000001E-2</v>
      </c>
    </row>
    <row r="3738" spans="2:7" hidden="1" x14ac:dyDescent="0.5">
      <c r="B3738" s="122">
        <v>2021</v>
      </c>
      <c r="C3738" s="126" t="s">
        <v>206</v>
      </c>
      <c r="D3738" s="126" t="s">
        <v>212</v>
      </c>
      <c r="E3738" s="124">
        <v>0.15459500000000001</v>
      </c>
      <c r="F3738" s="124">
        <v>0.24116199999999999</v>
      </c>
      <c r="G3738" s="124">
        <v>0.39575700000000003</v>
      </c>
    </row>
    <row r="3739" spans="2:7" hidden="1" x14ac:dyDescent="0.5">
      <c r="B3739" s="122">
        <v>2021</v>
      </c>
      <c r="C3739" s="126" t="s">
        <v>206</v>
      </c>
      <c r="D3739" s="126" t="s">
        <v>213</v>
      </c>
      <c r="E3739" s="124">
        <v>0.31045400000000001</v>
      </c>
      <c r="F3739" s="124">
        <v>0.41181899999999999</v>
      </c>
      <c r="G3739" s="124">
        <v>0.72227299999999994</v>
      </c>
    </row>
    <row r="3740" spans="2:7" hidden="1" x14ac:dyDescent="0.5">
      <c r="B3740" s="122">
        <v>2021</v>
      </c>
      <c r="C3740" s="126" t="s">
        <v>206</v>
      </c>
      <c r="D3740" s="126" t="s">
        <v>214</v>
      </c>
      <c r="E3740" s="124">
        <v>9.2479999999999993E-3</v>
      </c>
      <c r="F3740" s="124">
        <v>3.1995999999999997E-2</v>
      </c>
      <c r="G3740" s="124">
        <v>4.1244000000000003E-2</v>
      </c>
    </row>
    <row r="3741" spans="2:7" hidden="1" x14ac:dyDescent="0.5">
      <c r="B3741" s="122">
        <v>2021</v>
      </c>
      <c r="C3741" s="126" t="s">
        <v>206</v>
      </c>
      <c r="D3741" s="126" t="s">
        <v>215</v>
      </c>
      <c r="E3741" s="124">
        <v>7.6821E-2</v>
      </c>
      <c r="F3741" s="124">
        <v>9.1120999999999994E-2</v>
      </c>
      <c r="G3741" s="124">
        <v>0.16794200000000001</v>
      </c>
    </row>
    <row r="3742" spans="2:7" hidden="1" x14ac:dyDescent="0.5">
      <c r="B3742" s="122">
        <v>2021</v>
      </c>
      <c r="C3742" s="126" t="s">
        <v>206</v>
      </c>
      <c r="D3742" s="126" t="s">
        <v>216</v>
      </c>
      <c r="E3742" s="124">
        <v>4.5412000000000001E-2</v>
      </c>
      <c r="F3742" s="124">
        <v>3.8755999999999999E-2</v>
      </c>
      <c r="G3742" s="124">
        <v>8.4167999999999993E-2</v>
      </c>
    </row>
    <row r="3743" spans="2:7" hidden="1" x14ac:dyDescent="0.5">
      <c r="B3743" s="122">
        <v>2021</v>
      </c>
      <c r="C3743" s="126" t="s">
        <v>206</v>
      </c>
      <c r="D3743" s="126" t="s">
        <v>217</v>
      </c>
      <c r="E3743" s="124">
        <v>1.456E-2</v>
      </c>
      <c r="F3743" s="124">
        <v>2.6262000000000001E-2</v>
      </c>
      <c r="G3743" s="124">
        <v>4.0821999999999997E-2</v>
      </c>
    </row>
    <row r="3744" spans="2:7" hidden="1" x14ac:dyDescent="0.5">
      <c r="B3744" s="122">
        <v>2021</v>
      </c>
      <c r="C3744" s="126" t="s">
        <v>206</v>
      </c>
      <c r="D3744" s="126" t="s">
        <v>218</v>
      </c>
      <c r="E3744" s="124">
        <v>1.9640999999999999E-2</v>
      </c>
      <c r="F3744" s="124">
        <v>5.5007E-2</v>
      </c>
      <c r="G3744" s="124">
        <v>7.4647999999999992E-2</v>
      </c>
    </row>
    <row r="3745" spans="2:7" hidden="1" x14ac:dyDescent="0.5">
      <c r="B3745" s="122">
        <v>2021</v>
      </c>
      <c r="C3745" s="126" t="s">
        <v>206</v>
      </c>
      <c r="D3745" s="126" t="s">
        <v>219</v>
      </c>
      <c r="E3745" s="124">
        <v>3.0137000000000001E-2</v>
      </c>
      <c r="F3745" s="124">
        <v>4.2324000000000001E-2</v>
      </c>
      <c r="G3745" s="124">
        <v>7.2460999999999998E-2</v>
      </c>
    </row>
    <row r="3746" spans="2:7" hidden="1" x14ac:dyDescent="0.5">
      <c r="B3746" s="122">
        <v>2021</v>
      </c>
      <c r="C3746" s="126" t="s">
        <v>206</v>
      </c>
      <c r="D3746" s="126" t="s">
        <v>220</v>
      </c>
      <c r="E3746" s="124">
        <v>6.5648999999999999E-2</v>
      </c>
      <c r="F3746" s="124">
        <v>0.108303</v>
      </c>
      <c r="G3746" s="124">
        <v>0.173952</v>
      </c>
    </row>
    <row r="3747" spans="2:7" hidden="1" x14ac:dyDescent="0.5">
      <c r="B3747" s="122">
        <v>2021</v>
      </c>
      <c r="C3747" s="126" t="s">
        <v>206</v>
      </c>
      <c r="D3747" s="126" t="s">
        <v>221</v>
      </c>
      <c r="E3747" s="124">
        <v>2.7104E-2</v>
      </c>
      <c r="F3747" s="124">
        <v>0.69798400000000005</v>
      </c>
      <c r="G3747" s="124">
        <v>0.72508800000000007</v>
      </c>
    </row>
    <row r="3748" spans="2:7" hidden="1" x14ac:dyDescent="0.5">
      <c r="B3748" s="122">
        <v>2021</v>
      </c>
      <c r="C3748" s="126" t="s">
        <v>206</v>
      </c>
      <c r="D3748" s="126" t="s">
        <v>222</v>
      </c>
      <c r="E3748" s="124">
        <v>5.5044000000000003E-2</v>
      </c>
      <c r="F3748" s="124">
        <v>0.114107</v>
      </c>
      <c r="G3748" s="124">
        <v>0.169151</v>
      </c>
    </row>
    <row r="3749" spans="2:7" hidden="1" x14ac:dyDescent="0.5">
      <c r="B3749" s="122">
        <v>2021</v>
      </c>
      <c r="C3749" s="126" t="s">
        <v>206</v>
      </c>
      <c r="D3749" s="126" t="s">
        <v>223</v>
      </c>
      <c r="E3749" s="124">
        <v>6.8414000000000003E-2</v>
      </c>
      <c r="F3749" s="124">
        <v>0.14760999999999999</v>
      </c>
      <c r="G3749" s="124">
        <v>0.21602399999999999</v>
      </c>
    </row>
    <row r="3750" spans="2:7" hidden="1" x14ac:dyDescent="0.5">
      <c r="B3750" s="122">
        <v>2021</v>
      </c>
      <c r="C3750" s="126" t="s">
        <v>206</v>
      </c>
      <c r="D3750" s="126" t="s">
        <v>224</v>
      </c>
      <c r="E3750" s="124">
        <v>7.2579999999999997E-3</v>
      </c>
      <c r="F3750" s="124">
        <v>2.2478000000000001E-2</v>
      </c>
      <c r="G3750" s="124">
        <v>2.9735999999999999E-2</v>
      </c>
    </row>
    <row r="3751" spans="2:7" hidden="1" x14ac:dyDescent="0.5">
      <c r="B3751" s="122">
        <v>2021</v>
      </c>
      <c r="C3751" s="126" t="s">
        <v>206</v>
      </c>
      <c r="D3751" s="126" t="s">
        <v>225</v>
      </c>
      <c r="E3751" s="124">
        <v>4.8925999999999997E-2</v>
      </c>
      <c r="F3751" s="124">
        <v>0.195655</v>
      </c>
      <c r="G3751" s="124">
        <v>0.24458099999999999</v>
      </c>
    </row>
    <row r="3752" spans="2:7" hidden="1" x14ac:dyDescent="0.5">
      <c r="B3752" s="122">
        <v>2021</v>
      </c>
      <c r="C3752" s="126" t="s">
        <v>206</v>
      </c>
      <c r="D3752" s="126" t="s">
        <v>226</v>
      </c>
      <c r="E3752" s="124">
        <v>5.8708000000000003E-2</v>
      </c>
      <c r="F3752" s="124">
        <v>8.7815000000000004E-2</v>
      </c>
      <c r="G3752" s="124">
        <v>0.14652299999999999</v>
      </c>
    </row>
    <row r="3753" spans="2:7" hidden="1" x14ac:dyDescent="0.5">
      <c r="B3753" s="122">
        <v>2021</v>
      </c>
      <c r="C3753" s="126" t="s">
        <v>206</v>
      </c>
      <c r="D3753" s="126" t="s">
        <v>227</v>
      </c>
      <c r="E3753" s="124">
        <v>9.7753000000000007E-2</v>
      </c>
      <c r="F3753" s="124">
        <v>0.15375900000000001</v>
      </c>
      <c r="G3753" s="124">
        <v>0.25151200000000001</v>
      </c>
    </row>
    <row r="3754" spans="2:7" hidden="1" x14ac:dyDescent="0.5">
      <c r="B3754" s="122">
        <v>2021</v>
      </c>
      <c r="C3754" s="126" t="s">
        <v>206</v>
      </c>
      <c r="D3754" s="126" t="s">
        <v>228</v>
      </c>
      <c r="E3754" s="124">
        <v>3.7427000000000002E-2</v>
      </c>
      <c r="F3754" s="124">
        <v>7.6288999999999996E-2</v>
      </c>
      <c r="G3754" s="124">
        <v>0.113716</v>
      </c>
    </row>
    <row r="3755" spans="2:7" hidden="1" x14ac:dyDescent="0.5">
      <c r="B3755" s="122">
        <v>2021</v>
      </c>
      <c r="C3755" s="126" t="s">
        <v>206</v>
      </c>
      <c r="D3755" s="126" t="s">
        <v>229</v>
      </c>
      <c r="E3755" s="124">
        <v>9.9999999999999995E-7</v>
      </c>
      <c r="F3755" s="124">
        <v>6.6000000000000005E-5</v>
      </c>
      <c r="G3755" s="124">
        <v>6.7000000000000002E-5</v>
      </c>
    </row>
    <row r="3756" spans="2:7" hidden="1" x14ac:dyDescent="0.5">
      <c r="B3756" s="122">
        <v>2021</v>
      </c>
      <c r="C3756" s="126" t="s">
        <v>206</v>
      </c>
      <c r="D3756" s="126" t="s">
        <v>230</v>
      </c>
      <c r="E3756" s="124">
        <v>2.3415999999999999E-2</v>
      </c>
      <c r="F3756" s="124">
        <v>3.8177999999999997E-2</v>
      </c>
      <c r="G3756" s="124">
        <v>6.1594000000000003E-2</v>
      </c>
    </row>
    <row r="3757" spans="2:7" hidden="1" x14ac:dyDescent="0.5">
      <c r="B3757" s="122">
        <v>2021</v>
      </c>
      <c r="C3757" s="126" t="s">
        <v>206</v>
      </c>
      <c r="D3757" s="126" t="s">
        <v>231</v>
      </c>
      <c r="E3757" s="124">
        <v>3.1490999999999998E-2</v>
      </c>
      <c r="F3757" s="124">
        <v>0.10863</v>
      </c>
      <c r="G3757" s="124">
        <v>0.140121</v>
      </c>
    </row>
    <row r="3758" spans="2:7" hidden="1" x14ac:dyDescent="0.5">
      <c r="B3758" s="122">
        <v>2021</v>
      </c>
      <c r="C3758" s="126" t="s">
        <v>206</v>
      </c>
      <c r="D3758" s="126" t="s">
        <v>232</v>
      </c>
      <c r="E3758" s="124">
        <v>5.5900000000000004E-4</v>
      </c>
      <c r="F3758" s="124">
        <v>6.7199999999999996E-4</v>
      </c>
      <c r="G3758" s="124">
        <v>1.2310000000000001E-3</v>
      </c>
    </row>
    <row r="3759" spans="2:7" hidden="1" x14ac:dyDescent="0.5">
      <c r="B3759" s="122">
        <v>2021</v>
      </c>
      <c r="C3759" s="126" t="s">
        <v>206</v>
      </c>
      <c r="D3759" s="126" t="s">
        <v>233</v>
      </c>
      <c r="E3759" s="124">
        <v>1.237E-3</v>
      </c>
      <c r="F3759" s="124">
        <v>1.8389999999999999E-3</v>
      </c>
      <c r="G3759" s="124">
        <v>3.0760000000000002E-3</v>
      </c>
    </row>
    <row r="3760" spans="2:7" hidden="1" x14ac:dyDescent="0.5">
      <c r="B3760" s="122">
        <v>2021</v>
      </c>
      <c r="C3760" s="126" t="s">
        <v>206</v>
      </c>
      <c r="D3760" s="126" t="s">
        <v>234</v>
      </c>
      <c r="E3760" s="124">
        <v>2.5014999999999999E-2</v>
      </c>
      <c r="F3760" s="124">
        <v>4.6426000000000002E-2</v>
      </c>
      <c r="G3760" s="124">
        <v>7.1441000000000004E-2</v>
      </c>
    </row>
    <row r="3761" spans="2:7" hidden="1" x14ac:dyDescent="0.5">
      <c r="B3761" s="122">
        <v>2021</v>
      </c>
      <c r="C3761" s="126" t="s">
        <v>206</v>
      </c>
      <c r="D3761" s="126" t="s">
        <v>235</v>
      </c>
      <c r="E3761" s="124">
        <v>1.3846000000000001E-2</v>
      </c>
      <c r="F3761" s="124">
        <v>7.4904999999999999E-2</v>
      </c>
      <c r="G3761" s="124">
        <v>8.8750999999999997E-2</v>
      </c>
    </row>
    <row r="3762" spans="2:7" hidden="1" x14ac:dyDescent="0.5">
      <c r="B3762" s="122">
        <v>2021</v>
      </c>
      <c r="C3762" s="126" t="s">
        <v>206</v>
      </c>
      <c r="D3762" s="126" t="s">
        <v>236</v>
      </c>
      <c r="E3762" s="124">
        <v>5.8E-4</v>
      </c>
      <c r="F3762" s="124">
        <v>8.3100000000000003E-4</v>
      </c>
      <c r="G3762" s="124">
        <v>1.4109999999999999E-3</v>
      </c>
    </row>
    <row r="3763" spans="2:7" hidden="1" x14ac:dyDescent="0.5">
      <c r="B3763" s="122">
        <v>2021</v>
      </c>
      <c r="C3763" s="126" t="s">
        <v>206</v>
      </c>
      <c r="D3763" s="126" t="s">
        <v>237</v>
      </c>
      <c r="E3763" s="124">
        <v>4.7153E-2</v>
      </c>
      <c r="F3763" s="124">
        <v>5.0460999999999999E-2</v>
      </c>
      <c r="G3763" s="124">
        <v>9.7614000000000006E-2</v>
      </c>
    </row>
    <row r="3764" spans="2:7" hidden="1" x14ac:dyDescent="0.5">
      <c r="B3764" s="122">
        <v>2021</v>
      </c>
      <c r="C3764" s="126" t="s">
        <v>206</v>
      </c>
      <c r="D3764" s="126" t="s">
        <v>238</v>
      </c>
      <c r="E3764" s="124">
        <v>2.5499000000000001E-2</v>
      </c>
      <c r="F3764" s="124">
        <v>2.4882000000000001E-2</v>
      </c>
      <c r="G3764" s="124">
        <v>5.0381000000000002E-2</v>
      </c>
    </row>
    <row r="3765" spans="2:7" hidden="1" x14ac:dyDescent="0.5">
      <c r="B3765" s="122">
        <v>2021</v>
      </c>
      <c r="C3765" s="126" t="s">
        <v>206</v>
      </c>
      <c r="D3765" s="126" t="s">
        <v>239</v>
      </c>
      <c r="E3765" s="124">
        <v>0.11164200000000001</v>
      </c>
      <c r="F3765" s="124">
        <v>0.239119</v>
      </c>
      <c r="G3765" s="124">
        <v>0.35076099999999999</v>
      </c>
    </row>
    <row r="3766" spans="2:7" hidden="1" x14ac:dyDescent="0.5">
      <c r="B3766" s="122">
        <v>2021</v>
      </c>
      <c r="C3766" s="126" t="s">
        <v>206</v>
      </c>
      <c r="D3766" s="126" t="s">
        <v>240</v>
      </c>
      <c r="E3766" s="124">
        <v>2.7123999999999999E-2</v>
      </c>
      <c r="F3766" s="124">
        <v>0.10015499999999999</v>
      </c>
      <c r="G3766" s="124">
        <v>0.127279</v>
      </c>
    </row>
    <row r="3767" spans="2:7" hidden="1" x14ac:dyDescent="0.5">
      <c r="B3767" s="122">
        <v>2021</v>
      </c>
      <c r="C3767" s="126" t="s">
        <v>206</v>
      </c>
      <c r="D3767" s="126" t="s">
        <v>241</v>
      </c>
      <c r="E3767" s="124">
        <v>2.4188999999999999E-2</v>
      </c>
      <c r="F3767" s="124">
        <v>3.9742E-2</v>
      </c>
      <c r="G3767" s="124">
        <v>6.3931000000000002E-2</v>
      </c>
    </row>
    <row r="3768" spans="2:7" hidden="1" x14ac:dyDescent="0.5">
      <c r="B3768" s="122">
        <v>2021</v>
      </c>
      <c r="C3768" s="126" t="s">
        <v>206</v>
      </c>
      <c r="D3768" s="126" t="s">
        <v>242</v>
      </c>
      <c r="E3768" s="124">
        <v>7.8530000000000006E-3</v>
      </c>
      <c r="F3768" s="124">
        <v>8.9669999999999993E-3</v>
      </c>
      <c r="G3768" s="124">
        <v>1.6820000000000002E-2</v>
      </c>
    </row>
    <row r="3769" spans="2:7" hidden="1" x14ac:dyDescent="0.5">
      <c r="B3769" s="122">
        <v>2021</v>
      </c>
      <c r="C3769" s="126" t="s">
        <v>206</v>
      </c>
      <c r="D3769" s="126" t="s">
        <v>243</v>
      </c>
      <c r="E3769" s="124">
        <v>9.6599999999999995E-4</v>
      </c>
      <c r="F3769" s="124">
        <v>7.2199999999999999E-4</v>
      </c>
      <c r="G3769" s="124">
        <v>1.688E-3</v>
      </c>
    </row>
    <row r="3770" spans="2:7" hidden="1" x14ac:dyDescent="0.5">
      <c r="B3770" s="122">
        <v>2021</v>
      </c>
      <c r="C3770" s="126" t="s">
        <v>206</v>
      </c>
      <c r="D3770" s="126" t="s">
        <v>244</v>
      </c>
      <c r="E3770" s="124">
        <v>1.5474999999999999E-2</v>
      </c>
      <c r="F3770" s="124">
        <v>2.0188000000000001E-2</v>
      </c>
      <c r="G3770" s="124">
        <v>3.5663E-2</v>
      </c>
    </row>
    <row r="3771" spans="2:7" hidden="1" x14ac:dyDescent="0.5">
      <c r="B3771" s="122">
        <v>2021</v>
      </c>
      <c r="C3771" s="126" t="s">
        <v>206</v>
      </c>
      <c r="D3771" s="126" t="s">
        <v>245</v>
      </c>
      <c r="E3771" s="124">
        <v>1.1575999999999999E-2</v>
      </c>
      <c r="F3771" s="124">
        <v>2.0344999999999999E-2</v>
      </c>
      <c r="G3771" s="124">
        <v>3.1920999999999998E-2</v>
      </c>
    </row>
    <row r="3772" spans="2:7" hidden="1" x14ac:dyDescent="0.5">
      <c r="B3772" s="122">
        <v>2021</v>
      </c>
      <c r="C3772" s="126" t="s">
        <v>77</v>
      </c>
      <c r="D3772" s="126" t="s">
        <v>246</v>
      </c>
      <c r="E3772" s="124">
        <v>0.12784100000000001</v>
      </c>
      <c r="F3772" s="124">
        <v>0.36128399999999999</v>
      </c>
      <c r="G3772" s="124">
        <v>0.48912499999999998</v>
      </c>
    </row>
    <row r="3773" spans="2:7" hidden="1" x14ac:dyDescent="0.5">
      <c r="B3773" s="122">
        <v>2021</v>
      </c>
      <c r="C3773" s="126" t="s">
        <v>77</v>
      </c>
      <c r="D3773" s="126" t="s">
        <v>247</v>
      </c>
      <c r="E3773" s="124">
        <v>5.7489999999999999E-2</v>
      </c>
      <c r="F3773" s="124">
        <v>3.4883999999999998E-2</v>
      </c>
      <c r="G3773" s="124">
        <v>9.2373999999999998E-2</v>
      </c>
    </row>
    <row r="3774" spans="2:7" hidden="1" x14ac:dyDescent="0.5">
      <c r="B3774" s="122">
        <v>2021</v>
      </c>
      <c r="C3774" s="126" t="s">
        <v>77</v>
      </c>
      <c r="D3774" s="126" t="s">
        <v>248</v>
      </c>
      <c r="E3774" s="124">
        <v>9.5060000000000006E-3</v>
      </c>
      <c r="F3774" s="124">
        <v>2.6576620000000002</v>
      </c>
      <c r="G3774" s="124">
        <v>2.6671680000000002</v>
      </c>
    </row>
    <row r="3775" spans="2:7" hidden="1" x14ac:dyDescent="0.5">
      <c r="B3775" s="122">
        <v>2021</v>
      </c>
      <c r="C3775" s="126" t="s">
        <v>77</v>
      </c>
      <c r="D3775" s="126" t="s">
        <v>249</v>
      </c>
      <c r="E3775" s="124">
        <v>6.8989999999999998E-3</v>
      </c>
      <c r="F3775" s="124">
        <v>1.058281</v>
      </c>
      <c r="G3775" s="124">
        <v>1.06518</v>
      </c>
    </row>
    <row r="3776" spans="2:7" hidden="1" x14ac:dyDescent="0.5">
      <c r="B3776" s="122">
        <v>2021</v>
      </c>
      <c r="C3776" s="126" t="s">
        <v>77</v>
      </c>
      <c r="D3776" s="126" t="s">
        <v>250</v>
      </c>
      <c r="E3776" s="124">
        <v>0.136381</v>
      </c>
      <c r="F3776" s="124">
        <v>0.12715499999999999</v>
      </c>
      <c r="G3776" s="124">
        <v>0.26353599999999999</v>
      </c>
    </row>
    <row r="3777" spans="2:7" hidden="1" x14ac:dyDescent="0.5">
      <c r="B3777" s="122">
        <v>2021</v>
      </c>
      <c r="C3777" s="126" t="s">
        <v>77</v>
      </c>
      <c r="D3777" s="126" t="s">
        <v>251</v>
      </c>
      <c r="E3777" s="124">
        <v>0.1384</v>
      </c>
      <c r="F3777" s="124">
        <v>0.118183</v>
      </c>
      <c r="G3777" s="124">
        <v>0.25658300000000001</v>
      </c>
    </row>
    <row r="3778" spans="2:7" hidden="1" x14ac:dyDescent="0.5">
      <c r="B3778" s="122">
        <v>2021</v>
      </c>
      <c r="C3778" s="126" t="s">
        <v>77</v>
      </c>
      <c r="D3778" s="126" t="s">
        <v>252</v>
      </c>
      <c r="E3778" s="124">
        <v>1.976E-2</v>
      </c>
      <c r="F3778" s="124">
        <v>9.8392999999999994E-2</v>
      </c>
      <c r="G3778" s="124">
        <v>0.11815299999999999</v>
      </c>
    </row>
    <row r="3779" spans="2:7" hidden="1" x14ac:dyDescent="0.5">
      <c r="B3779" s="122">
        <v>2021</v>
      </c>
      <c r="C3779" s="126" t="s">
        <v>77</v>
      </c>
      <c r="D3779" s="126" t="s">
        <v>253</v>
      </c>
      <c r="E3779" s="124">
        <v>1.0983E-2</v>
      </c>
      <c r="F3779" s="124">
        <v>9.1420000000000008E-3</v>
      </c>
      <c r="G3779" s="124">
        <v>2.0125000000000001E-2</v>
      </c>
    </row>
    <row r="3780" spans="2:7" hidden="1" x14ac:dyDescent="0.5">
      <c r="B3780" s="122">
        <v>2021</v>
      </c>
      <c r="C3780" s="126" t="s">
        <v>77</v>
      </c>
      <c r="D3780" s="126" t="s">
        <v>254</v>
      </c>
      <c r="E3780" s="124">
        <v>0.104814</v>
      </c>
      <c r="F3780" s="124">
        <v>7.6988000000000001E-2</v>
      </c>
      <c r="G3780" s="124">
        <v>0.18180199999999999</v>
      </c>
    </row>
    <row r="3781" spans="2:7" hidden="1" x14ac:dyDescent="0.5">
      <c r="B3781" s="122">
        <v>2021</v>
      </c>
      <c r="C3781" s="126" t="s">
        <v>77</v>
      </c>
      <c r="D3781" s="126" t="s">
        <v>255</v>
      </c>
      <c r="E3781" s="124">
        <v>8.0948999999999993E-2</v>
      </c>
      <c r="F3781" s="124">
        <v>0.37667400000000001</v>
      </c>
      <c r="G3781" s="124">
        <v>0.457623</v>
      </c>
    </row>
    <row r="3782" spans="2:7" hidden="1" x14ac:dyDescent="0.5">
      <c r="B3782" s="122">
        <v>2021</v>
      </c>
      <c r="C3782" s="126" t="s">
        <v>77</v>
      </c>
      <c r="D3782" s="126" t="s">
        <v>256</v>
      </c>
      <c r="E3782" s="124">
        <v>0.25729400000000002</v>
      </c>
      <c r="F3782" s="124">
        <v>0.15856500000000001</v>
      </c>
      <c r="G3782" s="124">
        <v>0.41585899999999998</v>
      </c>
    </row>
    <row r="3783" spans="2:7" x14ac:dyDescent="0.5">
      <c r="B3783" s="122">
        <v>2022</v>
      </c>
      <c r="C3783" s="124" t="s">
        <v>136</v>
      </c>
      <c r="D3783" s="124" t="s">
        <v>52</v>
      </c>
      <c r="E3783" s="124">
        <v>0.84995500000000002</v>
      </c>
      <c r="F3783" s="124">
        <v>1.7920830000000001</v>
      </c>
      <c r="G3783" s="124">
        <v>2.6420379999999999</v>
      </c>
    </row>
    <row r="3784" spans="2:7" x14ac:dyDescent="0.5">
      <c r="B3784" s="122">
        <v>2022</v>
      </c>
      <c r="C3784" s="124" t="s">
        <v>136</v>
      </c>
      <c r="D3784" s="124" t="s">
        <v>137</v>
      </c>
      <c r="E3784" s="124">
        <v>0.26508100000000001</v>
      </c>
      <c r="F3784" s="124">
        <v>0.43393300000000001</v>
      </c>
      <c r="G3784" s="124">
        <v>0.69901400000000002</v>
      </c>
    </row>
    <row r="3785" spans="2:7" x14ac:dyDescent="0.5">
      <c r="B3785" s="122">
        <v>2022</v>
      </c>
      <c r="C3785" s="126" t="s">
        <v>136</v>
      </c>
      <c r="D3785" s="126" t="s">
        <v>51</v>
      </c>
      <c r="E3785" s="124">
        <v>1.430828</v>
      </c>
      <c r="F3785" s="124">
        <v>1.7758769999999999</v>
      </c>
      <c r="G3785" s="124">
        <v>3.2067049999999999</v>
      </c>
    </row>
    <row r="3786" spans="2:7" x14ac:dyDescent="0.5">
      <c r="B3786" s="122">
        <v>2022</v>
      </c>
      <c r="C3786" s="126" t="s">
        <v>136</v>
      </c>
      <c r="D3786" s="126" t="s">
        <v>138</v>
      </c>
      <c r="E3786" s="124">
        <v>0.82331900000000002</v>
      </c>
      <c r="F3786" s="124">
        <v>1.0582670000000001</v>
      </c>
      <c r="G3786" s="124">
        <v>1.881586</v>
      </c>
    </row>
    <row r="3787" spans="2:7" hidden="1" x14ac:dyDescent="0.5">
      <c r="B3787" s="122">
        <v>2022</v>
      </c>
      <c r="C3787" s="126" t="s">
        <v>139</v>
      </c>
      <c r="D3787" s="126" t="s">
        <v>139</v>
      </c>
      <c r="E3787" s="124">
        <v>6.3587490000000004</v>
      </c>
      <c r="F3787" s="124">
        <v>0</v>
      </c>
      <c r="G3787" s="124">
        <v>6.3587490000000004</v>
      </c>
    </row>
    <row r="3788" spans="2:7" hidden="1" x14ac:dyDescent="0.5">
      <c r="B3788" s="122">
        <v>2022</v>
      </c>
      <c r="C3788" s="126" t="s">
        <v>72</v>
      </c>
      <c r="D3788" s="126" t="s">
        <v>140</v>
      </c>
      <c r="E3788" s="124">
        <v>1.7003919999999999</v>
      </c>
      <c r="F3788" s="124">
        <v>0.92255600000000004</v>
      </c>
      <c r="G3788" s="124">
        <v>2.6229480000000001</v>
      </c>
    </row>
    <row r="3789" spans="2:7" hidden="1" x14ac:dyDescent="0.5">
      <c r="B3789" s="122">
        <v>2022</v>
      </c>
      <c r="C3789" s="126" t="s">
        <v>72</v>
      </c>
      <c r="D3789" s="126" t="s">
        <v>141</v>
      </c>
      <c r="E3789" s="124">
        <v>0.18726899999999999</v>
      </c>
      <c r="F3789" s="124">
        <v>0.28647299999999998</v>
      </c>
      <c r="G3789" s="124">
        <v>0.473742</v>
      </c>
    </row>
    <row r="3790" spans="2:7" hidden="1" x14ac:dyDescent="0.5">
      <c r="B3790" s="122">
        <v>2022</v>
      </c>
      <c r="C3790" s="126" t="s">
        <v>72</v>
      </c>
      <c r="D3790" s="126" t="s">
        <v>142</v>
      </c>
      <c r="E3790" s="124">
        <v>0.256824</v>
      </c>
      <c r="F3790" s="124">
        <v>0.13750599999999999</v>
      </c>
      <c r="G3790" s="124">
        <v>0.39433000000000001</v>
      </c>
    </row>
    <row r="3791" spans="2:7" hidden="1" x14ac:dyDescent="0.5">
      <c r="B3791" s="122">
        <v>2022</v>
      </c>
      <c r="C3791" s="126" t="s">
        <v>72</v>
      </c>
      <c r="D3791" s="126" t="s">
        <v>143</v>
      </c>
      <c r="E3791" s="124">
        <v>0.54507700000000003</v>
      </c>
      <c r="F3791" s="124">
        <v>0.15405199999999999</v>
      </c>
      <c r="G3791" s="124">
        <v>0.699129</v>
      </c>
    </row>
    <row r="3792" spans="2:7" hidden="1" x14ac:dyDescent="0.5">
      <c r="B3792" s="122">
        <v>2022</v>
      </c>
      <c r="C3792" s="126" t="s">
        <v>72</v>
      </c>
      <c r="D3792" s="126" t="s">
        <v>144</v>
      </c>
      <c r="E3792" s="124">
        <v>2.8811E-2</v>
      </c>
      <c r="F3792" s="124">
        <v>3.7046999999999997E-2</v>
      </c>
      <c r="G3792" s="124">
        <v>6.5858E-2</v>
      </c>
    </row>
    <row r="3793" spans="2:7" hidden="1" x14ac:dyDescent="0.5">
      <c r="B3793" s="122">
        <v>2022</v>
      </c>
      <c r="C3793" s="126" t="s">
        <v>72</v>
      </c>
      <c r="D3793" s="126" t="s">
        <v>145</v>
      </c>
      <c r="E3793" s="124">
        <v>0.445747</v>
      </c>
      <c r="F3793" s="124">
        <v>0.228379</v>
      </c>
      <c r="G3793" s="124">
        <v>0.674126</v>
      </c>
    </row>
    <row r="3794" spans="2:7" hidden="1" x14ac:dyDescent="0.5">
      <c r="B3794" s="122">
        <v>2022</v>
      </c>
      <c r="C3794" s="126" t="s">
        <v>146</v>
      </c>
      <c r="D3794" s="126" t="s">
        <v>147</v>
      </c>
      <c r="E3794" s="124">
        <v>6.5979999999999997E-3</v>
      </c>
      <c r="F3794" s="124">
        <v>0.98229699999999998</v>
      </c>
      <c r="G3794" s="124">
        <v>0.98889499999999997</v>
      </c>
    </row>
    <row r="3795" spans="2:7" hidden="1" x14ac:dyDescent="0.5">
      <c r="B3795" s="122">
        <v>2022</v>
      </c>
      <c r="C3795" s="126" t="s">
        <v>146</v>
      </c>
      <c r="D3795" s="126" t="s">
        <v>148</v>
      </c>
      <c r="E3795" s="124">
        <v>0.13158800000000001</v>
      </c>
      <c r="F3795" s="124">
        <v>0.118365</v>
      </c>
      <c r="G3795" s="124">
        <v>0.24995300000000001</v>
      </c>
    </row>
    <row r="3796" spans="2:7" hidden="1" x14ac:dyDescent="0.5">
      <c r="B3796" s="122">
        <v>2022</v>
      </c>
      <c r="C3796" s="126" t="s">
        <v>146</v>
      </c>
      <c r="D3796" s="126" t="s">
        <v>149</v>
      </c>
      <c r="E3796" s="124">
        <v>1.4874E-2</v>
      </c>
      <c r="F3796" s="124">
        <v>0.40711799999999998</v>
      </c>
      <c r="G3796" s="124">
        <v>0.42199199999999998</v>
      </c>
    </row>
    <row r="3797" spans="2:7" hidden="1" x14ac:dyDescent="0.5">
      <c r="B3797" s="122">
        <v>2022</v>
      </c>
      <c r="C3797" s="126" t="s">
        <v>146</v>
      </c>
      <c r="D3797" s="126" t="s">
        <v>150</v>
      </c>
      <c r="E3797" s="124">
        <v>7.7246999999999996E-2</v>
      </c>
      <c r="F3797" s="124">
        <v>1.2799050000000001</v>
      </c>
      <c r="G3797" s="124">
        <v>1.3571519999999999</v>
      </c>
    </row>
    <row r="3798" spans="2:7" hidden="1" x14ac:dyDescent="0.5">
      <c r="B3798" s="122">
        <v>2022</v>
      </c>
      <c r="C3798" s="126" t="s">
        <v>146</v>
      </c>
      <c r="D3798" s="126" t="s">
        <v>151</v>
      </c>
      <c r="E3798" s="124">
        <v>2.3664999999999999E-2</v>
      </c>
      <c r="F3798" s="124">
        <v>0.153695</v>
      </c>
      <c r="G3798" s="124">
        <v>0.17735999999999999</v>
      </c>
    </row>
    <row r="3799" spans="2:7" hidden="1" x14ac:dyDescent="0.5">
      <c r="B3799" s="122">
        <v>2022</v>
      </c>
      <c r="C3799" s="126" t="s">
        <v>146</v>
      </c>
      <c r="D3799" s="126" t="s">
        <v>152</v>
      </c>
      <c r="E3799" s="124">
        <v>3.5130000000000001E-3</v>
      </c>
      <c r="F3799" s="124">
        <v>0.13924400000000001</v>
      </c>
      <c r="G3799" s="124">
        <v>0.142757</v>
      </c>
    </row>
    <row r="3800" spans="2:7" hidden="1" x14ac:dyDescent="0.5">
      <c r="B3800" s="122">
        <v>2022</v>
      </c>
      <c r="C3800" s="126" t="s">
        <v>146</v>
      </c>
      <c r="D3800" s="126" t="s">
        <v>153</v>
      </c>
      <c r="E3800" s="124">
        <v>4.9560000000000003E-3</v>
      </c>
      <c r="F3800" s="124">
        <v>0.40960800000000003</v>
      </c>
      <c r="G3800" s="124">
        <v>0.41456399999999999</v>
      </c>
    </row>
    <row r="3801" spans="2:7" hidden="1" x14ac:dyDescent="0.5">
      <c r="B3801" s="122">
        <v>2022</v>
      </c>
      <c r="C3801" s="126" t="s">
        <v>146</v>
      </c>
      <c r="D3801" s="126" t="s">
        <v>154</v>
      </c>
      <c r="E3801" s="124">
        <v>6.1060000000000003E-3</v>
      </c>
      <c r="F3801" s="124">
        <v>1.443954</v>
      </c>
      <c r="G3801" s="124">
        <v>1.4500599999999999</v>
      </c>
    </row>
    <row r="3802" spans="2:7" hidden="1" x14ac:dyDescent="0.5">
      <c r="B3802" s="122">
        <v>2022</v>
      </c>
      <c r="C3802" s="126" t="s">
        <v>146</v>
      </c>
      <c r="D3802" s="126" t="s">
        <v>155</v>
      </c>
      <c r="E3802" s="124">
        <v>3.4299999999999999E-4</v>
      </c>
      <c r="F3802" s="124">
        <v>6.3099000000000002E-2</v>
      </c>
      <c r="G3802" s="124">
        <v>6.3441999999999998E-2</v>
      </c>
    </row>
    <row r="3803" spans="2:7" hidden="1" x14ac:dyDescent="0.5">
      <c r="B3803" s="122">
        <v>2022</v>
      </c>
      <c r="C3803" s="126" t="s">
        <v>146</v>
      </c>
      <c r="D3803" s="126" t="s">
        <v>156</v>
      </c>
      <c r="E3803" s="124">
        <v>2.0400999999999999E-2</v>
      </c>
      <c r="F3803" s="124">
        <v>0.52670700000000004</v>
      </c>
      <c r="G3803" s="124">
        <v>0.54710800000000004</v>
      </c>
    </row>
    <row r="3804" spans="2:7" hidden="1" x14ac:dyDescent="0.5">
      <c r="B3804" s="122">
        <v>2022</v>
      </c>
      <c r="C3804" s="126" t="s">
        <v>146</v>
      </c>
      <c r="D3804" s="126" t="s">
        <v>157</v>
      </c>
      <c r="E3804" s="124">
        <v>4.3153999999999998E-2</v>
      </c>
      <c r="F3804" s="124">
        <v>0.33997300000000003</v>
      </c>
      <c r="G3804" s="124">
        <v>0.383127</v>
      </c>
    </row>
    <row r="3805" spans="2:7" hidden="1" x14ac:dyDescent="0.5">
      <c r="B3805" s="122">
        <v>2022</v>
      </c>
      <c r="C3805" s="126" t="s">
        <v>146</v>
      </c>
      <c r="D3805" s="126" t="s">
        <v>158</v>
      </c>
      <c r="E3805" s="124">
        <v>1.1644E-2</v>
      </c>
      <c r="F3805" s="124">
        <v>0.23061899999999999</v>
      </c>
      <c r="G3805" s="124">
        <v>0.24226300000000001</v>
      </c>
    </row>
    <row r="3806" spans="2:7" hidden="1" x14ac:dyDescent="0.5">
      <c r="B3806" s="122">
        <v>2022</v>
      </c>
      <c r="C3806" s="126" t="s">
        <v>146</v>
      </c>
      <c r="D3806" s="126" t="s">
        <v>159</v>
      </c>
      <c r="E3806" s="124">
        <v>8.5620000000000002E-3</v>
      </c>
      <c r="F3806" s="124">
        <v>0.13187099999999999</v>
      </c>
      <c r="G3806" s="124">
        <v>0.140433</v>
      </c>
    </row>
    <row r="3807" spans="2:7" hidden="1" x14ac:dyDescent="0.5">
      <c r="B3807" s="122">
        <v>2022</v>
      </c>
      <c r="C3807" s="126" t="s">
        <v>146</v>
      </c>
      <c r="D3807" s="126" t="s">
        <v>160</v>
      </c>
      <c r="E3807" s="124">
        <v>4.5955000000000003E-2</v>
      </c>
      <c r="F3807" s="124">
        <v>0.477219</v>
      </c>
      <c r="G3807" s="124">
        <v>0.52317400000000003</v>
      </c>
    </row>
    <row r="3808" spans="2:7" hidden="1" x14ac:dyDescent="0.5">
      <c r="B3808" s="122">
        <v>2022</v>
      </c>
      <c r="C3808" s="126" t="s">
        <v>146</v>
      </c>
      <c r="D3808" s="126" t="s">
        <v>161</v>
      </c>
      <c r="E3808" s="124">
        <v>6.215E-3</v>
      </c>
      <c r="F3808" s="124">
        <v>9.7373000000000001E-2</v>
      </c>
      <c r="G3808" s="124">
        <v>0.103588</v>
      </c>
    </row>
    <row r="3809" spans="2:7" hidden="1" x14ac:dyDescent="0.5">
      <c r="B3809" s="122">
        <v>2022</v>
      </c>
      <c r="C3809" s="126" t="s">
        <v>146</v>
      </c>
      <c r="D3809" s="126" t="s">
        <v>162</v>
      </c>
      <c r="E3809" s="124">
        <v>9.8700000000000003E-3</v>
      </c>
      <c r="F3809" s="124">
        <v>1.5861E-2</v>
      </c>
      <c r="G3809" s="124">
        <v>2.5731E-2</v>
      </c>
    </row>
    <row r="3810" spans="2:7" hidden="1" x14ac:dyDescent="0.5">
      <c r="B3810" s="122">
        <v>2022</v>
      </c>
      <c r="C3810" s="126" t="s">
        <v>146</v>
      </c>
      <c r="D3810" s="126" t="s">
        <v>163</v>
      </c>
      <c r="E3810" s="124">
        <v>4.5909999999999996E-3</v>
      </c>
      <c r="F3810" s="124">
        <v>1.3264E-2</v>
      </c>
      <c r="G3810" s="124">
        <v>1.7854999999999999E-2</v>
      </c>
    </row>
    <row r="3811" spans="2:7" hidden="1" x14ac:dyDescent="0.5">
      <c r="B3811" s="122">
        <v>2022</v>
      </c>
      <c r="C3811" s="126" t="s">
        <v>146</v>
      </c>
      <c r="D3811" s="126" t="s">
        <v>164</v>
      </c>
      <c r="E3811" s="124">
        <v>2.9989999999999999E-3</v>
      </c>
      <c r="F3811" s="124">
        <v>0.285578</v>
      </c>
      <c r="G3811" s="124">
        <v>0.28857699999999997</v>
      </c>
    </row>
    <row r="3812" spans="2:7" hidden="1" x14ac:dyDescent="0.5">
      <c r="B3812" s="122">
        <v>2022</v>
      </c>
      <c r="C3812" s="126" t="s">
        <v>146</v>
      </c>
      <c r="D3812" s="126" t="s">
        <v>165</v>
      </c>
      <c r="E3812" s="124">
        <v>3.4284000000000002E-2</v>
      </c>
      <c r="F3812" s="124">
        <v>2.5575600000000001</v>
      </c>
      <c r="G3812" s="124">
        <v>2.591844</v>
      </c>
    </row>
    <row r="3813" spans="2:7" hidden="1" x14ac:dyDescent="0.5">
      <c r="B3813" s="122">
        <v>2022</v>
      </c>
      <c r="C3813" s="126" t="s">
        <v>146</v>
      </c>
      <c r="D3813" s="126" t="s">
        <v>166</v>
      </c>
      <c r="E3813" s="124">
        <v>2.0684999999999999E-2</v>
      </c>
      <c r="F3813" s="124">
        <v>0.34175499999999998</v>
      </c>
      <c r="G3813" s="124">
        <v>0.36243999999999998</v>
      </c>
    </row>
    <row r="3814" spans="2:7" hidden="1" x14ac:dyDescent="0.5">
      <c r="B3814" s="122">
        <v>2022</v>
      </c>
      <c r="C3814" s="126" t="s">
        <v>146</v>
      </c>
      <c r="D3814" s="126" t="s">
        <v>167</v>
      </c>
      <c r="E3814" s="124">
        <v>1.9182999999999999E-2</v>
      </c>
      <c r="F3814" s="124">
        <v>0.79207300000000003</v>
      </c>
      <c r="G3814" s="124">
        <v>0.81125599999999998</v>
      </c>
    </row>
    <row r="3815" spans="2:7" hidden="1" x14ac:dyDescent="0.5">
      <c r="B3815" s="122">
        <v>2022</v>
      </c>
      <c r="C3815" s="126" t="s">
        <v>146</v>
      </c>
      <c r="D3815" s="126" t="s">
        <v>168</v>
      </c>
      <c r="E3815" s="124">
        <v>0.37530999999999998</v>
      </c>
      <c r="F3815" s="124">
        <v>1.1154729999999999</v>
      </c>
      <c r="G3815" s="124">
        <v>1.490783</v>
      </c>
    </row>
    <row r="3816" spans="2:7" hidden="1" x14ac:dyDescent="0.5">
      <c r="B3816" s="122">
        <v>2022</v>
      </c>
      <c r="C3816" s="126" t="s">
        <v>146</v>
      </c>
      <c r="D3816" s="126" t="s">
        <v>169</v>
      </c>
      <c r="E3816" s="124">
        <v>1.41E-3</v>
      </c>
      <c r="F3816" s="124">
        <v>7.4493000000000004E-2</v>
      </c>
      <c r="G3816" s="124">
        <v>7.5902999999999998E-2</v>
      </c>
    </row>
    <row r="3817" spans="2:7" hidden="1" x14ac:dyDescent="0.5">
      <c r="B3817" s="122">
        <v>2022</v>
      </c>
      <c r="C3817" s="126" t="s">
        <v>146</v>
      </c>
      <c r="D3817" s="126" t="s">
        <v>170</v>
      </c>
      <c r="E3817" s="124">
        <v>6.8069999999999997E-3</v>
      </c>
      <c r="F3817" s="124">
        <v>0.12695000000000001</v>
      </c>
      <c r="G3817" s="124">
        <v>0.13375699999999999</v>
      </c>
    </row>
    <row r="3818" spans="2:7" hidden="1" x14ac:dyDescent="0.5">
      <c r="B3818" s="122">
        <v>2022</v>
      </c>
      <c r="C3818" s="126" t="s">
        <v>146</v>
      </c>
      <c r="D3818" s="126" t="s">
        <v>171</v>
      </c>
      <c r="E3818" s="124">
        <v>8.6899999999999998E-4</v>
      </c>
      <c r="F3818" s="124">
        <v>9.8910000000000005E-3</v>
      </c>
      <c r="G3818" s="124">
        <v>1.076E-2</v>
      </c>
    </row>
    <row r="3819" spans="2:7" hidden="1" x14ac:dyDescent="0.5">
      <c r="B3819" s="122">
        <v>2022</v>
      </c>
      <c r="C3819" s="126" t="s">
        <v>146</v>
      </c>
      <c r="D3819" s="126" t="s">
        <v>172</v>
      </c>
      <c r="E3819" s="124">
        <v>1.2807000000000001E-2</v>
      </c>
      <c r="F3819" s="124">
        <v>1.23E-2</v>
      </c>
      <c r="G3819" s="124">
        <v>2.5107000000000001E-2</v>
      </c>
    </row>
    <row r="3820" spans="2:7" hidden="1" x14ac:dyDescent="0.5">
      <c r="B3820" s="122">
        <v>2022</v>
      </c>
      <c r="C3820" s="126" t="s">
        <v>146</v>
      </c>
      <c r="D3820" s="126" t="s">
        <v>173</v>
      </c>
      <c r="E3820" s="124">
        <v>5.9379999999999997E-3</v>
      </c>
      <c r="F3820" s="124">
        <v>0.183031</v>
      </c>
      <c r="G3820" s="124">
        <v>0.188969</v>
      </c>
    </row>
    <row r="3821" spans="2:7" hidden="1" x14ac:dyDescent="0.5">
      <c r="B3821" s="122">
        <v>2022</v>
      </c>
      <c r="C3821" s="126" t="s">
        <v>146</v>
      </c>
      <c r="D3821" s="126" t="s">
        <v>174</v>
      </c>
      <c r="E3821" s="124">
        <v>1.4E-5</v>
      </c>
      <c r="F3821" s="124">
        <v>2.9995999999999998E-2</v>
      </c>
      <c r="G3821" s="124">
        <v>3.0009999999999998E-2</v>
      </c>
    </row>
    <row r="3822" spans="2:7" hidden="1" x14ac:dyDescent="0.5">
      <c r="B3822" s="122">
        <v>2022</v>
      </c>
      <c r="C3822" s="126" t="s">
        <v>146</v>
      </c>
      <c r="D3822" s="126" t="s">
        <v>175</v>
      </c>
      <c r="E3822" s="124">
        <v>8.1999999999999998E-4</v>
      </c>
      <c r="F3822" s="124">
        <v>1.2739E-2</v>
      </c>
      <c r="G3822" s="124">
        <v>1.3559E-2</v>
      </c>
    </row>
    <row r="3823" spans="2:7" hidden="1" x14ac:dyDescent="0.5">
      <c r="B3823" s="122">
        <v>2022</v>
      </c>
      <c r="C3823" s="126" t="s">
        <v>146</v>
      </c>
      <c r="D3823" s="126" t="s">
        <v>176</v>
      </c>
      <c r="E3823" s="124">
        <v>7.6530000000000001E-3</v>
      </c>
      <c r="F3823" s="124">
        <v>0.163436</v>
      </c>
      <c r="G3823" s="124">
        <v>0.17108899999999999</v>
      </c>
    </row>
    <row r="3824" spans="2:7" hidden="1" x14ac:dyDescent="0.5">
      <c r="B3824" s="122">
        <v>2022</v>
      </c>
      <c r="C3824" s="126" t="s">
        <v>73</v>
      </c>
      <c r="D3824" s="126" t="s">
        <v>177</v>
      </c>
      <c r="E3824" s="124">
        <v>0.29336499999999999</v>
      </c>
      <c r="F3824" s="124">
        <v>1.026845</v>
      </c>
      <c r="G3824" s="124">
        <v>1.3202100000000001</v>
      </c>
    </row>
    <row r="3825" spans="2:7" hidden="1" x14ac:dyDescent="0.5">
      <c r="B3825" s="122">
        <v>2022</v>
      </c>
      <c r="C3825" s="126" t="s">
        <v>73</v>
      </c>
      <c r="D3825" s="126" t="s">
        <v>178</v>
      </c>
      <c r="E3825" s="124">
        <v>0.29020099999999999</v>
      </c>
      <c r="F3825" s="124">
        <v>0.532833</v>
      </c>
      <c r="G3825" s="124">
        <v>0.82303400000000004</v>
      </c>
    </row>
    <row r="3826" spans="2:7" hidden="1" x14ac:dyDescent="0.5">
      <c r="B3826" s="122">
        <v>2022</v>
      </c>
      <c r="C3826" s="126" t="s">
        <v>73</v>
      </c>
      <c r="D3826" s="126" t="s">
        <v>179</v>
      </c>
      <c r="E3826" s="124">
        <v>7.9727000000000006E-2</v>
      </c>
      <c r="F3826" s="124">
        <v>0.28897099999999998</v>
      </c>
      <c r="G3826" s="124">
        <v>0.36869800000000003</v>
      </c>
    </row>
    <row r="3827" spans="2:7" hidden="1" x14ac:dyDescent="0.5">
      <c r="B3827" s="122">
        <v>2022</v>
      </c>
      <c r="C3827" s="126" t="s">
        <v>73</v>
      </c>
      <c r="D3827" s="126" t="s">
        <v>180</v>
      </c>
      <c r="E3827" s="124">
        <v>9.757E-3</v>
      </c>
      <c r="F3827" s="124">
        <v>0.116825</v>
      </c>
      <c r="G3827" s="124">
        <v>0.126582</v>
      </c>
    </row>
    <row r="3828" spans="2:7" hidden="1" x14ac:dyDescent="0.5">
      <c r="B3828" s="122">
        <v>2022</v>
      </c>
      <c r="C3828" s="126" t="s">
        <v>73</v>
      </c>
      <c r="D3828" s="126" t="s">
        <v>181</v>
      </c>
      <c r="E3828" s="124">
        <v>1.5657000000000001E-2</v>
      </c>
      <c r="F3828" s="124">
        <v>3.4721000000000002E-2</v>
      </c>
      <c r="G3828" s="124">
        <v>5.0378000000000013E-2</v>
      </c>
    </row>
    <row r="3829" spans="2:7" hidden="1" x14ac:dyDescent="0.5">
      <c r="B3829" s="122">
        <v>2022</v>
      </c>
      <c r="C3829" s="126" t="s">
        <v>73</v>
      </c>
      <c r="D3829" s="126" t="s">
        <v>182</v>
      </c>
      <c r="E3829" s="124">
        <v>1.1329119999999999</v>
      </c>
      <c r="F3829" s="124">
        <v>0.63902599999999998</v>
      </c>
      <c r="G3829" s="124">
        <v>1.771938</v>
      </c>
    </row>
    <row r="3830" spans="2:7" hidden="1" x14ac:dyDescent="0.5">
      <c r="B3830" s="122">
        <v>2022</v>
      </c>
      <c r="C3830" s="126" t="s">
        <v>73</v>
      </c>
      <c r="D3830" s="126" t="s">
        <v>183</v>
      </c>
      <c r="E3830" s="124">
        <v>1.28156</v>
      </c>
      <c r="F3830" s="124">
        <v>1.0805830000000001</v>
      </c>
      <c r="G3830" s="124">
        <v>2.3621430000000001</v>
      </c>
    </row>
    <row r="3831" spans="2:7" hidden="1" x14ac:dyDescent="0.5">
      <c r="B3831" s="122">
        <v>2022</v>
      </c>
      <c r="C3831" s="126" t="s">
        <v>73</v>
      </c>
      <c r="D3831" s="126" t="s">
        <v>184</v>
      </c>
      <c r="E3831" s="124">
        <v>0.48777199999999998</v>
      </c>
      <c r="F3831" s="124">
        <v>0.89488000000000001</v>
      </c>
      <c r="G3831" s="124">
        <v>1.382652</v>
      </c>
    </row>
    <row r="3832" spans="2:7" hidden="1" x14ac:dyDescent="0.5">
      <c r="B3832" s="122">
        <v>2022</v>
      </c>
      <c r="C3832" s="126" t="s">
        <v>73</v>
      </c>
      <c r="D3832" s="126" t="s">
        <v>185</v>
      </c>
      <c r="E3832" s="124">
        <v>0.979236</v>
      </c>
      <c r="F3832" s="124">
        <v>1.618771</v>
      </c>
      <c r="G3832" s="124">
        <v>2.598007</v>
      </c>
    </row>
    <row r="3833" spans="2:7" hidden="1" x14ac:dyDescent="0.5">
      <c r="B3833" s="122">
        <v>2022</v>
      </c>
      <c r="C3833" s="126" t="s">
        <v>186</v>
      </c>
      <c r="D3833" s="126" t="s">
        <v>187</v>
      </c>
      <c r="E3833" s="124">
        <v>0.200961</v>
      </c>
      <c r="F3833" s="124">
        <v>0.14619799999999999</v>
      </c>
      <c r="G3833" s="124">
        <v>0.347159</v>
      </c>
    </row>
    <row r="3834" spans="2:7" hidden="1" x14ac:dyDescent="0.5">
      <c r="B3834" s="122">
        <v>2022</v>
      </c>
      <c r="C3834" s="126" t="s">
        <v>186</v>
      </c>
      <c r="D3834" s="126" t="s">
        <v>188</v>
      </c>
      <c r="E3834" s="124">
        <v>0.51810199999999995</v>
      </c>
      <c r="F3834" s="124">
        <v>0.757988</v>
      </c>
      <c r="G3834" s="124">
        <v>1.2760899999999999</v>
      </c>
    </row>
    <row r="3835" spans="2:7" hidden="1" x14ac:dyDescent="0.5">
      <c r="B3835" s="122">
        <v>2022</v>
      </c>
      <c r="C3835" s="126" t="s">
        <v>186</v>
      </c>
      <c r="D3835" s="126" t="s">
        <v>189</v>
      </c>
      <c r="E3835" s="124">
        <v>0.507969</v>
      </c>
      <c r="F3835" s="124">
        <v>0.93337899999999996</v>
      </c>
      <c r="G3835" s="124">
        <v>1.4413480000000001</v>
      </c>
    </row>
    <row r="3836" spans="2:7" hidden="1" x14ac:dyDescent="0.5">
      <c r="B3836" s="122">
        <v>2022</v>
      </c>
      <c r="C3836" s="126" t="s">
        <v>190</v>
      </c>
      <c r="D3836" s="126" t="s">
        <v>191</v>
      </c>
      <c r="E3836" s="124">
        <v>1.2019E-2</v>
      </c>
      <c r="F3836" s="124">
        <v>2.2328000000000001E-2</v>
      </c>
      <c r="G3836" s="124">
        <v>3.4347000000000003E-2</v>
      </c>
    </row>
    <row r="3837" spans="2:7" hidden="1" x14ac:dyDescent="0.5">
      <c r="B3837" s="122">
        <v>2022</v>
      </c>
      <c r="C3837" s="126" t="s">
        <v>190</v>
      </c>
      <c r="D3837" s="126" t="s">
        <v>192</v>
      </c>
      <c r="E3837" s="124">
        <v>6.7472000000000004E-2</v>
      </c>
      <c r="F3837" s="124">
        <v>7.4212E-2</v>
      </c>
      <c r="G3837" s="124">
        <v>0.141684</v>
      </c>
    </row>
    <row r="3838" spans="2:7" hidden="1" x14ac:dyDescent="0.5">
      <c r="B3838" s="122">
        <v>2022</v>
      </c>
      <c r="C3838" s="126" t="s">
        <v>190</v>
      </c>
      <c r="D3838" s="126" t="s">
        <v>193</v>
      </c>
      <c r="E3838" s="124">
        <v>0.309639</v>
      </c>
      <c r="F3838" s="124">
        <v>0.32580199999999998</v>
      </c>
      <c r="G3838" s="124">
        <v>0.63544099999999992</v>
      </c>
    </row>
    <row r="3839" spans="2:7" hidden="1" x14ac:dyDescent="0.5">
      <c r="B3839" s="122">
        <v>2022</v>
      </c>
      <c r="C3839" s="126" t="s">
        <v>190</v>
      </c>
      <c r="D3839" s="126" t="s">
        <v>194</v>
      </c>
      <c r="E3839" s="124">
        <v>8.5979999999999997E-3</v>
      </c>
      <c r="F3839" s="124">
        <v>6.6E-3</v>
      </c>
      <c r="G3839" s="124">
        <v>1.5198E-2</v>
      </c>
    </row>
    <row r="3840" spans="2:7" hidden="1" x14ac:dyDescent="0.5">
      <c r="B3840" s="122">
        <v>2022</v>
      </c>
      <c r="C3840" s="126" t="s">
        <v>190</v>
      </c>
      <c r="D3840" s="126" t="s">
        <v>195</v>
      </c>
      <c r="E3840" s="124">
        <v>0.31811400000000001</v>
      </c>
      <c r="F3840" s="124">
        <v>0.50454500000000002</v>
      </c>
      <c r="G3840" s="124">
        <v>0.82265900000000003</v>
      </c>
    </row>
    <row r="3841" spans="2:7" hidden="1" x14ac:dyDescent="0.5">
      <c r="B3841" s="122">
        <v>2022</v>
      </c>
      <c r="C3841" s="126" t="s">
        <v>190</v>
      </c>
      <c r="D3841" s="126" t="s">
        <v>196</v>
      </c>
      <c r="E3841" s="124">
        <v>0.21992700000000001</v>
      </c>
      <c r="F3841" s="124">
        <v>0.19422600000000001</v>
      </c>
      <c r="G3841" s="124">
        <v>0.41415299999999999</v>
      </c>
    </row>
    <row r="3842" spans="2:7" hidden="1" x14ac:dyDescent="0.5">
      <c r="B3842" s="122">
        <v>2022</v>
      </c>
      <c r="C3842" s="126" t="s">
        <v>190</v>
      </c>
      <c r="D3842" s="126" t="s">
        <v>197</v>
      </c>
      <c r="E3842" s="124">
        <v>0.100439</v>
      </c>
      <c r="F3842" s="124">
        <v>0.112294</v>
      </c>
      <c r="G3842" s="124">
        <v>0.21273300000000001</v>
      </c>
    </row>
    <row r="3843" spans="2:7" hidden="1" x14ac:dyDescent="0.5">
      <c r="B3843" s="122">
        <v>2022</v>
      </c>
      <c r="C3843" s="126" t="s">
        <v>190</v>
      </c>
      <c r="D3843" s="126" t="s">
        <v>198</v>
      </c>
      <c r="E3843" s="124">
        <v>0.37422299999999997</v>
      </c>
      <c r="F3843" s="124">
        <v>1.1873290000000001</v>
      </c>
      <c r="G3843" s="124">
        <v>1.5615520000000001</v>
      </c>
    </row>
    <row r="3844" spans="2:7" hidden="1" x14ac:dyDescent="0.5">
      <c r="B3844" s="122">
        <v>2022</v>
      </c>
      <c r="C3844" s="126" t="s">
        <v>190</v>
      </c>
      <c r="D3844" s="126" t="s">
        <v>199</v>
      </c>
      <c r="E3844" s="124">
        <v>2.4001999999999999E-2</v>
      </c>
      <c r="F3844" s="124">
        <v>0.15760399999999999</v>
      </c>
      <c r="G3844" s="124">
        <v>0.18160599999999999</v>
      </c>
    </row>
    <row r="3845" spans="2:7" hidden="1" x14ac:dyDescent="0.5">
      <c r="B3845" s="122">
        <v>2022</v>
      </c>
      <c r="C3845" s="126" t="s">
        <v>190</v>
      </c>
      <c r="D3845" s="126" t="s">
        <v>200</v>
      </c>
      <c r="E3845" s="124">
        <v>0.117089</v>
      </c>
      <c r="F3845" s="124">
        <v>0.24456</v>
      </c>
      <c r="G3845" s="124">
        <v>0.361649</v>
      </c>
    </row>
    <row r="3846" spans="2:7" hidden="1" x14ac:dyDescent="0.5">
      <c r="B3846" s="122">
        <v>2022</v>
      </c>
      <c r="C3846" s="126" t="s">
        <v>190</v>
      </c>
      <c r="D3846" s="126" t="s">
        <v>201</v>
      </c>
      <c r="E3846" s="124">
        <v>0.47932000000000002</v>
      </c>
      <c r="F3846" s="124">
        <v>0.58944300000000005</v>
      </c>
      <c r="G3846" s="124">
        <v>1.0687629999999999</v>
      </c>
    </row>
    <row r="3847" spans="2:7" hidden="1" x14ac:dyDescent="0.5">
      <c r="B3847" s="122">
        <v>2022</v>
      </c>
      <c r="C3847" s="126" t="s">
        <v>190</v>
      </c>
      <c r="D3847" s="126" t="s">
        <v>202</v>
      </c>
      <c r="E3847" s="124">
        <v>0.32093100000000002</v>
      </c>
      <c r="F3847" s="124">
        <v>0.48035899999999998</v>
      </c>
      <c r="G3847" s="124">
        <v>0.80129000000000006</v>
      </c>
    </row>
    <row r="3848" spans="2:7" hidden="1" x14ac:dyDescent="0.5">
      <c r="B3848" s="122">
        <v>2022</v>
      </c>
      <c r="C3848" s="126" t="s">
        <v>190</v>
      </c>
      <c r="D3848" s="126" t="s">
        <v>203</v>
      </c>
      <c r="E3848" s="124">
        <v>3.7553000000000003E-2</v>
      </c>
      <c r="F3848" s="124">
        <v>7.3111999999999996E-2</v>
      </c>
      <c r="G3848" s="124">
        <v>0.110665</v>
      </c>
    </row>
    <row r="3849" spans="2:7" hidden="1" x14ac:dyDescent="0.5">
      <c r="B3849" s="122">
        <v>2022</v>
      </c>
      <c r="C3849" s="126" t="s">
        <v>190</v>
      </c>
      <c r="D3849" s="126" t="s">
        <v>204</v>
      </c>
      <c r="E3849" s="124">
        <v>0.118577</v>
      </c>
      <c r="F3849" s="124">
        <v>0.15360499999999999</v>
      </c>
      <c r="G3849" s="124">
        <v>0.27218199999999998</v>
      </c>
    </row>
    <row r="3850" spans="2:7" hidden="1" x14ac:dyDescent="0.5">
      <c r="B3850" s="122">
        <v>2022</v>
      </c>
      <c r="C3850" s="126" t="s">
        <v>190</v>
      </c>
      <c r="D3850" s="126" t="s">
        <v>205</v>
      </c>
      <c r="E3850" s="124">
        <v>3.4304000000000001E-2</v>
      </c>
      <c r="F3850" s="124">
        <v>3.6000999999999998E-2</v>
      </c>
      <c r="G3850" s="124">
        <v>7.0305000000000006E-2</v>
      </c>
    </row>
    <row r="3851" spans="2:7" hidden="1" x14ac:dyDescent="0.5">
      <c r="B3851" s="122">
        <v>2022</v>
      </c>
      <c r="C3851" s="126" t="s">
        <v>206</v>
      </c>
      <c r="D3851" s="126" t="s">
        <v>207</v>
      </c>
      <c r="E3851" s="124">
        <v>5.6979999999999999E-3</v>
      </c>
      <c r="F3851" s="124">
        <v>1.5705E-2</v>
      </c>
      <c r="G3851" s="124">
        <v>2.1402999999999998E-2</v>
      </c>
    </row>
    <row r="3852" spans="2:7" hidden="1" x14ac:dyDescent="0.5">
      <c r="B3852" s="122">
        <v>2022</v>
      </c>
      <c r="C3852" s="126" t="s">
        <v>206</v>
      </c>
      <c r="D3852" s="126" t="s">
        <v>208</v>
      </c>
      <c r="E3852" s="124">
        <v>3.869E-3</v>
      </c>
      <c r="F3852" s="124">
        <v>9.0089999999999996E-3</v>
      </c>
      <c r="G3852" s="124">
        <v>1.2878000000000001E-2</v>
      </c>
    </row>
    <row r="3853" spans="2:7" hidden="1" x14ac:dyDescent="0.5">
      <c r="B3853" s="122">
        <v>2022</v>
      </c>
      <c r="C3853" s="126" t="s">
        <v>206</v>
      </c>
      <c r="D3853" s="126" t="s">
        <v>209</v>
      </c>
      <c r="E3853" s="124">
        <v>2.4949999999999998E-3</v>
      </c>
      <c r="F3853" s="124">
        <v>4.516E-3</v>
      </c>
      <c r="G3853" s="124">
        <v>7.0109999999999999E-3</v>
      </c>
    </row>
    <row r="3854" spans="2:7" hidden="1" x14ac:dyDescent="0.5">
      <c r="B3854" s="122">
        <v>2022</v>
      </c>
      <c r="C3854" s="126" t="s">
        <v>206</v>
      </c>
      <c r="D3854" s="126" t="s">
        <v>210</v>
      </c>
      <c r="E3854" s="124">
        <v>2.6020000000000001E-2</v>
      </c>
      <c r="F3854" s="124">
        <v>3.7747000000000003E-2</v>
      </c>
      <c r="G3854" s="124">
        <v>6.3767000000000004E-2</v>
      </c>
    </row>
    <row r="3855" spans="2:7" hidden="1" x14ac:dyDescent="0.5">
      <c r="B3855" s="122">
        <v>2022</v>
      </c>
      <c r="C3855" s="126" t="s">
        <v>206</v>
      </c>
      <c r="D3855" s="126" t="s">
        <v>211</v>
      </c>
      <c r="E3855" s="124">
        <v>1.5292E-2</v>
      </c>
      <c r="F3855" s="124">
        <v>2.9387E-2</v>
      </c>
      <c r="G3855" s="124">
        <v>4.4679000000000003E-2</v>
      </c>
    </row>
    <row r="3856" spans="2:7" hidden="1" x14ac:dyDescent="0.5">
      <c r="B3856" s="122">
        <v>2022</v>
      </c>
      <c r="C3856" s="126" t="s">
        <v>206</v>
      </c>
      <c r="D3856" s="126" t="s">
        <v>212</v>
      </c>
      <c r="E3856" s="124">
        <v>0.141459</v>
      </c>
      <c r="F3856" s="124">
        <v>0.23439699999999999</v>
      </c>
      <c r="G3856" s="124">
        <v>0.37585600000000002</v>
      </c>
    </row>
    <row r="3857" spans="2:7" hidden="1" x14ac:dyDescent="0.5">
      <c r="B3857" s="122">
        <v>2022</v>
      </c>
      <c r="C3857" s="126" t="s">
        <v>206</v>
      </c>
      <c r="D3857" s="126" t="s">
        <v>213</v>
      </c>
      <c r="E3857" s="124">
        <v>0.26499899999999998</v>
      </c>
      <c r="F3857" s="124">
        <v>0.36837300000000001</v>
      </c>
      <c r="G3857" s="124">
        <v>0.63337200000000005</v>
      </c>
    </row>
    <row r="3858" spans="2:7" hidden="1" x14ac:dyDescent="0.5">
      <c r="B3858" s="122">
        <v>2022</v>
      </c>
      <c r="C3858" s="126" t="s">
        <v>206</v>
      </c>
      <c r="D3858" s="126" t="s">
        <v>214</v>
      </c>
      <c r="E3858" s="124">
        <v>8.1890000000000001E-3</v>
      </c>
      <c r="F3858" s="124">
        <v>2.4761999999999999E-2</v>
      </c>
      <c r="G3858" s="124">
        <v>3.2951000000000001E-2</v>
      </c>
    </row>
    <row r="3859" spans="2:7" hidden="1" x14ac:dyDescent="0.5">
      <c r="B3859" s="122">
        <v>2022</v>
      </c>
      <c r="C3859" s="126" t="s">
        <v>206</v>
      </c>
      <c r="D3859" s="126" t="s">
        <v>215</v>
      </c>
      <c r="E3859" s="124">
        <v>8.2654000000000005E-2</v>
      </c>
      <c r="F3859" s="124">
        <v>0.11455600000000001</v>
      </c>
      <c r="G3859" s="124">
        <v>0.19721</v>
      </c>
    </row>
    <row r="3860" spans="2:7" hidden="1" x14ac:dyDescent="0.5">
      <c r="B3860" s="122">
        <v>2022</v>
      </c>
      <c r="C3860" s="126" t="s">
        <v>206</v>
      </c>
      <c r="D3860" s="126" t="s">
        <v>216</v>
      </c>
      <c r="E3860" s="124">
        <v>3.7579000000000001E-2</v>
      </c>
      <c r="F3860" s="124">
        <v>3.2423E-2</v>
      </c>
      <c r="G3860" s="124">
        <v>7.0002000000000009E-2</v>
      </c>
    </row>
    <row r="3861" spans="2:7" hidden="1" x14ac:dyDescent="0.5">
      <c r="B3861" s="122">
        <v>2022</v>
      </c>
      <c r="C3861" s="126" t="s">
        <v>206</v>
      </c>
      <c r="D3861" s="126" t="s">
        <v>217</v>
      </c>
      <c r="E3861" s="124">
        <v>1.7180999999999998E-2</v>
      </c>
      <c r="F3861" s="124">
        <v>3.0126E-2</v>
      </c>
      <c r="G3861" s="124">
        <v>4.7307000000000002E-2</v>
      </c>
    </row>
    <row r="3862" spans="2:7" hidden="1" x14ac:dyDescent="0.5">
      <c r="B3862" s="122">
        <v>2022</v>
      </c>
      <c r="C3862" s="126" t="s">
        <v>206</v>
      </c>
      <c r="D3862" s="126" t="s">
        <v>218</v>
      </c>
      <c r="E3862" s="124">
        <v>1.5499000000000001E-2</v>
      </c>
      <c r="F3862" s="124">
        <v>5.3497000000000003E-2</v>
      </c>
      <c r="G3862" s="124">
        <v>6.8996000000000002E-2</v>
      </c>
    </row>
    <row r="3863" spans="2:7" hidden="1" x14ac:dyDescent="0.5">
      <c r="B3863" s="122">
        <v>2022</v>
      </c>
      <c r="C3863" s="126" t="s">
        <v>206</v>
      </c>
      <c r="D3863" s="126" t="s">
        <v>219</v>
      </c>
      <c r="E3863" s="124">
        <v>3.1983999999999999E-2</v>
      </c>
      <c r="F3863" s="124">
        <v>5.1160999999999998E-2</v>
      </c>
      <c r="G3863" s="124">
        <v>8.3144999999999997E-2</v>
      </c>
    </row>
    <row r="3864" spans="2:7" hidden="1" x14ac:dyDescent="0.5">
      <c r="B3864" s="122">
        <v>2022</v>
      </c>
      <c r="C3864" s="126" t="s">
        <v>206</v>
      </c>
      <c r="D3864" s="126" t="s">
        <v>220</v>
      </c>
      <c r="E3864" s="124">
        <v>7.7485999999999999E-2</v>
      </c>
      <c r="F3864" s="124">
        <v>0.147674</v>
      </c>
      <c r="G3864" s="124">
        <v>0.22516</v>
      </c>
    </row>
    <row r="3865" spans="2:7" hidden="1" x14ac:dyDescent="0.5">
      <c r="B3865" s="122">
        <v>2022</v>
      </c>
      <c r="C3865" s="126" t="s">
        <v>206</v>
      </c>
      <c r="D3865" s="126" t="s">
        <v>221</v>
      </c>
      <c r="E3865" s="124">
        <v>3.3995999999999998E-2</v>
      </c>
      <c r="F3865" s="124">
        <v>0.63777200000000001</v>
      </c>
      <c r="G3865" s="124">
        <v>0.67176800000000003</v>
      </c>
    </row>
    <row r="3866" spans="2:7" hidden="1" x14ac:dyDescent="0.5">
      <c r="B3866" s="122">
        <v>2022</v>
      </c>
      <c r="C3866" s="126" t="s">
        <v>206</v>
      </c>
      <c r="D3866" s="126" t="s">
        <v>222</v>
      </c>
      <c r="E3866" s="124">
        <v>5.1076999999999997E-2</v>
      </c>
      <c r="F3866" s="124">
        <v>0.119667</v>
      </c>
      <c r="G3866" s="124">
        <v>0.17074400000000001</v>
      </c>
    </row>
    <row r="3867" spans="2:7" hidden="1" x14ac:dyDescent="0.5">
      <c r="B3867" s="122">
        <v>2022</v>
      </c>
      <c r="C3867" s="126" t="s">
        <v>206</v>
      </c>
      <c r="D3867" s="126" t="s">
        <v>223</v>
      </c>
      <c r="E3867" s="124">
        <v>8.2305000000000003E-2</v>
      </c>
      <c r="F3867" s="124">
        <v>0.18282899999999999</v>
      </c>
      <c r="G3867" s="124">
        <v>0.26513399999999998</v>
      </c>
    </row>
    <row r="3868" spans="2:7" hidden="1" x14ac:dyDescent="0.5">
      <c r="B3868" s="122">
        <v>2022</v>
      </c>
      <c r="C3868" s="126" t="s">
        <v>206</v>
      </c>
      <c r="D3868" s="126" t="s">
        <v>224</v>
      </c>
      <c r="E3868" s="124">
        <v>6.3509999999999999E-3</v>
      </c>
      <c r="F3868" s="124">
        <v>2.3029999999999998E-2</v>
      </c>
      <c r="G3868" s="124">
        <v>2.9381000000000001E-2</v>
      </c>
    </row>
    <row r="3869" spans="2:7" hidden="1" x14ac:dyDescent="0.5">
      <c r="B3869" s="122">
        <v>2022</v>
      </c>
      <c r="C3869" s="126" t="s">
        <v>206</v>
      </c>
      <c r="D3869" s="126" t="s">
        <v>225</v>
      </c>
      <c r="E3869" s="124">
        <v>4.8181000000000002E-2</v>
      </c>
      <c r="F3869" s="124">
        <v>0.23585500000000001</v>
      </c>
      <c r="G3869" s="124">
        <v>0.28403600000000001</v>
      </c>
    </row>
    <row r="3870" spans="2:7" hidden="1" x14ac:dyDescent="0.5">
      <c r="B3870" s="122">
        <v>2022</v>
      </c>
      <c r="C3870" s="126" t="s">
        <v>206</v>
      </c>
      <c r="D3870" s="126" t="s">
        <v>226</v>
      </c>
      <c r="E3870" s="124">
        <v>5.1605999999999999E-2</v>
      </c>
      <c r="F3870" s="124">
        <v>8.0786999999999998E-2</v>
      </c>
      <c r="G3870" s="124">
        <v>0.13239300000000001</v>
      </c>
    </row>
    <row r="3871" spans="2:7" hidden="1" x14ac:dyDescent="0.5">
      <c r="B3871" s="122">
        <v>2022</v>
      </c>
      <c r="C3871" s="126" t="s">
        <v>206</v>
      </c>
      <c r="D3871" s="126" t="s">
        <v>227</v>
      </c>
      <c r="E3871" s="124">
        <v>8.8338E-2</v>
      </c>
      <c r="F3871" s="124">
        <v>0.15093899999999999</v>
      </c>
      <c r="G3871" s="124">
        <v>0.23927699999999999</v>
      </c>
    </row>
    <row r="3872" spans="2:7" hidden="1" x14ac:dyDescent="0.5">
      <c r="B3872" s="122">
        <v>2022</v>
      </c>
      <c r="C3872" s="126" t="s">
        <v>206</v>
      </c>
      <c r="D3872" s="126" t="s">
        <v>228</v>
      </c>
      <c r="E3872" s="124">
        <v>4.1098000000000003E-2</v>
      </c>
      <c r="F3872" s="124">
        <v>8.6940000000000003E-2</v>
      </c>
      <c r="G3872" s="124">
        <v>0.12803800000000001</v>
      </c>
    </row>
    <row r="3873" spans="2:7" hidden="1" x14ac:dyDescent="0.5">
      <c r="B3873" s="122">
        <v>2022</v>
      </c>
      <c r="C3873" s="126" t="s">
        <v>206</v>
      </c>
      <c r="D3873" s="126" t="s">
        <v>229</v>
      </c>
      <c r="E3873" s="124">
        <v>9.9999999999999995E-7</v>
      </c>
      <c r="F3873" s="124">
        <v>5.1999999999999997E-5</v>
      </c>
      <c r="G3873" s="124">
        <v>5.2999999999999987E-5</v>
      </c>
    </row>
    <row r="3874" spans="2:7" hidden="1" x14ac:dyDescent="0.5">
      <c r="B3874" s="122">
        <v>2022</v>
      </c>
      <c r="C3874" s="126" t="s">
        <v>206</v>
      </c>
      <c r="D3874" s="126" t="s">
        <v>230</v>
      </c>
      <c r="E3874" s="124">
        <v>2.1572000000000001E-2</v>
      </c>
      <c r="F3874" s="124">
        <v>4.4238E-2</v>
      </c>
      <c r="G3874" s="124">
        <v>6.5810000000000007E-2</v>
      </c>
    </row>
    <row r="3875" spans="2:7" hidden="1" x14ac:dyDescent="0.5">
      <c r="B3875" s="122">
        <v>2022</v>
      </c>
      <c r="C3875" s="126" t="s">
        <v>206</v>
      </c>
      <c r="D3875" s="126" t="s">
        <v>231</v>
      </c>
      <c r="E3875" s="124">
        <v>2.7720000000000002E-2</v>
      </c>
      <c r="F3875" s="124">
        <v>0.121639</v>
      </c>
      <c r="G3875" s="124">
        <v>0.14935899999999999</v>
      </c>
    </row>
    <row r="3876" spans="2:7" hidden="1" x14ac:dyDescent="0.5">
      <c r="B3876" s="122">
        <v>2022</v>
      </c>
      <c r="C3876" s="126" t="s">
        <v>206</v>
      </c>
      <c r="D3876" s="126" t="s">
        <v>232</v>
      </c>
      <c r="E3876" s="124">
        <v>7.4299999999999995E-4</v>
      </c>
      <c r="F3876" s="124">
        <v>1.642E-3</v>
      </c>
      <c r="G3876" s="124">
        <v>2.385E-3</v>
      </c>
    </row>
    <row r="3877" spans="2:7" hidden="1" x14ac:dyDescent="0.5">
      <c r="B3877" s="122">
        <v>2022</v>
      </c>
      <c r="C3877" s="126" t="s">
        <v>206</v>
      </c>
      <c r="D3877" s="126" t="s">
        <v>233</v>
      </c>
      <c r="E3877" s="124">
        <v>1.137E-3</v>
      </c>
      <c r="F3877" s="124">
        <v>1.9949999999999998E-3</v>
      </c>
      <c r="G3877" s="124">
        <v>3.1319999999999998E-3</v>
      </c>
    </row>
    <row r="3878" spans="2:7" hidden="1" x14ac:dyDescent="0.5">
      <c r="B3878" s="122">
        <v>2022</v>
      </c>
      <c r="C3878" s="126" t="s">
        <v>206</v>
      </c>
      <c r="D3878" s="126" t="s">
        <v>234</v>
      </c>
      <c r="E3878" s="124">
        <v>2.1798000000000001E-2</v>
      </c>
      <c r="F3878" s="124">
        <v>4.0746999999999998E-2</v>
      </c>
      <c r="G3878" s="124">
        <v>6.2545000000000003E-2</v>
      </c>
    </row>
    <row r="3879" spans="2:7" hidden="1" x14ac:dyDescent="0.5">
      <c r="B3879" s="122">
        <v>2022</v>
      </c>
      <c r="C3879" s="126" t="s">
        <v>206</v>
      </c>
      <c r="D3879" s="126" t="s">
        <v>235</v>
      </c>
      <c r="E3879" s="124">
        <v>1.4419E-2</v>
      </c>
      <c r="F3879" s="124">
        <v>8.8498999999999994E-2</v>
      </c>
      <c r="G3879" s="124">
        <v>0.102918</v>
      </c>
    </row>
    <row r="3880" spans="2:7" hidden="1" x14ac:dyDescent="0.5">
      <c r="B3880" s="122">
        <v>2022</v>
      </c>
      <c r="C3880" s="126" t="s">
        <v>206</v>
      </c>
      <c r="D3880" s="126" t="s">
        <v>236</v>
      </c>
      <c r="E3880" s="124">
        <v>5.04E-4</v>
      </c>
      <c r="F3880" s="124">
        <v>1.116E-3</v>
      </c>
      <c r="G3880" s="124">
        <v>1.6199999999999999E-3</v>
      </c>
    </row>
    <row r="3881" spans="2:7" hidden="1" x14ac:dyDescent="0.5">
      <c r="B3881" s="122">
        <v>2022</v>
      </c>
      <c r="C3881" s="126" t="s">
        <v>206</v>
      </c>
      <c r="D3881" s="126" t="s">
        <v>237</v>
      </c>
      <c r="E3881" s="124">
        <v>4.3470000000000002E-2</v>
      </c>
      <c r="F3881" s="124">
        <v>4.9474999999999998E-2</v>
      </c>
      <c r="G3881" s="124">
        <v>9.2945E-2</v>
      </c>
    </row>
    <row r="3882" spans="2:7" hidden="1" x14ac:dyDescent="0.5">
      <c r="B3882" s="122">
        <v>2022</v>
      </c>
      <c r="C3882" s="126" t="s">
        <v>206</v>
      </c>
      <c r="D3882" s="126" t="s">
        <v>238</v>
      </c>
      <c r="E3882" s="124">
        <v>2.5319999999999999E-2</v>
      </c>
      <c r="F3882" s="124">
        <v>3.5798999999999997E-2</v>
      </c>
      <c r="G3882" s="124">
        <v>6.1118999999999993E-2</v>
      </c>
    </row>
    <row r="3883" spans="2:7" hidden="1" x14ac:dyDescent="0.5">
      <c r="B3883" s="122">
        <v>2022</v>
      </c>
      <c r="C3883" s="126" t="s">
        <v>206</v>
      </c>
      <c r="D3883" s="126" t="s">
        <v>239</v>
      </c>
      <c r="E3883" s="124">
        <v>9.0041999999999997E-2</v>
      </c>
      <c r="F3883" s="124">
        <v>0.21655099999999999</v>
      </c>
      <c r="G3883" s="124">
        <v>0.306593</v>
      </c>
    </row>
    <row r="3884" spans="2:7" hidden="1" x14ac:dyDescent="0.5">
      <c r="B3884" s="122">
        <v>2022</v>
      </c>
      <c r="C3884" s="126" t="s">
        <v>206</v>
      </c>
      <c r="D3884" s="126" t="s">
        <v>240</v>
      </c>
      <c r="E3884" s="124">
        <v>2.6200999999999999E-2</v>
      </c>
      <c r="F3884" s="124">
        <v>0.106696</v>
      </c>
      <c r="G3884" s="124">
        <v>0.13289699999999999</v>
      </c>
    </row>
    <row r="3885" spans="2:7" hidden="1" x14ac:dyDescent="0.5">
      <c r="B3885" s="122">
        <v>2022</v>
      </c>
      <c r="C3885" s="126" t="s">
        <v>206</v>
      </c>
      <c r="D3885" s="126" t="s">
        <v>241</v>
      </c>
      <c r="E3885" s="124">
        <v>2.2116E-2</v>
      </c>
      <c r="F3885" s="124">
        <v>4.2304000000000001E-2</v>
      </c>
      <c r="G3885" s="124">
        <v>6.4420000000000005E-2</v>
      </c>
    </row>
    <row r="3886" spans="2:7" hidden="1" x14ac:dyDescent="0.5">
      <c r="B3886" s="122">
        <v>2022</v>
      </c>
      <c r="C3886" s="126" t="s">
        <v>206</v>
      </c>
      <c r="D3886" s="126" t="s">
        <v>242</v>
      </c>
      <c r="E3886" s="124">
        <v>8.0719999999999993E-3</v>
      </c>
      <c r="F3886" s="124">
        <v>9.9089999999999994E-3</v>
      </c>
      <c r="G3886" s="124">
        <v>1.7981E-2</v>
      </c>
    </row>
    <row r="3887" spans="2:7" hidden="1" x14ac:dyDescent="0.5">
      <c r="B3887" s="122">
        <v>2022</v>
      </c>
      <c r="C3887" s="126" t="s">
        <v>206</v>
      </c>
      <c r="D3887" s="126" t="s">
        <v>243</v>
      </c>
      <c r="E3887" s="124">
        <v>3.8000000000000002E-4</v>
      </c>
      <c r="F3887" s="124">
        <v>3.2000000000000003E-4</v>
      </c>
      <c r="G3887" s="124">
        <v>7.000000000000001E-4</v>
      </c>
    </row>
    <row r="3888" spans="2:7" hidden="1" x14ac:dyDescent="0.5">
      <c r="B3888" s="122">
        <v>2022</v>
      </c>
      <c r="C3888" s="126" t="s">
        <v>206</v>
      </c>
      <c r="D3888" s="126" t="s">
        <v>244</v>
      </c>
      <c r="E3888" s="124">
        <v>1.5959000000000001E-2</v>
      </c>
      <c r="F3888" s="124">
        <v>2.5783E-2</v>
      </c>
      <c r="G3888" s="124">
        <v>4.1742000000000001E-2</v>
      </c>
    </row>
    <row r="3889" spans="2:7" hidden="1" x14ac:dyDescent="0.5">
      <c r="B3889" s="122">
        <v>2022</v>
      </c>
      <c r="C3889" s="126" t="s">
        <v>206</v>
      </c>
      <c r="D3889" s="126" t="s">
        <v>245</v>
      </c>
      <c r="E3889" s="124">
        <v>1.0762000000000001E-2</v>
      </c>
      <c r="F3889" s="124">
        <v>2.2180999999999999E-2</v>
      </c>
      <c r="G3889" s="124">
        <v>3.2943E-2</v>
      </c>
    </row>
    <row r="3890" spans="2:7" hidden="1" x14ac:dyDescent="0.5">
      <c r="B3890" s="122">
        <v>2022</v>
      </c>
      <c r="C3890" s="126" t="s">
        <v>77</v>
      </c>
      <c r="D3890" s="126" t="s">
        <v>246</v>
      </c>
      <c r="E3890" s="124">
        <v>0.118106</v>
      </c>
      <c r="F3890" s="124">
        <v>0.30846499999999999</v>
      </c>
      <c r="G3890" s="124">
        <v>0.42657099999999998</v>
      </c>
    </row>
    <row r="3891" spans="2:7" hidden="1" x14ac:dyDescent="0.5">
      <c r="B3891" s="122">
        <v>2022</v>
      </c>
      <c r="C3891" s="126" t="s">
        <v>77</v>
      </c>
      <c r="D3891" s="126" t="s">
        <v>247</v>
      </c>
      <c r="E3891" s="124">
        <v>2.9923000000000002E-2</v>
      </c>
      <c r="F3891" s="124">
        <v>1.4811E-2</v>
      </c>
      <c r="G3891" s="124">
        <v>4.4734000000000003E-2</v>
      </c>
    </row>
    <row r="3892" spans="2:7" hidden="1" x14ac:dyDescent="0.5">
      <c r="B3892" s="122">
        <v>2022</v>
      </c>
      <c r="C3892" s="126" t="s">
        <v>77</v>
      </c>
      <c r="D3892" s="126" t="s">
        <v>248</v>
      </c>
      <c r="E3892" s="124">
        <v>1.004E-2</v>
      </c>
      <c r="F3892" s="124">
        <v>0.79013100000000003</v>
      </c>
      <c r="G3892" s="124">
        <v>0.80017100000000008</v>
      </c>
    </row>
    <row r="3893" spans="2:7" hidden="1" x14ac:dyDescent="0.5">
      <c r="B3893" s="122">
        <v>2022</v>
      </c>
      <c r="C3893" s="126" t="s">
        <v>77</v>
      </c>
      <c r="D3893" s="126" t="s">
        <v>249</v>
      </c>
      <c r="E3893" s="124">
        <v>-2.5019999999999999E-3</v>
      </c>
      <c r="F3893" s="124">
        <v>1.130816</v>
      </c>
      <c r="G3893" s="124">
        <v>1.128314</v>
      </c>
    </row>
    <row r="3894" spans="2:7" hidden="1" x14ac:dyDescent="0.5">
      <c r="B3894" s="122">
        <v>2022</v>
      </c>
      <c r="C3894" s="126" t="s">
        <v>77</v>
      </c>
      <c r="D3894" s="126" t="s">
        <v>250</v>
      </c>
      <c r="E3894" s="124">
        <v>0.109489</v>
      </c>
      <c r="F3894" s="124">
        <v>0.1353</v>
      </c>
      <c r="G3894" s="124">
        <v>0.24478900000000001</v>
      </c>
    </row>
    <row r="3895" spans="2:7" hidden="1" x14ac:dyDescent="0.5">
      <c r="B3895" s="122">
        <v>2022</v>
      </c>
      <c r="C3895" s="126" t="s">
        <v>77</v>
      </c>
      <c r="D3895" s="126" t="s">
        <v>251</v>
      </c>
      <c r="E3895" s="124">
        <v>0.11713800000000001</v>
      </c>
      <c r="F3895" s="124">
        <v>0.13869000000000001</v>
      </c>
      <c r="G3895" s="124">
        <v>0.255828</v>
      </c>
    </row>
    <row r="3896" spans="2:7" hidden="1" x14ac:dyDescent="0.5">
      <c r="B3896" s="122">
        <v>2022</v>
      </c>
      <c r="C3896" s="126" t="s">
        <v>77</v>
      </c>
      <c r="D3896" s="126" t="s">
        <v>252</v>
      </c>
      <c r="E3896" s="124">
        <v>1.2232E-2</v>
      </c>
      <c r="F3896" s="124">
        <v>0.15607699999999999</v>
      </c>
      <c r="G3896" s="124">
        <v>0.16830899999999999</v>
      </c>
    </row>
    <row r="3897" spans="2:7" hidden="1" x14ac:dyDescent="0.5">
      <c r="B3897" s="122">
        <v>2022</v>
      </c>
      <c r="C3897" s="126" t="s">
        <v>77</v>
      </c>
      <c r="D3897" s="126" t="s">
        <v>253</v>
      </c>
      <c r="E3897" s="124">
        <v>7.3509999999999999E-3</v>
      </c>
      <c r="F3897" s="124">
        <v>6.5620000000000001E-3</v>
      </c>
      <c r="G3897" s="124">
        <v>1.3913E-2</v>
      </c>
    </row>
    <row r="3898" spans="2:7" hidden="1" x14ac:dyDescent="0.5">
      <c r="B3898" s="122">
        <v>2022</v>
      </c>
      <c r="C3898" s="126" t="s">
        <v>77</v>
      </c>
      <c r="D3898" s="126" t="s">
        <v>254</v>
      </c>
      <c r="E3898" s="124">
        <v>9.3237E-2</v>
      </c>
      <c r="F3898" s="124">
        <v>8.4739999999999996E-2</v>
      </c>
      <c r="G3898" s="124">
        <v>0.177977</v>
      </c>
    </row>
    <row r="3899" spans="2:7" hidden="1" x14ac:dyDescent="0.5">
      <c r="B3899" s="122">
        <v>2022</v>
      </c>
      <c r="C3899" s="126" t="s">
        <v>77</v>
      </c>
      <c r="D3899" s="126" t="s">
        <v>255</v>
      </c>
      <c r="E3899" s="124">
        <v>8.1809000000000007E-2</v>
      </c>
      <c r="F3899" s="124">
        <v>0.61879399999999996</v>
      </c>
      <c r="G3899" s="124">
        <v>0.70060299999999998</v>
      </c>
    </row>
    <row r="3900" spans="2:7" hidden="1" x14ac:dyDescent="0.5">
      <c r="B3900" s="122">
        <v>2022</v>
      </c>
      <c r="C3900" s="126" t="s">
        <v>77</v>
      </c>
      <c r="D3900" s="126" t="s">
        <v>256</v>
      </c>
      <c r="E3900" s="124">
        <v>0.167846</v>
      </c>
      <c r="F3900" s="124">
        <v>0.119856</v>
      </c>
      <c r="G3900" s="124">
        <v>0.28770200000000001</v>
      </c>
    </row>
    <row r="3901" spans="2:7" x14ac:dyDescent="0.5">
      <c r="B3901" s="122">
        <v>2023</v>
      </c>
      <c r="C3901" s="124" t="s">
        <v>136</v>
      </c>
      <c r="D3901" s="124" t="s">
        <v>52</v>
      </c>
      <c r="E3901" s="124">
        <v>0.80321100000000001</v>
      </c>
      <c r="F3901" s="124">
        <v>1.941322</v>
      </c>
      <c r="G3901" s="124">
        <v>2.7445330000000001</v>
      </c>
    </row>
    <row r="3902" spans="2:7" x14ac:dyDescent="0.5">
      <c r="B3902" s="122">
        <v>2023</v>
      </c>
      <c r="C3902" s="124" t="s">
        <v>136</v>
      </c>
      <c r="D3902" s="124" t="s">
        <v>137</v>
      </c>
      <c r="E3902" s="124">
        <v>0.19480700000000001</v>
      </c>
      <c r="F3902" s="124">
        <v>0.38616400000000001</v>
      </c>
      <c r="G3902" s="124">
        <v>0.58097100000000002</v>
      </c>
    </row>
    <row r="3903" spans="2:7" x14ac:dyDescent="0.5">
      <c r="B3903" s="122">
        <v>2023</v>
      </c>
      <c r="C3903" s="126" t="s">
        <v>136</v>
      </c>
      <c r="D3903" s="126" t="s">
        <v>51</v>
      </c>
      <c r="E3903" s="124">
        <v>1.2794509999999999</v>
      </c>
      <c r="F3903" s="124">
        <v>1.7159219999999999</v>
      </c>
      <c r="G3903" s="124">
        <v>2.9953729999999998</v>
      </c>
    </row>
    <row r="3904" spans="2:7" x14ac:dyDescent="0.5">
      <c r="B3904" s="122">
        <v>2023</v>
      </c>
      <c r="C3904" s="126" t="s">
        <v>136</v>
      </c>
      <c r="D3904" s="126" t="s">
        <v>138</v>
      </c>
      <c r="E3904" s="124">
        <v>0.72493700000000005</v>
      </c>
      <c r="F3904" s="124">
        <v>0.96692299999999998</v>
      </c>
      <c r="G3904" s="124">
        <v>1.6918599999999999</v>
      </c>
    </row>
    <row r="3905" spans="2:7" hidden="1" x14ac:dyDescent="0.5">
      <c r="B3905" s="122">
        <v>2023</v>
      </c>
      <c r="C3905" s="126" t="s">
        <v>139</v>
      </c>
      <c r="D3905" s="126" t="s">
        <v>139</v>
      </c>
      <c r="E3905" s="124">
        <v>6.2148110000000001</v>
      </c>
      <c r="F3905" s="124">
        <v>0</v>
      </c>
      <c r="G3905" s="124">
        <v>6.2148110000000001</v>
      </c>
    </row>
    <row r="3906" spans="2:7" hidden="1" x14ac:dyDescent="0.5">
      <c r="B3906" s="122">
        <v>2023</v>
      </c>
      <c r="C3906" s="126" t="s">
        <v>72</v>
      </c>
      <c r="D3906" s="126" t="s">
        <v>140</v>
      </c>
      <c r="E3906" s="124">
        <v>1.0443020000000001</v>
      </c>
      <c r="F3906" s="124">
        <v>1.0065170000000001</v>
      </c>
      <c r="G3906" s="124">
        <v>2.0508190000000002</v>
      </c>
    </row>
    <row r="3907" spans="2:7" hidden="1" x14ac:dyDescent="0.5">
      <c r="B3907" s="122">
        <v>2023</v>
      </c>
      <c r="C3907" s="126" t="s">
        <v>72</v>
      </c>
      <c r="D3907" s="126" t="s">
        <v>141</v>
      </c>
      <c r="E3907" s="124">
        <v>0.111764</v>
      </c>
      <c r="F3907" s="124">
        <v>0.177124</v>
      </c>
      <c r="G3907" s="124">
        <v>0.28888799999999998</v>
      </c>
    </row>
    <row r="3908" spans="2:7" hidden="1" x14ac:dyDescent="0.5">
      <c r="B3908" s="122">
        <v>2023</v>
      </c>
      <c r="C3908" s="126" t="s">
        <v>72</v>
      </c>
      <c r="D3908" s="126" t="s">
        <v>142</v>
      </c>
      <c r="E3908" s="124">
        <v>0.23535800000000001</v>
      </c>
      <c r="F3908" s="124">
        <v>0.14210400000000001</v>
      </c>
      <c r="G3908" s="124">
        <v>0.37746200000000002</v>
      </c>
    </row>
    <row r="3909" spans="2:7" hidden="1" x14ac:dyDescent="0.5">
      <c r="B3909" s="122">
        <v>2023</v>
      </c>
      <c r="C3909" s="126" t="s">
        <v>72</v>
      </c>
      <c r="D3909" s="126" t="s">
        <v>143</v>
      </c>
      <c r="E3909" s="124">
        <v>0.538991</v>
      </c>
      <c r="F3909" s="124">
        <v>0.141541</v>
      </c>
      <c r="G3909" s="124">
        <v>0.68053200000000003</v>
      </c>
    </row>
    <row r="3910" spans="2:7" hidden="1" x14ac:dyDescent="0.5">
      <c r="B3910" s="122">
        <v>2023</v>
      </c>
      <c r="C3910" s="126" t="s">
        <v>72</v>
      </c>
      <c r="D3910" s="126" t="s">
        <v>144</v>
      </c>
      <c r="E3910" s="124">
        <v>2.3335999999999999E-2</v>
      </c>
      <c r="F3910" s="124">
        <v>3.8730000000000001E-2</v>
      </c>
      <c r="G3910" s="124">
        <v>6.2066000000000003E-2</v>
      </c>
    </row>
    <row r="3911" spans="2:7" hidden="1" x14ac:dyDescent="0.5">
      <c r="B3911" s="122">
        <v>2023</v>
      </c>
      <c r="C3911" s="126" t="s">
        <v>72</v>
      </c>
      <c r="D3911" s="126" t="s">
        <v>145</v>
      </c>
      <c r="E3911" s="124">
        <v>0.40177499999999999</v>
      </c>
      <c r="F3911" s="124">
        <v>0.37423200000000001</v>
      </c>
      <c r="G3911" s="124">
        <v>0.776007</v>
      </c>
    </row>
    <row r="3912" spans="2:7" hidden="1" x14ac:dyDescent="0.5">
      <c r="B3912" s="122">
        <v>2023</v>
      </c>
      <c r="C3912" s="126" t="s">
        <v>146</v>
      </c>
      <c r="D3912" s="126" t="s">
        <v>147</v>
      </c>
      <c r="E3912" s="124">
        <v>1.9139999999999999E-3</v>
      </c>
      <c r="F3912" s="124">
        <v>0.66797200000000001</v>
      </c>
      <c r="G3912" s="124">
        <v>0.66988599999999998</v>
      </c>
    </row>
    <row r="3913" spans="2:7" hidden="1" x14ac:dyDescent="0.5">
      <c r="B3913" s="122">
        <v>2023</v>
      </c>
      <c r="C3913" s="126" t="s">
        <v>146</v>
      </c>
      <c r="D3913" s="126" t="s">
        <v>148</v>
      </c>
      <c r="E3913" s="124">
        <v>0.10555299999999999</v>
      </c>
      <c r="F3913" s="124">
        <v>9.6574999999999994E-2</v>
      </c>
      <c r="G3913" s="124">
        <v>0.202128</v>
      </c>
    </row>
    <row r="3914" spans="2:7" hidden="1" x14ac:dyDescent="0.5">
      <c r="B3914" s="122">
        <v>2023</v>
      </c>
      <c r="C3914" s="126" t="s">
        <v>146</v>
      </c>
      <c r="D3914" s="126" t="s">
        <v>149</v>
      </c>
      <c r="E3914" s="124">
        <v>1.2179000000000001E-2</v>
      </c>
      <c r="F3914" s="124">
        <v>0.335783</v>
      </c>
      <c r="G3914" s="124">
        <v>0.34796199999999999</v>
      </c>
    </row>
    <row r="3915" spans="2:7" hidden="1" x14ac:dyDescent="0.5">
      <c r="B3915" s="122">
        <v>2023</v>
      </c>
      <c r="C3915" s="126" t="s">
        <v>146</v>
      </c>
      <c r="D3915" s="126" t="s">
        <v>150</v>
      </c>
      <c r="E3915" s="124">
        <v>7.0192000000000004E-2</v>
      </c>
      <c r="F3915" s="124">
        <v>1.1246769999999999</v>
      </c>
      <c r="G3915" s="124">
        <v>1.194869</v>
      </c>
    </row>
    <row r="3916" spans="2:7" hidden="1" x14ac:dyDescent="0.5">
      <c r="B3916" s="122">
        <v>2023</v>
      </c>
      <c r="C3916" s="126" t="s">
        <v>146</v>
      </c>
      <c r="D3916" s="126" t="s">
        <v>151</v>
      </c>
      <c r="E3916" s="124">
        <v>1.5678000000000001E-2</v>
      </c>
      <c r="F3916" s="124">
        <v>4.7479E-2</v>
      </c>
      <c r="G3916" s="124">
        <v>6.3157000000000005E-2</v>
      </c>
    </row>
    <row r="3917" spans="2:7" hidden="1" x14ac:dyDescent="0.5">
      <c r="B3917" s="122">
        <v>2023</v>
      </c>
      <c r="C3917" s="126" t="s">
        <v>146</v>
      </c>
      <c r="D3917" s="126" t="s">
        <v>152</v>
      </c>
      <c r="E3917" s="124">
        <v>1.7979999999999999E-3</v>
      </c>
      <c r="F3917" s="124">
        <v>6.1088999999999997E-2</v>
      </c>
      <c r="G3917" s="124">
        <v>6.2886999999999998E-2</v>
      </c>
    </row>
    <row r="3918" spans="2:7" hidden="1" x14ac:dyDescent="0.5">
      <c r="B3918" s="122">
        <v>2023</v>
      </c>
      <c r="C3918" s="126" t="s">
        <v>146</v>
      </c>
      <c r="D3918" s="126" t="s">
        <v>153</v>
      </c>
      <c r="E3918" s="124">
        <v>2.8089999999999999E-3</v>
      </c>
      <c r="F3918" s="124">
        <v>0.27818300000000001</v>
      </c>
      <c r="G3918" s="124">
        <v>0.28099200000000002</v>
      </c>
    </row>
    <row r="3919" spans="2:7" hidden="1" x14ac:dyDescent="0.5">
      <c r="B3919" s="122">
        <v>2023</v>
      </c>
      <c r="C3919" s="126" t="s">
        <v>146</v>
      </c>
      <c r="D3919" s="126" t="s">
        <v>154</v>
      </c>
      <c r="E3919" s="124">
        <v>3.79E-3</v>
      </c>
      <c r="F3919" s="124">
        <v>1.246742</v>
      </c>
      <c r="G3919" s="124">
        <v>1.250532</v>
      </c>
    </row>
    <row r="3920" spans="2:7" hidden="1" x14ac:dyDescent="0.5">
      <c r="B3920" s="122">
        <v>2023</v>
      </c>
      <c r="C3920" s="126" t="s">
        <v>146</v>
      </c>
      <c r="D3920" s="126" t="s">
        <v>155</v>
      </c>
      <c r="E3920" s="124">
        <v>1.55E-4</v>
      </c>
      <c r="F3920" s="124">
        <v>1.9182000000000001E-2</v>
      </c>
      <c r="G3920" s="124">
        <v>1.9337E-2</v>
      </c>
    </row>
    <row r="3921" spans="2:7" hidden="1" x14ac:dyDescent="0.5">
      <c r="B3921" s="122">
        <v>2023</v>
      </c>
      <c r="C3921" s="126" t="s">
        <v>146</v>
      </c>
      <c r="D3921" s="126" t="s">
        <v>156</v>
      </c>
      <c r="E3921" s="124">
        <v>1.5758000000000001E-2</v>
      </c>
      <c r="F3921" s="124">
        <v>0.42672399999999999</v>
      </c>
      <c r="G3921" s="124">
        <v>0.44248199999999999</v>
      </c>
    </row>
    <row r="3922" spans="2:7" hidden="1" x14ac:dyDescent="0.5">
      <c r="B3922" s="122">
        <v>2023</v>
      </c>
      <c r="C3922" s="126" t="s">
        <v>146</v>
      </c>
      <c r="D3922" s="126" t="s">
        <v>157</v>
      </c>
      <c r="E3922" s="124">
        <v>2.6719E-2</v>
      </c>
      <c r="F3922" s="124">
        <v>0.25223699999999999</v>
      </c>
      <c r="G3922" s="124">
        <v>0.27895599999999998</v>
      </c>
    </row>
    <row r="3923" spans="2:7" hidden="1" x14ac:dyDescent="0.5">
      <c r="B3923" s="122">
        <v>2023</v>
      </c>
      <c r="C3923" s="126" t="s">
        <v>146</v>
      </c>
      <c r="D3923" s="126" t="s">
        <v>158</v>
      </c>
      <c r="E3923" s="124">
        <v>1.0115000000000001E-2</v>
      </c>
      <c r="F3923" s="124">
        <v>0.20064100000000001</v>
      </c>
      <c r="G3923" s="124">
        <v>0.210756</v>
      </c>
    </row>
    <row r="3924" spans="2:7" hidden="1" x14ac:dyDescent="0.5">
      <c r="B3924" s="122">
        <v>2023</v>
      </c>
      <c r="C3924" s="126" t="s">
        <v>146</v>
      </c>
      <c r="D3924" s="126" t="s">
        <v>159</v>
      </c>
      <c r="E3924" s="124">
        <v>1.01E-4</v>
      </c>
      <c r="F3924" s="124">
        <v>3.9974999999999997E-2</v>
      </c>
      <c r="G3924" s="124">
        <v>4.0075999999999987E-2</v>
      </c>
    </row>
    <row r="3925" spans="2:7" hidden="1" x14ac:dyDescent="0.5">
      <c r="B3925" s="122">
        <v>2023</v>
      </c>
      <c r="C3925" s="126" t="s">
        <v>146</v>
      </c>
      <c r="D3925" s="126" t="s">
        <v>160</v>
      </c>
      <c r="E3925" s="124">
        <v>3.3300999999999997E-2</v>
      </c>
      <c r="F3925" s="124">
        <v>0.25717200000000001</v>
      </c>
      <c r="G3925" s="124">
        <v>0.29047299999999998</v>
      </c>
    </row>
    <row r="3926" spans="2:7" hidden="1" x14ac:dyDescent="0.5">
      <c r="B3926" s="122">
        <v>2023</v>
      </c>
      <c r="C3926" s="126" t="s">
        <v>146</v>
      </c>
      <c r="D3926" s="126" t="s">
        <v>161</v>
      </c>
      <c r="E3926" s="124">
        <v>5.9360000000000003E-3</v>
      </c>
      <c r="F3926" s="124">
        <v>6.5894999999999995E-2</v>
      </c>
      <c r="G3926" s="124">
        <v>7.1830999999999992E-2</v>
      </c>
    </row>
    <row r="3927" spans="2:7" hidden="1" x14ac:dyDescent="0.5">
      <c r="B3927" s="122">
        <v>2023</v>
      </c>
      <c r="C3927" s="126" t="s">
        <v>146</v>
      </c>
      <c r="D3927" s="126" t="s">
        <v>162</v>
      </c>
      <c r="E3927" s="124">
        <v>7.6340000000000002E-3</v>
      </c>
      <c r="F3927" s="124">
        <v>2.6623999999999998E-2</v>
      </c>
      <c r="G3927" s="124">
        <v>3.4257999999999997E-2</v>
      </c>
    </row>
    <row r="3928" spans="2:7" hidden="1" x14ac:dyDescent="0.5">
      <c r="B3928" s="122">
        <v>2023</v>
      </c>
      <c r="C3928" s="126" t="s">
        <v>146</v>
      </c>
      <c r="D3928" s="126" t="s">
        <v>163</v>
      </c>
      <c r="E3928" s="124">
        <v>1.286E-2</v>
      </c>
      <c r="F3928" s="124">
        <v>2.6935000000000001E-2</v>
      </c>
      <c r="G3928" s="124">
        <v>3.9794999999999997E-2</v>
      </c>
    </row>
    <row r="3929" spans="2:7" hidden="1" x14ac:dyDescent="0.5">
      <c r="B3929" s="122">
        <v>2023</v>
      </c>
      <c r="C3929" s="126" t="s">
        <v>146</v>
      </c>
      <c r="D3929" s="126" t="s">
        <v>164</v>
      </c>
      <c r="E3929" s="124">
        <v>-3.46E-3</v>
      </c>
      <c r="F3929" s="124">
        <v>0.175896</v>
      </c>
      <c r="G3929" s="124">
        <v>0.17243600000000001</v>
      </c>
    </row>
    <row r="3930" spans="2:7" hidden="1" x14ac:dyDescent="0.5">
      <c r="B3930" s="122">
        <v>2023</v>
      </c>
      <c r="C3930" s="126" t="s">
        <v>146</v>
      </c>
      <c r="D3930" s="126" t="s">
        <v>165</v>
      </c>
      <c r="E3930" s="124">
        <v>3.2669999999999998E-2</v>
      </c>
      <c r="F3930" s="124">
        <v>2.3676309999999998</v>
      </c>
      <c r="G3930" s="124">
        <v>2.4003009999999998</v>
      </c>
    </row>
    <row r="3931" spans="2:7" hidden="1" x14ac:dyDescent="0.5">
      <c r="B3931" s="122">
        <v>2023</v>
      </c>
      <c r="C3931" s="126" t="s">
        <v>146</v>
      </c>
      <c r="D3931" s="126" t="s">
        <v>166</v>
      </c>
      <c r="E3931" s="124">
        <v>1.5878E-2</v>
      </c>
      <c r="F3931" s="124">
        <v>0.250911</v>
      </c>
      <c r="G3931" s="124">
        <v>0.266789</v>
      </c>
    </row>
    <row r="3932" spans="2:7" hidden="1" x14ac:dyDescent="0.5">
      <c r="B3932" s="122">
        <v>2023</v>
      </c>
      <c r="C3932" s="126" t="s">
        <v>146</v>
      </c>
      <c r="D3932" s="126" t="s">
        <v>167</v>
      </c>
      <c r="E3932" s="124">
        <v>1.5484E-2</v>
      </c>
      <c r="F3932" s="124">
        <v>0.604738</v>
      </c>
      <c r="G3932" s="124">
        <v>0.62022200000000005</v>
      </c>
    </row>
    <row r="3933" spans="2:7" hidden="1" x14ac:dyDescent="0.5">
      <c r="B3933" s="122">
        <v>2023</v>
      </c>
      <c r="C3933" s="126" t="s">
        <v>146</v>
      </c>
      <c r="D3933" s="126" t="s">
        <v>168</v>
      </c>
      <c r="E3933" s="124">
        <v>0.42377300000000001</v>
      </c>
      <c r="F3933" s="124">
        <v>1.401135</v>
      </c>
      <c r="G3933" s="124">
        <v>1.824908</v>
      </c>
    </row>
    <row r="3934" spans="2:7" hidden="1" x14ac:dyDescent="0.5">
      <c r="B3934" s="122">
        <v>2023</v>
      </c>
      <c r="C3934" s="126" t="s">
        <v>146</v>
      </c>
      <c r="D3934" s="126" t="s">
        <v>169</v>
      </c>
      <c r="E3934" s="124">
        <v>1.0399999999999999E-4</v>
      </c>
      <c r="F3934" s="124">
        <v>6.2285E-2</v>
      </c>
      <c r="G3934" s="124">
        <v>6.2389E-2</v>
      </c>
    </row>
    <row r="3935" spans="2:7" hidden="1" x14ac:dyDescent="0.5">
      <c r="B3935" s="122">
        <v>2023</v>
      </c>
      <c r="C3935" s="126" t="s">
        <v>146</v>
      </c>
      <c r="D3935" s="126" t="s">
        <v>170</v>
      </c>
      <c r="E3935" s="124">
        <v>4.509E-3</v>
      </c>
      <c r="F3935" s="124">
        <v>0.101107</v>
      </c>
      <c r="G3935" s="124">
        <v>0.105616</v>
      </c>
    </row>
    <row r="3936" spans="2:7" hidden="1" x14ac:dyDescent="0.5">
      <c r="B3936" s="122">
        <v>2023</v>
      </c>
      <c r="C3936" s="126" t="s">
        <v>146</v>
      </c>
      <c r="D3936" s="126" t="s">
        <v>171</v>
      </c>
      <c r="E3936" s="124">
        <v>6.3599999999999996E-4</v>
      </c>
      <c r="F3936" s="124">
        <v>1.5907999999999999E-2</v>
      </c>
      <c r="G3936" s="124">
        <v>1.6544E-2</v>
      </c>
    </row>
    <row r="3937" spans="2:7" hidden="1" x14ac:dyDescent="0.5">
      <c r="B3937" s="122">
        <v>2023</v>
      </c>
      <c r="C3937" s="126" t="s">
        <v>146</v>
      </c>
      <c r="D3937" s="126" t="s">
        <v>172</v>
      </c>
      <c r="E3937" s="124">
        <v>1.2713E-2</v>
      </c>
      <c r="F3937" s="124">
        <v>1.3115999999999999E-2</v>
      </c>
      <c r="G3937" s="124">
        <v>2.5829000000000001E-2</v>
      </c>
    </row>
    <row r="3938" spans="2:7" hidden="1" x14ac:dyDescent="0.5">
      <c r="B3938" s="122">
        <v>2023</v>
      </c>
      <c r="C3938" s="126" t="s">
        <v>146</v>
      </c>
      <c r="D3938" s="126" t="s">
        <v>173</v>
      </c>
      <c r="E3938" s="124">
        <v>8.5599999999999999E-4</v>
      </c>
      <c r="F3938" s="124">
        <v>8.7599999999999997E-2</v>
      </c>
      <c r="G3938" s="124">
        <v>8.8455999999999993E-2</v>
      </c>
    </row>
    <row r="3939" spans="2:7" hidden="1" x14ac:dyDescent="0.5">
      <c r="B3939" s="122">
        <v>2023</v>
      </c>
      <c r="C3939" s="126" t="s">
        <v>146</v>
      </c>
      <c r="D3939" s="126" t="s">
        <v>174</v>
      </c>
      <c r="E3939" s="124">
        <v>-5.0299999999999997E-4</v>
      </c>
      <c r="F3939" s="124">
        <v>1.7285999999999999E-2</v>
      </c>
      <c r="G3939" s="124">
        <v>1.6782999999999999E-2</v>
      </c>
    </row>
    <row r="3940" spans="2:7" hidden="1" x14ac:dyDescent="0.5">
      <c r="B3940" s="122">
        <v>2023</v>
      </c>
      <c r="C3940" s="126" t="s">
        <v>146</v>
      </c>
      <c r="D3940" s="126" t="s">
        <v>175</v>
      </c>
      <c r="E3940" s="124">
        <v>3.5300000000000002E-4</v>
      </c>
      <c r="F3940" s="124">
        <v>9.11E-3</v>
      </c>
      <c r="G3940" s="124">
        <v>9.4629999999999992E-3</v>
      </c>
    </row>
    <row r="3941" spans="2:7" hidden="1" x14ac:dyDescent="0.5">
      <c r="B3941" s="122">
        <v>2023</v>
      </c>
      <c r="C3941" s="126" t="s">
        <v>146</v>
      </c>
      <c r="D3941" s="126" t="s">
        <v>176</v>
      </c>
      <c r="E3941" s="124">
        <v>3.7859999999999999E-3</v>
      </c>
      <c r="F3941" s="124">
        <v>0.16333900000000001</v>
      </c>
      <c r="G3941" s="124">
        <v>0.167125</v>
      </c>
    </row>
    <row r="3942" spans="2:7" hidden="1" x14ac:dyDescent="0.5">
      <c r="B3942" s="122">
        <v>2023</v>
      </c>
      <c r="C3942" s="126" t="s">
        <v>73</v>
      </c>
      <c r="D3942" s="126" t="s">
        <v>177</v>
      </c>
      <c r="E3942" s="124">
        <v>0.25736599999999998</v>
      </c>
      <c r="F3942" s="124">
        <v>0.93481099999999995</v>
      </c>
      <c r="G3942" s="124">
        <v>1.192177</v>
      </c>
    </row>
    <row r="3943" spans="2:7" hidden="1" x14ac:dyDescent="0.5">
      <c r="B3943" s="122">
        <v>2023</v>
      </c>
      <c r="C3943" s="126" t="s">
        <v>73</v>
      </c>
      <c r="D3943" s="126" t="s">
        <v>178</v>
      </c>
      <c r="E3943" s="124">
        <v>0.27932800000000002</v>
      </c>
      <c r="F3943" s="124">
        <v>0.53598800000000002</v>
      </c>
      <c r="G3943" s="124">
        <v>0.81531600000000004</v>
      </c>
    </row>
    <row r="3944" spans="2:7" hidden="1" x14ac:dyDescent="0.5">
      <c r="B3944" s="122">
        <v>2023</v>
      </c>
      <c r="C3944" s="126" t="s">
        <v>73</v>
      </c>
      <c r="D3944" s="126" t="s">
        <v>179</v>
      </c>
      <c r="E3944" s="124">
        <v>6.762E-2</v>
      </c>
      <c r="F3944" s="124">
        <v>0.28037299999999998</v>
      </c>
      <c r="G3944" s="124">
        <v>0.347993</v>
      </c>
    </row>
    <row r="3945" spans="2:7" hidden="1" x14ac:dyDescent="0.5">
      <c r="B3945" s="122">
        <v>2023</v>
      </c>
      <c r="C3945" s="126" t="s">
        <v>73</v>
      </c>
      <c r="D3945" s="126" t="s">
        <v>180</v>
      </c>
      <c r="E3945" s="124">
        <v>1.2333E-2</v>
      </c>
      <c r="F3945" s="124">
        <v>0.105783</v>
      </c>
      <c r="G3945" s="124">
        <v>0.118116</v>
      </c>
    </row>
    <row r="3946" spans="2:7" hidden="1" x14ac:dyDescent="0.5">
      <c r="B3946" s="122">
        <v>2023</v>
      </c>
      <c r="C3946" s="126" t="s">
        <v>73</v>
      </c>
      <c r="D3946" s="126" t="s">
        <v>181</v>
      </c>
      <c r="E3946" s="124">
        <v>1.2423999999999999E-2</v>
      </c>
      <c r="F3946" s="124">
        <v>3.1307000000000001E-2</v>
      </c>
      <c r="G3946" s="124">
        <v>4.3730999999999999E-2</v>
      </c>
    </row>
    <row r="3947" spans="2:7" hidden="1" x14ac:dyDescent="0.5">
      <c r="B3947" s="122">
        <v>2023</v>
      </c>
      <c r="C3947" s="126" t="s">
        <v>73</v>
      </c>
      <c r="D3947" s="126" t="s">
        <v>182</v>
      </c>
      <c r="E3947" s="124">
        <v>0.44678099999999998</v>
      </c>
      <c r="F3947" s="124">
        <v>0.48150100000000001</v>
      </c>
      <c r="G3947" s="124">
        <v>0.92828200000000005</v>
      </c>
    </row>
    <row r="3948" spans="2:7" hidden="1" x14ac:dyDescent="0.5">
      <c r="B3948" s="122">
        <v>2023</v>
      </c>
      <c r="C3948" s="126" t="s">
        <v>73</v>
      </c>
      <c r="D3948" s="126" t="s">
        <v>183</v>
      </c>
      <c r="E3948" s="124">
        <v>1.027803</v>
      </c>
      <c r="F3948" s="124">
        <v>0.98190500000000003</v>
      </c>
      <c r="G3948" s="124">
        <v>2.0097079999999998</v>
      </c>
    </row>
    <row r="3949" spans="2:7" hidden="1" x14ac:dyDescent="0.5">
      <c r="B3949" s="122">
        <v>2023</v>
      </c>
      <c r="C3949" s="126" t="s">
        <v>73</v>
      </c>
      <c r="D3949" s="126" t="s">
        <v>184</v>
      </c>
      <c r="E3949" s="124">
        <v>0.43451499999999998</v>
      </c>
      <c r="F3949" s="124">
        <v>0.89219300000000001</v>
      </c>
      <c r="G3949" s="124">
        <v>1.326708</v>
      </c>
    </row>
    <row r="3950" spans="2:7" hidden="1" x14ac:dyDescent="0.5">
      <c r="B3950" s="122">
        <v>2023</v>
      </c>
      <c r="C3950" s="126" t="s">
        <v>73</v>
      </c>
      <c r="D3950" s="126" t="s">
        <v>185</v>
      </c>
      <c r="E3950" s="124">
        <v>0.86179600000000001</v>
      </c>
      <c r="F3950" s="124">
        <v>1.4797400000000001</v>
      </c>
      <c r="G3950" s="124">
        <v>2.3415360000000001</v>
      </c>
    </row>
    <row r="3951" spans="2:7" hidden="1" x14ac:dyDescent="0.5">
      <c r="B3951" s="122">
        <v>2023</v>
      </c>
      <c r="C3951" s="126" t="s">
        <v>186</v>
      </c>
      <c r="D3951" s="126" t="s">
        <v>187</v>
      </c>
      <c r="E3951" s="124">
        <v>0.18809000000000001</v>
      </c>
      <c r="F3951" s="124">
        <v>0.17046800000000001</v>
      </c>
      <c r="G3951" s="124">
        <v>0.35855799999999999</v>
      </c>
    </row>
    <row r="3952" spans="2:7" hidden="1" x14ac:dyDescent="0.5">
      <c r="B3952" s="122">
        <v>2023</v>
      </c>
      <c r="C3952" s="126" t="s">
        <v>186</v>
      </c>
      <c r="D3952" s="126" t="s">
        <v>188</v>
      </c>
      <c r="E3952" s="124">
        <v>0.46731499999999998</v>
      </c>
      <c r="F3952" s="124">
        <v>0.77966999999999997</v>
      </c>
      <c r="G3952" s="124">
        <v>1.246985</v>
      </c>
    </row>
    <row r="3953" spans="2:7" hidden="1" x14ac:dyDescent="0.5">
      <c r="B3953" s="122">
        <v>2023</v>
      </c>
      <c r="C3953" s="126" t="s">
        <v>186</v>
      </c>
      <c r="D3953" s="126" t="s">
        <v>189</v>
      </c>
      <c r="E3953" s="124">
        <v>0.41959200000000002</v>
      </c>
      <c r="F3953" s="124">
        <v>0.83619399999999999</v>
      </c>
      <c r="G3953" s="124">
        <v>1.2557860000000001</v>
      </c>
    </row>
    <row r="3954" spans="2:7" hidden="1" x14ac:dyDescent="0.5">
      <c r="B3954" s="122">
        <v>2023</v>
      </c>
      <c r="C3954" s="126" t="s">
        <v>190</v>
      </c>
      <c r="D3954" s="126" t="s">
        <v>191</v>
      </c>
      <c r="E3954" s="124">
        <v>9.9330000000000009E-3</v>
      </c>
      <c r="F3954" s="124">
        <v>2.0639000000000001E-2</v>
      </c>
      <c r="G3954" s="124">
        <v>3.0571999999999998E-2</v>
      </c>
    </row>
    <row r="3955" spans="2:7" hidden="1" x14ac:dyDescent="0.5">
      <c r="B3955" s="122">
        <v>2023</v>
      </c>
      <c r="C3955" s="126" t="s">
        <v>190</v>
      </c>
      <c r="D3955" s="126" t="s">
        <v>192</v>
      </c>
      <c r="E3955" s="124">
        <v>5.6277000000000001E-2</v>
      </c>
      <c r="F3955" s="124">
        <v>7.2068999999999994E-2</v>
      </c>
      <c r="G3955" s="124">
        <v>0.12834599999999999</v>
      </c>
    </row>
    <row r="3956" spans="2:7" hidden="1" x14ac:dyDescent="0.5">
      <c r="B3956" s="122">
        <v>2023</v>
      </c>
      <c r="C3956" s="126" t="s">
        <v>190</v>
      </c>
      <c r="D3956" s="126" t="s">
        <v>193</v>
      </c>
      <c r="E3956" s="124">
        <v>0.27798499999999998</v>
      </c>
      <c r="F3956" s="124">
        <v>0.34253800000000001</v>
      </c>
      <c r="G3956" s="124">
        <v>0.62052299999999994</v>
      </c>
    </row>
    <row r="3957" spans="2:7" hidden="1" x14ac:dyDescent="0.5">
      <c r="B3957" s="122">
        <v>2023</v>
      </c>
      <c r="C3957" s="126" t="s">
        <v>190</v>
      </c>
      <c r="D3957" s="126" t="s">
        <v>194</v>
      </c>
      <c r="E3957" s="124">
        <v>7.9579999999999998E-3</v>
      </c>
      <c r="F3957" s="124">
        <v>7.8799999999999999E-3</v>
      </c>
      <c r="G3957" s="124">
        <v>1.5838000000000001E-2</v>
      </c>
    </row>
    <row r="3958" spans="2:7" hidden="1" x14ac:dyDescent="0.5">
      <c r="B3958" s="122">
        <v>2023</v>
      </c>
      <c r="C3958" s="126" t="s">
        <v>190</v>
      </c>
      <c r="D3958" s="126" t="s">
        <v>195</v>
      </c>
      <c r="E3958" s="124">
        <v>0.36446800000000001</v>
      </c>
      <c r="F3958" s="124">
        <v>0.49531900000000001</v>
      </c>
      <c r="G3958" s="124">
        <v>0.85978700000000008</v>
      </c>
    </row>
    <row r="3959" spans="2:7" hidden="1" x14ac:dyDescent="0.5">
      <c r="B3959" s="122">
        <v>2023</v>
      </c>
      <c r="C3959" s="126" t="s">
        <v>190</v>
      </c>
      <c r="D3959" s="126" t="s">
        <v>196</v>
      </c>
      <c r="E3959" s="124">
        <v>0.19695499999999999</v>
      </c>
      <c r="F3959" s="124">
        <v>0.21317</v>
      </c>
      <c r="G3959" s="124">
        <v>0.41012500000000002</v>
      </c>
    </row>
    <row r="3960" spans="2:7" hidden="1" x14ac:dyDescent="0.5">
      <c r="B3960" s="122">
        <v>2023</v>
      </c>
      <c r="C3960" s="126" t="s">
        <v>190</v>
      </c>
      <c r="D3960" s="126" t="s">
        <v>197</v>
      </c>
      <c r="E3960" s="124">
        <v>9.3221999999999999E-2</v>
      </c>
      <c r="F3960" s="124">
        <v>0.112633</v>
      </c>
      <c r="G3960" s="124">
        <v>0.20585500000000001</v>
      </c>
    </row>
    <row r="3961" spans="2:7" hidden="1" x14ac:dyDescent="0.5">
      <c r="B3961" s="122">
        <v>2023</v>
      </c>
      <c r="C3961" s="126" t="s">
        <v>190</v>
      </c>
      <c r="D3961" s="126" t="s">
        <v>198</v>
      </c>
      <c r="E3961" s="124">
        <v>0.32572299999999998</v>
      </c>
      <c r="F3961" s="124">
        <v>1.0769709999999999</v>
      </c>
      <c r="G3961" s="124">
        <v>1.4026940000000001</v>
      </c>
    </row>
    <row r="3962" spans="2:7" hidden="1" x14ac:dyDescent="0.5">
      <c r="B3962" s="122">
        <v>2023</v>
      </c>
      <c r="C3962" s="126" t="s">
        <v>190</v>
      </c>
      <c r="D3962" s="126" t="s">
        <v>199</v>
      </c>
      <c r="E3962" s="124">
        <v>2.0084999999999999E-2</v>
      </c>
      <c r="F3962" s="124">
        <v>0.15559200000000001</v>
      </c>
      <c r="G3962" s="124">
        <v>0.175677</v>
      </c>
    </row>
    <row r="3963" spans="2:7" hidden="1" x14ac:dyDescent="0.5">
      <c r="B3963" s="122">
        <v>2023</v>
      </c>
      <c r="C3963" s="126" t="s">
        <v>190</v>
      </c>
      <c r="D3963" s="126" t="s">
        <v>200</v>
      </c>
      <c r="E3963" s="124">
        <v>0.116178</v>
      </c>
      <c r="F3963" s="124">
        <v>0.23119000000000001</v>
      </c>
      <c r="G3963" s="124">
        <v>0.34736800000000001</v>
      </c>
    </row>
    <row r="3964" spans="2:7" hidden="1" x14ac:dyDescent="0.5">
      <c r="B3964" s="122">
        <v>2023</v>
      </c>
      <c r="C3964" s="126" t="s">
        <v>190</v>
      </c>
      <c r="D3964" s="126" t="s">
        <v>201</v>
      </c>
      <c r="E3964" s="124">
        <v>0.43722100000000003</v>
      </c>
      <c r="F3964" s="124">
        <v>0.58676399999999995</v>
      </c>
      <c r="G3964" s="124">
        <v>1.0239849999999999</v>
      </c>
    </row>
    <row r="3965" spans="2:7" hidden="1" x14ac:dyDescent="0.5">
      <c r="B3965" s="122">
        <v>2023</v>
      </c>
      <c r="C3965" s="126" t="s">
        <v>190</v>
      </c>
      <c r="D3965" s="126" t="s">
        <v>202</v>
      </c>
      <c r="E3965" s="124">
        <v>0.30956499999999998</v>
      </c>
      <c r="F3965" s="124">
        <v>0.48276200000000002</v>
      </c>
      <c r="G3965" s="124">
        <v>0.792327</v>
      </c>
    </row>
    <row r="3966" spans="2:7" hidden="1" x14ac:dyDescent="0.5">
      <c r="B3966" s="122">
        <v>2023</v>
      </c>
      <c r="C3966" s="126" t="s">
        <v>190</v>
      </c>
      <c r="D3966" s="126" t="s">
        <v>203</v>
      </c>
      <c r="E3966" s="124">
        <v>3.1244000000000001E-2</v>
      </c>
      <c r="F3966" s="124">
        <v>6.7462999999999995E-2</v>
      </c>
      <c r="G3966" s="124">
        <v>9.8706999999999989E-2</v>
      </c>
    </row>
    <row r="3967" spans="2:7" hidden="1" x14ac:dyDescent="0.5">
      <c r="B3967" s="122">
        <v>2023</v>
      </c>
      <c r="C3967" s="126" t="s">
        <v>190</v>
      </c>
      <c r="D3967" s="126" t="s">
        <v>204</v>
      </c>
      <c r="E3967" s="124">
        <v>0.108917</v>
      </c>
      <c r="F3967" s="124">
        <v>0.15978200000000001</v>
      </c>
      <c r="G3967" s="124">
        <v>0.26869900000000002</v>
      </c>
    </row>
    <row r="3968" spans="2:7" hidden="1" x14ac:dyDescent="0.5">
      <c r="B3968" s="122">
        <v>2023</v>
      </c>
      <c r="C3968" s="126" t="s">
        <v>190</v>
      </c>
      <c r="D3968" s="126" t="s">
        <v>205</v>
      </c>
      <c r="E3968" s="124">
        <v>3.2169999999999997E-2</v>
      </c>
      <c r="F3968" s="124">
        <v>3.6502E-2</v>
      </c>
      <c r="G3968" s="124">
        <v>6.8671999999999997E-2</v>
      </c>
    </row>
    <row r="3969" spans="2:7" hidden="1" x14ac:dyDescent="0.5">
      <c r="B3969" s="122">
        <v>2023</v>
      </c>
      <c r="C3969" s="126" t="s">
        <v>206</v>
      </c>
      <c r="D3969" s="126" t="s">
        <v>207</v>
      </c>
      <c r="E3969" s="124">
        <v>4.3309999999999998E-3</v>
      </c>
      <c r="F3969" s="124">
        <v>1.3310000000000001E-2</v>
      </c>
      <c r="G3969" s="124">
        <v>1.7641E-2</v>
      </c>
    </row>
    <row r="3970" spans="2:7" hidden="1" x14ac:dyDescent="0.5">
      <c r="B3970" s="122">
        <v>2023</v>
      </c>
      <c r="C3970" s="126" t="s">
        <v>206</v>
      </c>
      <c r="D3970" s="126" t="s">
        <v>208</v>
      </c>
      <c r="E3970" s="124">
        <v>3.5729999999999998E-3</v>
      </c>
      <c r="F3970" s="124">
        <v>9.1769999999999994E-3</v>
      </c>
      <c r="G3970" s="124">
        <v>1.2749999999999999E-2</v>
      </c>
    </row>
    <row r="3971" spans="2:7" hidden="1" x14ac:dyDescent="0.5">
      <c r="B3971" s="122">
        <v>2023</v>
      </c>
      <c r="C3971" s="126" t="s">
        <v>206</v>
      </c>
      <c r="D3971" s="126" t="s">
        <v>209</v>
      </c>
      <c r="E3971" s="124">
        <v>2.088E-3</v>
      </c>
      <c r="F3971" s="124">
        <v>3.9890000000000004E-3</v>
      </c>
      <c r="G3971" s="124">
        <v>6.0770000000000008E-3</v>
      </c>
    </row>
    <row r="3972" spans="2:7" hidden="1" x14ac:dyDescent="0.5">
      <c r="B3972" s="122">
        <v>2023</v>
      </c>
      <c r="C3972" s="126" t="s">
        <v>206</v>
      </c>
      <c r="D3972" s="126" t="s">
        <v>210</v>
      </c>
      <c r="E3972" s="124">
        <v>2.4788000000000001E-2</v>
      </c>
      <c r="F3972" s="124">
        <v>4.0830999999999999E-2</v>
      </c>
      <c r="G3972" s="124">
        <v>6.5618999999999997E-2</v>
      </c>
    </row>
    <row r="3973" spans="2:7" hidden="1" x14ac:dyDescent="0.5">
      <c r="B3973" s="122">
        <v>2023</v>
      </c>
      <c r="C3973" s="126" t="s">
        <v>206</v>
      </c>
      <c r="D3973" s="126" t="s">
        <v>211</v>
      </c>
      <c r="E3973" s="124">
        <v>1.2851E-2</v>
      </c>
      <c r="F3973" s="124">
        <v>2.6373000000000001E-2</v>
      </c>
      <c r="G3973" s="124">
        <v>3.9224000000000002E-2</v>
      </c>
    </row>
    <row r="3974" spans="2:7" hidden="1" x14ac:dyDescent="0.5">
      <c r="B3974" s="122">
        <v>2023</v>
      </c>
      <c r="C3974" s="126" t="s">
        <v>206</v>
      </c>
      <c r="D3974" s="126" t="s">
        <v>212</v>
      </c>
      <c r="E3974" s="124">
        <v>0.13495599999999999</v>
      </c>
      <c r="F3974" s="124">
        <v>0.25773699999999999</v>
      </c>
      <c r="G3974" s="124">
        <v>0.39269300000000001</v>
      </c>
    </row>
    <row r="3975" spans="2:7" hidden="1" x14ac:dyDescent="0.5">
      <c r="B3975" s="122">
        <v>2023</v>
      </c>
      <c r="C3975" s="126" t="s">
        <v>206</v>
      </c>
      <c r="D3975" s="126" t="s">
        <v>213</v>
      </c>
      <c r="E3975" s="124">
        <v>0.24925</v>
      </c>
      <c r="F3975" s="124">
        <v>0.39410699999999999</v>
      </c>
      <c r="G3975" s="124">
        <v>0.64335699999999996</v>
      </c>
    </row>
    <row r="3976" spans="2:7" hidden="1" x14ac:dyDescent="0.5">
      <c r="B3976" s="122">
        <v>2023</v>
      </c>
      <c r="C3976" s="126" t="s">
        <v>206</v>
      </c>
      <c r="D3976" s="126" t="s">
        <v>214</v>
      </c>
      <c r="E3976" s="124">
        <v>7.4139999999999996E-3</v>
      </c>
      <c r="F3976" s="124">
        <v>2.2894000000000001E-2</v>
      </c>
      <c r="G3976" s="124">
        <v>3.0308000000000002E-2</v>
      </c>
    </row>
    <row r="3977" spans="2:7" hidden="1" x14ac:dyDescent="0.5">
      <c r="B3977" s="122">
        <v>2023</v>
      </c>
      <c r="C3977" s="126" t="s">
        <v>206</v>
      </c>
      <c r="D3977" s="126" t="s">
        <v>215</v>
      </c>
      <c r="E3977" s="124">
        <v>6.9815000000000002E-2</v>
      </c>
      <c r="F3977" s="124">
        <v>0.10532</v>
      </c>
      <c r="G3977" s="124">
        <v>0.17513500000000001</v>
      </c>
    </row>
    <row r="3978" spans="2:7" hidden="1" x14ac:dyDescent="0.5">
      <c r="B3978" s="122">
        <v>2023</v>
      </c>
      <c r="C3978" s="126" t="s">
        <v>206</v>
      </c>
      <c r="D3978" s="126" t="s">
        <v>216</v>
      </c>
      <c r="E3978" s="124">
        <v>3.5208000000000003E-2</v>
      </c>
      <c r="F3978" s="124">
        <v>3.3215000000000001E-2</v>
      </c>
      <c r="G3978" s="124">
        <v>6.8423000000000012E-2</v>
      </c>
    </row>
    <row r="3979" spans="2:7" hidden="1" x14ac:dyDescent="0.5">
      <c r="B3979" s="122">
        <v>2023</v>
      </c>
      <c r="C3979" s="126" t="s">
        <v>206</v>
      </c>
      <c r="D3979" s="126" t="s">
        <v>217</v>
      </c>
      <c r="E3979" s="124">
        <v>1.3174999999999999E-2</v>
      </c>
      <c r="F3979" s="124">
        <v>2.6606999999999999E-2</v>
      </c>
      <c r="G3979" s="124">
        <v>3.9781999999999998E-2</v>
      </c>
    </row>
    <row r="3980" spans="2:7" hidden="1" x14ac:dyDescent="0.5">
      <c r="B3980" s="122">
        <v>2023</v>
      </c>
      <c r="C3980" s="126" t="s">
        <v>206</v>
      </c>
      <c r="D3980" s="126" t="s">
        <v>218</v>
      </c>
      <c r="E3980" s="124">
        <v>1.091E-2</v>
      </c>
      <c r="F3980" s="124">
        <v>4.2050999999999998E-2</v>
      </c>
      <c r="G3980" s="124">
        <v>5.2960999999999987E-2</v>
      </c>
    </row>
    <row r="3981" spans="2:7" hidden="1" x14ac:dyDescent="0.5">
      <c r="B3981" s="122">
        <v>2023</v>
      </c>
      <c r="C3981" s="126" t="s">
        <v>206</v>
      </c>
      <c r="D3981" s="126" t="s">
        <v>219</v>
      </c>
      <c r="E3981" s="124">
        <v>3.0661999999999998E-2</v>
      </c>
      <c r="F3981" s="124">
        <v>5.6215000000000001E-2</v>
      </c>
      <c r="G3981" s="124">
        <v>8.6876999999999996E-2</v>
      </c>
    </row>
    <row r="3982" spans="2:7" hidden="1" x14ac:dyDescent="0.5">
      <c r="B3982" s="122">
        <v>2023</v>
      </c>
      <c r="C3982" s="126" t="s">
        <v>206</v>
      </c>
      <c r="D3982" s="126" t="s">
        <v>220</v>
      </c>
      <c r="E3982" s="124">
        <v>6.7776000000000003E-2</v>
      </c>
      <c r="F3982" s="124">
        <v>0.142648</v>
      </c>
      <c r="G3982" s="124">
        <v>0.210424</v>
      </c>
    </row>
    <row r="3983" spans="2:7" hidden="1" x14ac:dyDescent="0.5">
      <c r="B3983" s="122">
        <v>2023</v>
      </c>
      <c r="C3983" s="126" t="s">
        <v>206</v>
      </c>
      <c r="D3983" s="126" t="s">
        <v>221</v>
      </c>
      <c r="E3983" s="124">
        <v>3.4436000000000001E-2</v>
      </c>
      <c r="F3983" s="124">
        <v>0.60313799999999995</v>
      </c>
      <c r="G3983" s="124">
        <v>0.63757399999999997</v>
      </c>
    </row>
    <row r="3984" spans="2:7" hidden="1" x14ac:dyDescent="0.5">
      <c r="B3984" s="122">
        <v>2023</v>
      </c>
      <c r="C3984" s="126" t="s">
        <v>206</v>
      </c>
      <c r="D3984" s="126" t="s">
        <v>222</v>
      </c>
      <c r="E3984" s="124">
        <v>4.7551999999999997E-2</v>
      </c>
      <c r="F3984" s="124">
        <v>0.123074</v>
      </c>
      <c r="G3984" s="124">
        <v>0.170626</v>
      </c>
    </row>
    <row r="3985" spans="2:7" hidden="1" x14ac:dyDescent="0.5">
      <c r="B3985" s="122">
        <v>2023</v>
      </c>
      <c r="C3985" s="126" t="s">
        <v>206</v>
      </c>
      <c r="D3985" s="126" t="s">
        <v>223</v>
      </c>
      <c r="E3985" s="124">
        <v>6.7377999999999993E-2</v>
      </c>
      <c r="F3985" s="124">
        <v>0.179677</v>
      </c>
      <c r="G3985" s="124">
        <v>0.247055</v>
      </c>
    </row>
    <row r="3986" spans="2:7" hidden="1" x14ac:dyDescent="0.5">
      <c r="B3986" s="122">
        <v>2023</v>
      </c>
      <c r="C3986" s="126" t="s">
        <v>206</v>
      </c>
      <c r="D3986" s="126" t="s">
        <v>224</v>
      </c>
      <c r="E3986" s="124">
        <v>5.1859999999999996E-3</v>
      </c>
      <c r="F3986" s="124">
        <v>2.1652999999999999E-2</v>
      </c>
      <c r="G3986" s="124">
        <v>2.6838999999999998E-2</v>
      </c>
    </row>
    <row r="3987" spans="2:7" hidden="1" x14ac:dyDescent="0.5">
      <c r="B3987" s="122">
        <v>2023</v>
      </c>
      <c r="C3987" s="126" t="s">
        <v>206</v>
      </c>
      <c r="D3987" s="126" t="s">
        <v>225</v>
      </c>
      <c r="E3987" s="124">
        <v>4.0591000000000002E-2</v>
      </c>
      <c r="F3987" s="124">
        <v>0.22007399999999999</v>
      </c>
      <c r="G3987" s="124">
        <v>0.26066499999999998</v>
      </c>
    </row>
    <row r="3988" spans="2:7" hidden="1" x14ac:dyDescent="0.5">
      <c r="B3988" s="122">
        <v>2023</v>
      </c>
      <c r="C3988" s="126" t="s">
        <v>206</v>
      </c>
      <c r="D3988" s="126" t="s">
        <v>226</v>
      </c>
      <c r="E3988" s="124">
        <v>5.4801999999999997E-2</v>
      </c>
      <c r="F3988" s="124">
        <v>9.2923000000000006E-2</v>
      </c>
      <c r="G3988" s="124">
        <v>0.147725</v>
      </c>
    </row>
    <row r="3989" spans="2:7" hidden="1" x14ac:dyDescent="0.5">
      <c r="B3989" s="122">
        <v>2023</v>
      </c>
      <c r="C3989" s="126" t="s">
        <v>206</v>
      </c>
      <c r="D3989" s="126" t="s">
        <v>227</v>
      </c>
      <c r="E3989" s="124">
        <v>8.0107999999999999E-2</v>
      </c>
      <c r="F3989" s="124">
        <v>0.15299299999999999</v>
      </c>
      <c r="G3989" s="124">
        <v>0.233101</v>
      </c>
    </row>
    <row r="3990" spans="2:7" hidden="1" x14ac:dyDescent="0.5">
      <c r="B3990" s="122">
        <v>2023</v>
      </c>
      <c r="C3990" s="126" t="s">
        <v>206</v>
      </c>
      <c r="D3990" s="126" t="s">
        <v>228</v>
      </c>
      <c r="E3990" s="124">
        <v>4.1651000000000001E-2</v>
      </c>
      <c r="F3990" s="124">
        <v>9.7544000000000006E-2</v>
      </c>
      <c r="G3990" s="124">
        <v>0.13919500000000001</v>
      </c>
    </row>
    <row r="3991" spans="2:7" hidden="1" x14ac:dyDescent="0.5">
      <c r="B3991" s="122">
        <v>2023</v>
      </c>
      <c r="C3991" s="126" t="s">
        <v>206</v>
      </c>
      <c r="D3991" s="126" t="s">
        <v>229</v>
      </c>
      <c r="E3991" s="124">
        <v>9.9999999999999995E-7</v>
      </c>
      <c r="F3991" s="124">
        <v>6.4999999999999994E-5</v>
      </c>
      <c r="G3991" s="124">
        <v>6.5999999999999992E-5</v>
      </c>
    </row>
    <row r="3992" spans="2:7" hidden="1" x14ac:dyDescent="0.5">
      <c r="B3992" s="122">
        <v>2023</v>
      </c>
      <c r="C3992" s="126" t="s">
        <v>206</v>
      </c>
      <c r="D3992" s="126" t="s">
        <v>230</v>
      </c>
      <c r="E3992" s="124">
        <v>1.7368000000000001E-2</v>
      </c>
      <c r="F3992" s="124">
        <v>3.9466000000000001E-2</v>
      </c>
      <c r="G3992" s="124">
        <v>5.6834000000000003E-2</v>
      </c>
    </row>
    <row r="3993" spans="2:7" hidden="1" x14ac:dyDescent="0.5">
      <c r="B3993" s="122">
        <v>2023</v>
      </c>
      <c r="C3993" s="126" t="s">
        <v>206</v>
      </c>
      <c r="D3993" s="126" t="s">
        <v>231</v>
      </c>
      <c r="E3993" s="124">
        <v>2.3203000000000001E-2</v>
      </c>
      <c r="F3993" s="124">
        <v>0.11305999999999999</v>
      </c>
      <c r="G3993" s="124">
        <v>0.136263</v>
      </c>
    </row>
    <row r="3994" spans="2:7" hidden="1" x14ac:dyDescent="0.5">
      <c r="B3994" s="122">
        <v>2023</v>
      </c>
      <c r="C3994" s="126" t="s">
        <v>206</v>
      </c>
      <c r="D3994" s="126" t="s">
        <v>232</v>
      </c>
      <c r="E3994" s="124">
        <v>5.3799999999999996E-4</v>
      </c>
      <c r="F3994" s="124">
        <v>1.382E-3</v>
      </c>
      <c r="G3994" s="124">
        <v>1.92E-3</v>
      </c>
    </row>
    <row r="3995" spans="2:7" hidden="1" x14ac:dyDescent="0.5">
      <c r="B3995" s="122">
        <v>2023</v>
      </c>
      <c r="C3995" s="126" t="s">
        <v>206</v>
      </c>
      <c r="D3995" s="126" t="s">
        <v>233</v>
      </c>
      <c r="E3995" s="124">
        <v>8.7100000000000003E-4</v>
      </c>
      <c r="F3995" s="124">
        <v>1.622E-3</v>
      </c>
      <c r="G3995" s="124">
        <v>2.493E-3</v>
      </c>
    </row>
    <row r="3996" spans="2:7" hidden="1" x14ac:dyDescent="0.5">
      <c r="B3996" s="122">
        <v>2023</v>
      </c>
      <c r="C3996" s="126" t="s">
        <v>206</v>
      </c>
      <c r="D3996" s="126" t="s">
        <v>234</v>
      </c>
      <c r="E3996" s="124">
        <v>1.9127000000000002E-2</v>
      </c>
      <c r="F3996" s="124">
        <v>3.6998999999999997E-2</v>
      </c>
      <c r="G3996" s="124">
        <v>5.6126000000000002E-2</v>
      </c>
    </row>
    <row r="3997" spans="2:7" hidden="1" x14ac:dyDescent="0.5">
      <c r="B3997" s="122">
        <v>2023</v>
      </c>
      <c r="C3997" s="126" t="s">
        <v>206</v>
      </c>
      <c r="D3997" s="126" t="s">
        <v>235</v>
      </c>
      <c r="E3997" s="124">
        <v>1.5103999999999999E-2</v>
      </c>
      <c r="F3997" s="124">
        <v>8.2460000000000006E-2</v>
      </c>
      <c r="G3997" s="124">
        <v>9.7564000000000012E-2</v>
      </c>
    </row>
    <row r="3998" spans="2:7" hidden="1" x14ac:dyDescent="0.5">
      <c r="B3998" s="122">
        <v>2023</v>
      </c>
      <c r="C3998" s="126" t="s">
        <v>206</v>
      </c>
      <c r="D3998" s="126" t="s">
        <v>236</v>
      </c>
      <c r="E3998" s="124">
        <v>4.17E-4</v>
      </c>
      <c r="F3998" s="124">
        <v>1.1050000000000001E-3</v>
      </c>
      <c r="G3998" s="124">
        <v>1.5219999999999999E-3</v>
      </c>
    </row>
    <row r="3999" spans="2:7" hidden="1" x14ac:dyDescent="0.5">
      <c r="B3999" s="122">
        <v>2023</v>
      </c>
      <c r="C3999" s="126" t="s">
        <v>206</v>
      </c>
      <c r="D3999" s="126" t="s">
        <v>237</v>
      </c>
      <c r="E3999" s="124">
        <v>4.2197999999999999E-2</v>
      </c>
      <c r="F3999" s="124">
        <v>5.4280000000000002E-2</v>
      </c>
      <c r="G3999" s="124">
        <v>9.6478000000000008E-2</v>
      </c>
    </row>
    <row r="4000" spans="2:7" hidden="1" x14ac:dyDescent="0.5">
      <c r="B4000" s="122">
        <v>2023</v>
      </c>
      <c r="C4000" s="126" t="s">
        <v>206</v>
      </c>
      <c r="D4000" s="126" t="s">
        <v>238</v>
      </c>
      <c r="E4000" s="124">
        <v>2.4403999999999999E-2</v>
      </c>
      <c r="F4000" s="124">
        <v>4.2089000000000001E-2</v>
      </c>
      <c r="G4000" s="124">
        <v>6.6492999999999997E-2</v>
      </c>
    </row>
    <row r="4001" spans="2:7" hidden="1" x14ac:dyDescent="0.5">
      <c r="B4001" s="122">
        <v>2023</v>
      </c>
      <c r="C4001" s="126" t="s">
        <v>206</v>
      </c>
      <c r="D4001" s="126" t="s">
        <v>239</v>
      </c>
      <c r="E4001" s="124">
        <v>7.5812000000000004E-2</v>
      </c>
      <c r="F4001" s="124">
        <v>0.20480400000000001</v>
      </c>
      <c r="G4001" s="124">
        <v>0.28061599999999998</v>
      </c>
    </row>
    <row r="4002" spans="2:7" hidden="1" x14ac:dyDescent="0.5">
      <c r="B4002" s="122">
        <v>2023</v>
      </c>
      <c r="C4002" s="126" t="s">
        <v>206</v>
      </c>
      <c r="D4002" s="126" t="s">
        <v>240</v>
      </c>
      <c r="E4002" s="124">
        <v>2.4126000000000002E-2</v>
      </c>
      <c r="F4002" s="124">
        <v>0.101727</v>
      </c>
      <c r="G4002" s="124">
        <v>0.12585299999999999</v>
      </c>
    </row>
    <row r="4003" spans="2:7" hidden="1" x14ac:dyDescent="0.5">
      <c r="B4003" s="122">
        <v>2023</v>
      </c>
      <c r="C4003" s="126" t="s">
        <v>206</v>
      </c>
      <c r="D4003" s="126" t="s">
        <v>241</v>
      </c>
      <c r="E4003" s="124">
        <v>1.8027000000000001E-2</v>
      </c>
      <c r="F4003" s="124">
        <v>3.8027999999999999E-2</v>
      </c>
      <c r="G4003" s="124">
        <v>5.6055000000000001E-2</v>
      </c>
    </row>
    <row r="4004" spans="2:7" hidden="1" x14ac:dyDescent="0.5">
      <c r="B4004" s="122">
        <v>2023</v>
      </c>
      <c r="C4004" s="126" t="s">
        <v>206</v>
      </c>
      <c r="D4004" s="126" t="s">
        <v>242</v>
      </c>
      <c r="E4004" s="124">
        <v>7.7920000000000003E-3</v>
      </c>
      <c r="F4004" s="124">
        <v>1.0640999999999999E-2</v>
      </c>
      <c r="G4004" s="124">
        <v>1.8433000000000001E-2</v>
      </c>
    </row>
    <row r="4005" spans="2:7" hidden="1" x14ac:dyDescent="0.5">
      <c r="B4005" s="122">
        <v>2023</v>
      </c>
      <c r="C4005" s="126" t="s">
        <v>206</v>
      </c>
      <c r="D4005" s="126" t="s">
        <v>243</v>
      </c>
      <c r="E4005" s="124">
        <v>3.8999999999999999E-4</v>
      </c>
      <c r="F4005" s="124">
        <v>3.3599999999999998E-4</v>
      </c>
      <c r="G4005" s="124">
        <v>7.2599999999999997E-4</v>
      </c>
    </row>
    <row r="4006" spans="2:7" hidden="1" x14ac:dyDescent="0.5">
      <c r="B4006" s="122">
        <v>2023</v>
      </c>
      <c r="C4006" s="126" t="s">
        <v>206</v>
      </c>
      <c r="D4006" s="126" t="s">
        <v>244</v>
      </c>
      <c r="E4006" s="124">
        <v>1.4406E-2</v>
      </c>
      <c r="F4006" s="124">
        <v>2.4117E-2</v>
      </c>
      <c r="G4006" s="124">
        <v>3.8523000000000002E-2</v>
      </c>
    </row>
    <row r="4007" spans="2:7" hidden="1" x14ac:dyDescent="0.5">
      <c r="B4007" s="122">
        <v>2023</v>
      </c>
      <c r="C4007" s="126" t="s">
        <v>206</v>
      </c>
      <c r="D4007" s="126" t="s">
        <v>245</v>
      </c>
      <c r="E4007" s="124">
        <v>9.4389999999999995E-3</v>
      </c>
      <c r="F4007" s="124">
        <v>2.2040000000000001E-2</v>
      </c>
      <c r="G4007" s="124">
        <v>3.1479E-2</v>
      </c>
    </row>
    <row r="4008" spans="2:7" hidden="1" x14ac:dyDescent="0.5">
      <c r="B4008" s="122">
        <v>2023</v>
      </c>
      <c r="C4008" s="126" t="s">
        <v>77</v>
      </c>
      <c r="D4008" s="126" t="s">
        <v>246</v>
      </c>
      <c r="E4008" s="124">
        <v>0.112968</v>
      </c>
      <c r="F4008" s="124">
        <v>0.32550600000000002</v>
      </c>
      <c r="G4008" s="124">
        <v>0.43847399999999997</v>
      </c>
    </row>
    <row r="4009" spans="2:7" hidden="1" x14ac:dyDescent="0.5">
      <c r="B4009" s="122">
        <v>2023</v>
      </c>
      <c r="C4009" s="126" t="s">
        <v>77</v>
      </c>
      <c r="D4009" s="126" t="s">
        <v>247</v>
      </c>
      <c r="E4009" s="124">
        <v>2.7442000000000001E-2</v>
      </c>
      <c r="F4009" s="124">
        <v>1.6011999999999998E-2</v>
      </c>
      <c r="G4009" s="124">
        <v>4.3454E-2</v>
      </c>
    </row>
    <row r="4010" spans="2:7" hidden="1" x14ac:dyDescent="0.5">
      <c r="B4010" s="122">
        <v>2023</v>
      </c>
      <c r="C4010" s="126" t="s">
        <v>77</v>
      </c>
      <c r="D4010" s="126" t="s">
        <v>248</v>
      </c>
      <c r="E4010" s="124">
        <v>8.1729999999999997E-3</v>
      </c>
      <c r="F4010" s="124">
        <v>0.73584799999999995</v>
      </c>
      <c r="G4010" s="124">
        <v>0.74402099999999993</v>
      </c>
    </row>
    <row r="4011" spans="2:7" hidden="1" x14ac:dyDescent="0.5">
      <c r="B4011" s="122">
        <v>2023</v>
      </c>
      <c r="C4011" s="126" t="s">
        <v>77</v>
      </c>
      <c r="D4011" s="126" t="s">
        <v>249</v>
      </c>
      <c r="E4011" s="124">
        <v>-1.611E-3</v>
      </c>
      <c r="F4011" s="124">
        <v>0.97052700000000003</v>
      </c>
      <c r="G4011" s="124">
        <v>0.968916</v>
      </c>
    </row>
    <row r="4012" spans="2:7" hidden="1" x14ac:dyDescent="0.5">
      <c r="B4012" s="122">
        <v>2023</v>
      </c>
      <c r="C4012" s="126" t="s">
        <v>77</v>
      </c>
      <c r="D4012" s="126" t="s">
        <v>250</v>
      </c>
      <c r="E4012" s="124">
        <v>9.2399999999999996E-2</v>
      </c>
      <c r="F4012" s="124">
        <v>0.102325</v>
      </c>
      <c r="G4012" s="124">
        <v>0.19472500000000001</v>
      </c>
    </row>
    <row r="4013" spans="2:7" hidden="1" x14ac:dyDescent="0.5">
      <c r="B4013" s="122">
        <v>2023</v>
      </c>
      <c r="C4013" s="126" t="s">
        <v>77</v>
      </c>
      <c r="D4013" s="126" t="s">
        <v>251</v>
      </c>
      <c r="E4013" s="124">
        <v>0.107209</v>
      </c>
      <c r="F4013" s="124">
        <v>0.175842</v>
      </c>
      <c r="G4013" s="124">
        <v>0.283051</v>
      </c>
    </row>
    <row r="4014" spans="2:7" hidden="1" x14ac:dyDescent="0.5">
      <c r="B4014" s="122">
        <v>2023</v>
      </c>
      <c r="C4014" s="126" t="s">
        <v>77</v>
      </c>
      <c r="D4014" s="126" t="s">
        <v>252</v>
      </c>
      <c r="E4014" s="124">
        <v>1.506E-2</v>
      </c>
      <c r="F4014" s="124">
        <v>0.16794600000000001</v>
      </c>
      <c r="G4014" s="124">
        <v>0.183006</v>
      </c>
    </row>
    <row r="4015" spans="2:7" hidden="1" x14ac:dyDescent="0.5">
      <c r="B4015" s="122">
        <v>2023</v>
      </c>
      <c r="C4015" s="126" t="s">
        <v>77</v>
      </c>
      <c r="D4015" s="126" t="s">
        <v>253</v>
      </c>
      <c r="E4015" s="124">
        <v>6.5599999999999999E-3</v>
      </c>
      <c r="F4015" s="124">
        <v>6.1830000000000001E-3</v>
      </c>
      <c r="G4015" s="124">
        <v>1.2743000000000001E-2</v>
      </c>
    </row>
    <row r="4016" spans="2:7" hidden="1" x14ac:dyDescent="0.5">
      <c r="B4016" s="122">
        <v>2023</v>
      </c>
      <c r="C4016" s="126" t="s">
        <v>77</v>
      </c>
      <c r="D4016" s="126" t="s">
        <v>254</v>
      </c>
      <c r="E4016" s="124">
        <v>7.9285999999999995E-2</v>
      </c>
      <c r="F4016" s="124">
        <v>0.100463</v>
      </c>
      <c r="G4016" s="124">
        <v>0.17974899999999999</v>
      </c>
    </row>
    <row r="4017" spans="2:7" hidden="1" x14ac:dyDescent="0.5">
      <c r="B4017" s="122">
        <v>2023</v>
      </c>
      <c r="C4017" s="126" t="s">
        <v>77</v>
      </c>
      <c r="D4017" s="126" t="s">
        <v>255</v>
      </c>
      <c r="E4017" s="124">
        <v>0.11039300000000001</v>
      </c>
      <c r="F4017" s="124">
        <v>0.72850400000000004</v>
      </c>
      <c r="G4017" s="124">
        <v>0.838897</v>
      </c>
    </row>
    <row r="4018" spans="2:7" hidden="1" x14ac:dyDescent="0.5">
      <c r="B4018" s="122">
        <v>2023</v>
      </c>
      <c r="C4018" s="126" t="s">
        <v>77</v>
      </c>
      <c r="D4018" s="126" t="s">
        <v>256</v>
      </c>
      <c r="E4018" s="124">
        <v>0.14630499999999999</v>
      </c>
      <c r="F4018" s="124">
        <v>0.13364999999999999</v>
      </c>
      <c r="G4018" s="124">
        <v>0.27995500000000001</v>
      </c>
    </row>
    <row r="4019" spans="2:7" x14ac:dyDescent="0.5">
      <c r="B4019" s="122">
        <v>2024</v>
      </c>
      <c r="C4019" s="124" t="s">
        <v>136</v>
      </c>
      <c r="D4019" s="124" t="s">
        <v>52</v>
      </c>
      <c r="E4019" s="124">
        <v>0.79329799999999995</v>
      </c>
      <c r="F4019" s="124">
        <v>2.190591</v>
      </c>
      <c r="G4019" s="124">
        <v>2.983889</v>
      </c>
    </row>
    <row r="4020" spans="2:7" x14ac:dyDescent="0.5">
      <c r="B4020" s="122">
        <v>2024</v>
      </c>
      <c r="C4020" s="124" t="s">
        <v>136</v>
      </c>
      <c r="D4020" s="124" t="s">
        <v>137</v>
      </c>
      <c r="E4020" s="124">
        <v>0.16881099999999999</v>
      </c>
      <c r="F4020" s="124">
        <v>0.386735</v>
      </c>
      <c r="G4020" s="124">
        <v>0.55554599999999998</v>
      </c>
    </row>
    <row r="4021" spans="2:7" x14ac:dyDescent="0.5">
      <c r="B4021" s="122">
        <v>2024</v>
      </c>
      <c r="C4021" s="126" t="s">
        <v>136</v>
      </c>
      <c r="D4021" s="126" t="s">
        <v>51</v>
      </c>
      <c r="E4021" s="124">
        <v>1.2122980000000001</v>
      </c>
      <c r="F4021" s="124">
        <v>1.7909900000000001</v>
      </c>
      <c r="G4021" s="124">
        <v>3.003288</v>
      </c>
    </row>
    <row r="4022" spans="2:7" x14ac:dyDescent="0.5">
      <c r="B4022" s="122">
        <v>2024</v>
      </c>
      <c r="C4022" s="126" t="s">
        <v>136</v>
      </c>
      <c r="D4022" s="126" t="s">
        <v>138</v>
      </c>
      <c r="E4022" s="124">
        <v>0.66756499999999996</v>
      </c>
      <c r="F4022" s="124">
        <v>0.96838199999999997</v>
      </c>
      <c r="G4022" s="124">
        <v>1.635947</v>
      </c>
    </row>
    <row r="4023" spans="2:7" hidden="1" x14ac:dyDescent="0.5">
      <c r="B4023" s="122">
        <v>2024</v>
      </c>
      <c r="C4023" s="126" t="s">
        <v>139</v>
      </c>
      <c r="D4023" s="126" t="s">
        <v>139</v>
      </c>
      <c r="E4023" s="124">
        <v>5.7291809999999996</v>
      </c>
      <c r="F4023" s="124">
        <v>0</v>
      </c>
      <c r="G4023" s="124">
        <v>5.7291809999999996</v>
      </c>
    </row>
    <row r="4024" spans="2:7" hidden="1" x14ac:dyDescent="0.5">
      <c r="B4024" s="122">
        <v>2024</v>
      </c>
      <c r="C4024" s="126" t="s">
        <v>72</v>
      </c>
      <c r="D4024" s="126" t="s">
        <v>140</v>
      </c>
      <c r="E4024" s="124">
        <v>0.78226799999999996</v>
      </c>
      <c r="F4024" s="124">
        <v>1.187826</v>
      </c>
      <c r="G4024" s="124">
        <v>1.970094</v>
      </c>
    </row>
    <row r="4025" spans="2:7" hidden="1" x14ac:dyDescent="0.5">
      <c r="B4025" s="122">
        <v>2024</v>
      </c>
      <c r="C4025" s="126" t="s">
        <v>72</v>
      </c>
      <c r="D4025" s="126" t="s">
        <v>141</v>
      </c>
      <c r="E4025" s="124">
        <v>8.9639999999999997E-2</v>
      </c>
      <c r="F4025" s="124">
        <v>0.12564400000000001</v>
      </c>
      <c r="G4025" s="124">
        <v>0.215284</v>
      </c>
    </row>
    <row r="4026" spans="2:7" hidden="1" x14ac:dyDescent="0.5">
      <c r="B4026" s="122">
        <v>2024</v>
      </c>
      <c r="C4026" s="126" t="s">
        <v>72</v>
      </c>
      <c r="D4026" s="126" t="s">
        <v>142</v>
      </c>
      <c r="E4026" s="124">
        <v>0.236239</v>
      </c>
      <c r="F4026" s="124">
        <v>0.160191</v>
      </c>
      <c r="G4026" s="124">
        <v>0.39643</v>
      </c>
    </row>
    <row r="4027" spans="2:7" hidden="1" x14ac:dyDescent="0.5">
      <c r="B4027" s="122">
        <v>2024</v>
      </c>
      <c r="C4027" s="126" t="s">
        <v>72</v>
      </c>
      <c r="D4027" s="126" t="s">
        <v>143</v>
      </c>
      <c r="E4027" s="124">
        <v>0.52780499999999997</v>
      </c>
      <c r="F4027" s="124">
        <v>0.15304300000000001</v>
      </c>
      <c r="G4027" s="124">
        <v>0.68084800000000001</v>
      </c>
    </row>
    <row r="4028" spans="2:7" hidden="1" x14ac:dyDescent="0.5">
      <c r="B4028" s="122">
        <v>2024</v>
      </c>
      <c r="C4028" s="126" t="s">
        <v>72</v>
      </c>
      <c r="D4028" s="126" t="s">
        <v>144</v>
      </c>
      <c r="E4028" s="124">
        <v>2.0972000000000001E-2</v>
      </c>
      <c r="F4028" s="124">
        <v>4.2834999999999998E-2</v>
      </c>
      <c r="G4028" s="124">
        <v>6.3807000000000003E-2</v>
      </c>
    </row>
    <row r="4029" spans="2:7" hidden="1" x14ac:dyDescent="0.5">
      <c r="B4029" s="122">
        <v>2024</v>
      </c>
      <c r="C4029" s="126" t="s">
        <v>72</v>
      </c>
      <c r="D4029" s="126" t="s">
        <v>145</v>
      </c>
      <c r="E4029" s="124">
        <v>0.46315000000000001</v>
      </c>
      <c r="F4029" s="124">
        <v>0.58856299999999995</v>
      </c>
      <c r="G4029" s="124">
        <v>1.0517129999999999</v>
      </c>
    </row>
    <row r="4030" spans="2:7" hidden="1" x14ac:dyDescent="0.5">
      <c r="B4030" s="122">
        <v>2024</v>
      </c>
      <c r="C4030" s="126" t="s">
        <v>146</v>
      </c>
      <c r="D4030" s="126" t="s">
        <v>147</v>
      </c>
      <c r="E4030" s="124">
        <v>1.17E-3</v>
      </c>
      <c r="F4030" s="124">
        <v>0.69293099999999996</v>
      </c>
      <c r="G4030" s="124">
        <v>0.69410099999999997</v>
      </c>
    </row>
    <row r="4031" spans="2:7" hidden="1" x14ac:dyDescent="0.5">
      <c r="B4031" s="122">
        <v>2024</v>
      </c>
      <c r="C4031" s="126" t="s">
        <v>146</v>
      </c>
      <c r="D4031" s="126" t="s">
        <v>148</v>
      </c>
      <c r="E4031" s="124">
        <v>8.5052000000000003E-2</v>
      </c>
      <c r="F4031" s="124">
        <v>0.101877</v>
      </c>
      <c r="G4031" s="124">
        <v>0.18692900000000001</v>
      </c>
    </row>
    <row r="4032" spans="2:7" hidden="1" x14ac:dyDescent="0.5">
      <c r="B4032" s="122">
        <v>2024</v>
      </c>
      <c r="C4032" s="126" t="s">
        <v>146</v>
      </c>
      <c r="D4032" s="126" t="s">
        <v>149</v>
      </c>
      <c r="E4032" s="124">
        <v>1.0796999999999999E-2</v>
      </c>
      <c r="F4032" s="124">
        <v>0.33610600000000002</v>
      </c>
      <c r="G4032" s="124">
        <v>0.34690300000000002</v>
      </c>
    </row>
    <row r="4033" spans="2:7" hidden="1" x14ac:dyDescent="0.5">
      <c r="B4033" s="122">
        <v>2024</v>
      </c>
      <c r="C4033" s="126" t="s">
        <v>146</v>
      </c>
      <c r="D4033" s="126" t="s">
        <v>150</v>
      </c>
      <c r="E4033" s="124">
        <v>5.5138E-2</v>
      </c>
      <c r="F4033" s="124">
        <v>1.150679</v>
      </c>
      <c r="G4033" s="124">
        <v>1.2058169999999999</v>
      </c>
    </row>
    <row r="4034" spans="2:7" hidden="1" x14ac:dyDescent="0.5">
      <c r="B4034" s="122">
        <v>2024</v>
      </c>
      <c r="C4034" s="126" t="s">
        <v>146</v>
      </c>
      <c r="D4034" s="126" t="s">
        <v>151</v>
      </c>
      <c r="E4034" s="124">
        <v>1.6462999999999998E-2</v>
      </c>
      <c r="F4034" s="124">
        <v>5.5690000000000003E-2</v>
      </c>
      <c r="G4034" s="124">
        <v>7.2152999999999995E-2</v>
      </c>
    </row>
    <row r="4035" spans="2:7" hidden="1" x14ac:dyDescent="0.5">
      <c r="B4035" s="122">
        <v>2024</v>
      </c>
      <c r="C4035" s="126" t="s">
        <v>146</v>
      </c>
      <c r="D4035" s="126" t="s">
        <v>152</v>
      </c>
      <c r="E4035" s="124">
        <v>1.768E-3</v>
      </c>
      <c r="F4035" s="124">
        <v>7.0335999999999996E-2</v>
      </c>
      <c r="G4035" s="124">
        <v>7.2104000000000001E-2</v>
      </c>
    </row>
    <row r="4036" spans="2:7" hidden="1" x14ac:dyDescent="0.5">
      <c r="B4036" s="122">
        <v>2024</v>
      </c>
      <c r="C4036" s="126" t="s">
        <v>146</v>
      </c>
      <c r="D4036" s="126" t="s">
        <v>153</v>
      </c>
      <c r="E4036" s="124">
        <v>2.7209999999999999E-3</v>
      </c>
      <c r="F4036" s="124">
        <v>0.31142799999999998</v>
      </c>
      <c r="G4036" s="124">
        <v>0.31414900000000001</v>
      </c>
    </row>
    <row r="4037" spans="2:7" hidden="1" x14ac:dyDescent="0.5">
      <c r="B4037" s="122">
        <v>2024</v>
      </c>
      <c r="C4037" s="126" t="s">
        <v>146</v>
      </c>
      <c r="D4037" s="126" t="s">
        <v>154</v>
      </c>
      <c r="E4037" s="124">
        <v>3.4589999999999998E-3</v>
      </c>
      <c r="F4037" s="124">
        <v>1.3112159999999999</v>
      </c>
      <c r="G4037" s="124">
        <v>1.314675</v>
      </c>
    </row>
    <row r="4038" spans="2:7" hidden="1" x14ac:dyDescent="0.5">
      <c r="B4038" s="122">
        <v>2024</v>
      </c>
      <c r="C4038" s="126" t="s">
        <v>146</v>
      </c>
      <c r="D4038" s="126" t="s">
        <v>155</v>
      </c>
      <c r="E4038" s="124">
        <v>0</v>
      </c>
      <c r="F4038" s="124">
        <v>2.0636000000000002E-2</v>
      </c>
      <c r="G4038" s="124">
        <v>2.0636000000000002E-2</v>
      </c>
    </row>
    <row r="4039" spans="2:7" hidden="1" x14ac:dyDescent="0.5">
      <c r="B4039" s="122">
        <v>2024</v>
      </c>
      <c r="C4039" s="126" t="s">
        <v>146</v>
      </c>
      <c r="D4039" s="126" t="s">
        <v>156</v>
      </c>
      <c r="E4039" s="124">
        <v>1.6101000000000001E-2</v>
      </c>
      <c r="F4039" s="124">
        <v>0.46368900000000002</v>
      </c>
      <c r="G4039" s="124">
        <v>0.47978999999999999</v>
      </c>
    </row>
    <row r="4040" spans="2:7" hidden="1" x14ac:dyDescent="0.5">
      <c r="B4040" s="122">
        <v>2024</v>
      </c>
      <c r="C4040" s="126" t="s">
        <v>146</v>
      </c>
      <c r="D4040" s="126" t="s">
        <v>157</v>
      </c>
      <c r="E4040" s="124">
        <v>2.9524999999999999E-2</v>
      </c>
      <c r="F4040" s="124">
        <v>0.27306200000000003</v>
      </c>
      <c r="G4040" s="124">
        <v>0.30258700000000011</v>
      </c>
    </row>
    <row r="4041" spans="2:7" hidden="1" x14ac:dyDescent="0.5">
      <c r="B4041" s="122">
        <v>2024</v>
      </c>
      <c r="C4041" s="126" t="s">
        <v>146</v>
      </c>
      <c r="D4041" s="126" t="s">
        <v>158</v>
      </c>
      <c r="E4041" s="124">
        <v>1.0739E-2</v>
      </c>
      <c r="F4041" s="124">
        <v>0.211534</v>
      </c>
      <c r="G4041" s="124">
        <v>0.222273</v>
      </c>
    </row>
    <row r="4042" spans="2:7" hidden="1" x14ac:dyDescent="0.5">
      <c r="B4042" s="122">
        <v>2024</v>
      </c>
      <c r="C4042" s="126" t="s">
        <v>146</v>
      </c>
      <c r="D4042" s="126" t="s">
        <v>159</v>
      </c>
      <c r="E4042" s="124">
        <v>-1.1460000000000001E-3</v>
      </c>
      <c r="F4042" s="124">
        <v>3.9631E-2</v>
      </c>
      <c r="G4042" s="124">
        <v>3.8484999999999998E-2</v>
      </c>
    </row>
    <row r="4043" spans="2:7" hidden="1" x14ac:dyDescent="0.5">
      <c r="B4043" s="122">
        <v>2024</v>
      </c>
      <c r="C4043" s="126" t="s">
        <v>146</v>
      </c>
      <c r="D4043" s="126" t="s">
        <v>160</v>
      </c>
      <c r="E4043" s="124">
        <v>1.9484999999999999E-2</v>
      </c>
      <c r="F4043" s="124">
        <v>0.20277200000000001</v>
      </c>
      <c r="G4043" s="124">
        <v>0.22225700000000001</v>
      </c>
    </row>
    <row r="4044" spans="2:7" hidden="1" x14ac:dyDescent="0.5">
      <c r="B4044" s="122">
        <v>2024</v>
      </c>
      <c r="C4044" s="126" t="s">
        <v>146</v>
      </c>
      <c r="D4044" s="126" t="s">
        <v>161</v>
      </c>
      <c r="E4044" s="124">
        <v>3.833E-3</v>
      </c>
      <c r="F4044" s="124">
        <v>6.5807000000000004E-2</v>
      </c>
      <c r="G4044" s="124">
        <v>6.9640000000000007E-2</v>
      </c>
    </row>
    <row r="4045" spans="2:7" hidden="1" x14ac:dyDescent="0.5">
      <c r="B4045" s="122">
        <v>2024</v>
      </c>
      <c r="C4045" s="126" t="s">
        <v>146</v>
      </c>
      <c r="D4045" s="126" t="s">
        <v>162</v>
      </c>
      <c r="E4045" s="124">
        <v>7.535E-3</v>
      </c>
      <c r="F4045" s="124">
        <v>4.2819999999999997E-2</v>
      </c>
      <c r="G4045" s="124">
        <v>5.0354999999999997E-2</v>
      </c>
    </row>
    <row r="4046" spans="2:7" hidden="1" x14ac:dyDescent="0.5">
      <c r="B4046" s="122">
        <v>2024</v>
      </c>
      <c r="C4046" s="126" t="s">
        <v>146</v>
      </c>
      <c r="D4046" s="126" t="s">
        <v>163</v>
      </c>
      <c r="E4046" s="124">
        <v>1.7361999999999999E-2</v>
      </c>
      <c r="F4046" s="124">
        <v>3.2807999999999997E-2</v>
      </c>
      <c r="G4046" s="124">
        <v>5.0169999999999992E-2</v>
      </c>
    </row>
    <row r="4047" spans="2:7" hidden="1" x14ac:dyDescent="0.5">
      <c r="B4047" s="122">
        <v>2024</v>
      </c>
      <c r="C4047" s="126" t="s">
        <v>146</v>
      </c>
      <c r="D4047" s="126" t="s">
        <v>164</v>
      </c>
      <c r="E4047" s="124">
        <v>-3.9899999999999996E-3</v>
      </c>
      <c r="F4047" s="124">
        <v>0.185477</v>
      </c>
      <c r="G4047" s="124">
        <v>0.18148700000000001</v>
      </c>
    </row>
    <row r="4048" spans="2:7" hidden="1" x14ac:dyDescent="0.5">
      <c r="B4048" s="122">
        <v>2024</v>
      </c>
      <c r="C4048" s="126" t="s">
        <v>146</v>
      </c>
      <c r="D4048" s="126" t="s">
        <v>165</v>
      </c>
      <c r="E4048" s="124">
        <v>3.3315999999999998E-2</v>
      </c>
      <c r="F4048" s="124">
        <v>2.4926179999999998</v>
      </c>
      <c r="G4048" s="124">
        <v>2.5259339999999999</v>
      </c>
    </row>
    <row r="4049" spans="2:7" hidden="1" x14ac:dyDescent="0.5">
      <c r="B4049" s="122">
        <v>2024</v>
      </c>
      <c r="C4049" s="126" t="s">
        <v>146</v>
      </c>
      <c r="D4049" s="126" t="s">
        <v>166</v>
      </c>
      <c r="E4049" s="124">
        <v>6.1469999999999997E-3</v>
      </c>
      <c r="F4049" s="124">
        <v>0.27491199999999999</v>
      </c>
      <c r="G4049" s="124">
        <v>0.281059</v>
      </c>
    </row>
    <row r="4050" spans="2:7" hidden="1" x14ac:dyDescent="0.5">
      <c r="B4050" s="122">
        <v>2024</v>
      </c>
      <c r="C4050" s="126" t="s">
        <v>146</v>
      </c>
      <c r="D4050" s="126" t="s">
        <v>167</v>
      </c>
      <c r="E4050" s="124">
        <v>1.5376000000000001E-2</v>
      </c>
      <c r="F4050" s="124">
        <v>0.602182</v>
      </c>
      <c r="G4050" s="124">
        <v>0.61755800000000005</v>
      </c>
    </row>
    <row r="4051" spans="2:7" hidden="1" x14ac:dyDescent="0.5">
      <c r="B4051" s="122">
        <v>2024</v>
      </c>
      <c r="C4051" s="126" t="s">
        <v>146</v>
      </c>
      <c r="D4051" s="126" t="s">
        <v>168</v>
      </c>
      <c r="E4051" s="124">
        <v>0.34192</v>
      </c>
      <c r="F4051" s="124">
        <v>1.2529680000000001</v>
      </c>
      <c r="G4051" s="124">
        <v>1.5948880000000001</v>
      </c>
    </row>
    <row r="4052" spans="2:7" hidden="1" x14ac:dyDescent="0.5">
      <c r="B4052" s="122">
        <v>2024</v>
      </c>
      <c r="C4052" s="126" t="s">
        <v>146</v>
      </c>
      <c r="D4052" s="126" t="s">
        <v>169</v>
      </c>
      <c r="E4052" s="124">
        <v>-1.6200000000000001E-4</v>
      </c>
      <c r="F4052" s="124">
        <v>6.7863999999999994E-2</v>
      </c>
      <c r="G4052" s="124">
        <v>6.7701999999999998E-2</v>
      </c>
    </row>
    <row r="4053" spans="2:7" hidden="1" x14ac:dyDescent="0.5">
      <c r="B4053" s="122">
        <v>2024</v>
      </c>
      <c r="C4053" s="126" t="s">
        <v>146</v>
      </c>
      <c r="D4053" s="126" t="s">
        <v>170</v>
      </c>
      <c r="E4053" s="124">
        <v>3.9020000000000001E-3</v>
      </c>
      <c r="F4053" s="124">
        <v>0.10979999999999999</v>
      </c>
      <c r="G4053" s="124">
        <v>0.113702</v>
      </c>
    </row>
    <row r="4054" spans="2:7" hidden="1" x14ac:dyDescent="0.5">
      <c r="B4054" s="122">
        <v>2024</v>
      </c>
      <c r="C4054" s="126" t="s">
        <v>146</v>
      </c>
      <c r="D4054" s="126" t="s">
        <v>171</v>
      </c>
      <c r="E4054" s="124">
        <v>6.5399999999999996E-4</v>
      </c>
      <c r="F4054" s="124">
        <v>1.9556E-2</v>
      </c>
      <c r="G4054" s="124">
        <v>2.0209999999999999E-2</v>
      </c>
    </row>
    <row r="4055" spans="2:7" hidden="1" x14ac:dyDescent="0.5">
      <c r="B4055" s="122">
        <v>2024</v>
      </c>
      <c r="C4055" s="126" t="s">
        <v>146</v>
      </c>
      <c r="D4055" s="126" t="s">
        <v>172</v>
      </c>
      <c r="E4055" s="124">
        <v>1.8289E-2</v>
      </c>
      <c r="F4055" s="124">
        <v>1.5363999999999999E-2</v>
      </c>
      <c r="G4055" s="124">
        <v>3.3653000000000002E-2</v>
      </c>
    </row>
    <row r="4056" spans="2:7" hidden="1" x14ac:dyDescent="0.5">
      <c r="B4056" s="122">
        <v>2024</v>
      </c>
      <c r="C4056" s="126" t="s">
        <v>146</v>
      </c>
      <c r="D4056" s="126" t="s">
        <v>173</v>
      </c>
      <c r="E4056" s="124">
        <v>2.4699999999999999E-4</v>
      </c>
      <c r="F4056" s="124">
        <v>8.8227E-2</v>
      </c>
      <c r="G4056" s="124">
        <v>8.8473999999999997E-2</v>
      </c>
    </row>
    <row r="4057" spans="2:7" hidden="1" x14ac:dyDescent="0.5">
      <c r="B4057" s="122">
        <v>2024</v>
      </c>
      <c r="C4057" s="126" t="s">
        <v>146</v>
      </c>
      <c r="D4057" s="126" t="s">
        <v>174</v>
      </c>
      <c r="E4057" s="124">
        <v>-1.299E-3</v>
      </c>
      <c r="F4057" s="124">
        <v>1.5009E-2</v>
      </c>
      <c r="G4057" s="124">
        <v>1.371E-2</v>
      </c>
    </row>
    <row r="4058" spans="2:7" hidden="1" x14ac:dyDescent="0.5">
      <c r="B4058" s="122">
        <v>2024</v>
      </c>
      <c r="C4058" s="126" t="s">
        <v>146</v>
      </c>
      <c r="D4058" s="126" t="s">
        <v>175</v>
      </c>
      <c r="E4058" s="124">
        <v>2.7799999999999998E-4</v>
      </c>
      <c r="F4058" s="124">
        <v>9.2599999999999991E-3</v>
      </c>
      <c r="G4058" s="124">
        <v>9.5379999999999996E-3</v>
      </c>
    </row>
    <row r="4059" spans="2:7" hidden="1" x14ac:dyDescent="0.5">
      <c r="B4059" s="122">
        <v>2024</v>
      </c>
      <c r="C4059" s="126" t="s">
        <v>146</v>
      </c>
      <c r="D4059" s="126" t="s">
        <v>176</v>
      </c>
      <c r="E4059" s="124">
        <v>3.5100000000000001E-3</v>
      </c>
      <c r="F4059" s="124">
        <v>0.19370799999999999</v>
      </c>
      <c r="G4059" s="124">
        <v>0.197218</v>
      </c>
    </row>
    <row r="4060" spans="2:7" hidden="1" x14ac:dyDescent="0.5">
      <c r="B4060" s="122">
        <v>2024</v>
      </c>
      <c r="C4060" s="126" t="s">
        <v>73</v>
      </c>
      <c r="D4060" s="126" t="s">
        <v>177</v>
      </c>
      <c r="E4060" s="124">
        <v>0.23846200000000001</v>
      </c>
      <c r="F4060" s="124">
        <v>0.96151500000000001</v>
      </c>
      <c r="G4060" s="124">
        <v>1.1999770000000001</v>
      </c>
    </row>
    <row r="4061" spans="2:7" hidden="1" x14ac:dyDescent="0.5">
      <c r="B4061" s="122">
        <v>2024</v>
      </c>
      <c r="C4061" s="126" t="s">
        <v>73</v>
      </c>
      <c r="D4061" s="126" t="s">
        <v>178</v>
      </c>
      <c r="E4061" s="124">
        <v>0.25224000000000002</v>
      </c>
      <c r="F4061" s="124">
        <v>0.55127300000000001</v>
      </c>
      <c r="G4061" s="124">
        <v>0.80351300000000003</v>
      </c>
    </row>
    <row r="4062" spans="2:7" hidden="1" x14ac:dyDescent="0.5">
      <c r="B4062" s="122">
        <v>2024</v>
      </c>
      <c r="C4062" s="126" t="s">
        <v>73</v>
      </c>
      <c r="D4062" s="126" t="s">
        <v>179</v>
      </c>
      <c r="E4062" s="124">
        <v>6.3921000000000006E-2</v>
      </c>
      <c r="F4062" s="124">
        <v>0.31926700000000002</v>
      </c>
      <c r="G4062" s="124">
        <v>0.38318799999999997</v>
      </c>
    </row>
    <row r="4063" spans="2:7" hidden="1" x14ac:dyDescent="0.5">
      <c r="B4063" s="122">
        <v>2024</v>
      </c>
      <c r="C4063" s="126" t="s">
        <v>73</v>
      </c>
      <c r="D4063" s="126" t="s">
        <v>180</v>
      </c>
      <c r="E4063" s="124">
        <v>-1.3439999999999999E-3</v>
      </c>
      <c r="F4063" s="124">
        <v>8.0056000000000002E-2</v>
      </c>
      <c r="G4063" s="124">
        <v>7.8712000000000004E-2</v>
      </c>
    </row>
    <row r="4064" spans="2:7" hidden="1" x14ac:dyDescent="0.5">
      <c r="B4064" s="122">
        <v>2024</v>
      </c>
      <c r="C4064" s="126" t="s">
        <v>73</v>
      </c>
      <c r="D4064" s="126" t="s">
        <v>181</v>
      </c>
      <c r="E4064" s="124">
        <v>1.1805E-2</v>
      </c>
      <c r="F4064" s="124">
        <v>3.1726999999999998E-2</v>
      </c>
      <c r="G4064" s="124">
        <v>4.3532000000000001E-2</v>
      </c>
    </row>
    <row r="4065" spans="2:7" hidden="1" x14ac:dyDescent="0.5">
      <c r="B4065" s="122">
        <v>2024</v>
      </c>
      <c r="C4065" s="126" t="s">
        <v>73</v>
      </c>
      <c r="D4065" s="126" t="s">
        <v>182</v>
      </c>
      <c r="E4065" s="124">
        <v>0.36583100000000002</v>
      </c>
      <c r="F4065" s="124">
        <v>0.50656500000000004</v>
      </c>
      <c r="G4065" s="124">
        <v>0.87239600000000006</v>
      </c>
    </row>
    <row r="4066" spans="2:7" hidden="1" x14ac:dyDescent="0.5">
      <c r="B4066" s="122">
        <v>2024</v>
      </c>
      <c r="C4066" s="126" t="s">
        <v>73</v>
      </c>
      <c r="D4066" s="126" t="s">
        <v>183</v>
      </c>
      <c r="E4066" s="124">
        <v>1.100142</v>
      </c>
      <c r="F4066" s="124">
        <v>1.046548</v>
      </c>
      <c r="G4066" s="124">
        <v>2.14669</v>
      </c>
    </row>
    <row r="4067" spans="2:7" hidden="1" x14ac:dyDescent="0.5">
      <c r="B4067" s="122">
        <v>2024</v>
      </c>
      <c r="C4067" s="126" t="s">
        <v>73</v>
      </c>
      <c r="D4067" s="126" t="s">
        <v>184</v>
      </c>
      <c r="E4067" s="124">
        <v>0.40783900000000001</v>
      </c>
      <c r="F4067" s="124">
        <v>0.92670399999999997</v>
      </c>
      <c r="G4067" s="124">
        <v>1.334543</v>
      </c>
    </row>
    <row r="4068" spans="2:7" hidden="1" x14ac:dyDescent="0.5">
      <c r="B4068" s="122">
        <v>2024</v>
      </c>
      <c r="C4068" s="126" t="s">
        <v>73</v>
      </c>
      <c r="D4068" s="126" t="s">
        <v>185</v>
      </c>
      <c r="E4068" s="124">
        <v>0.87901899999999999</v>
      </c>
      <c r="F4068" s="124">
        <v>1.534322</v>
      </c>
      <c r="G4068" s="124">
        <v>2.413341</v>
      </c>
    </row>
    <row r="4069" spans="2:7" hidden="1" x14ac:dyDescent="0.5">
      <c r="B4069" s="122">
        <v>2024</v>
      </c>
      <c r="C4069" s="126" t="s">
        <v>186</v>
      </c>
      <c r="D4069" s="126" t="s">
        <v>187</v>
      </c>
      <c r="E4069" s="124">
        <v>0.187441</v>
      </c>
      <c r="F4069" s="124">
        <v>0.18184500000000001</v>
      </c>
      <c r="G4069" s="124">
        <v>0.369286</v>
      </c>
    </row>
    <row r="4070" spans="2:7" hidden="1" x14ac:dyDescent="0.5">
      <c r="B4070" s="122">
        <v>2024</v>
      </c>
      <c r="C4070" s="126" t="s">
        <v>186</v>
      </c>
      <c r="D4070" s="126" t="s">
        <v>188</v>
      </c>
      <c r="E4070" s="124">
        <v>0.41837099999999999</v>
      </c>
      <c r="F4070" s="124">
        <v>0.80105000000000004</v>
      </c>
      <c r="G4070" s="124">
        <v>1.2194210000000001</v>
      </c>
    </row>
    <row r="4071" spans="2:7" hidden="1" x14ac:dyDescent="0.5">
      <c r="B4071" s="122">
        <v>2024</v>
      </c>
      <c r="C4071" s="126" t="s">
        <v>186</v>
      </c>
      <c r="D4071" s="126" t="s">
        <v>189</v>
      </c>
      <c r="E4071" s="124">
        <v>0.400534</v>
      </c>
      <c r="F4071" s="124">
        <v>0.81314799999999998</v>
      </c>
      <c r="G4071" s="124">
        <v>1.2136819999999999</v>
      </c>
    </row>
    <row r="4072" spans="2:7" hidden="1" x14ac:dyDescent="0.5">
      <c r="B4072" s="122">
        <v>2024</v>
      </c>
      <c r="C4072" s="126" t="s">
        <v>190</v>
      </c>
      <c r="D4072" s="126" t="s">
        <v>191</v>
      </c>
      <c r="E4072" s="124">
        <v>9.3159999999999996E-3</v>
      </c>
      <c r="F4072" s="124">
        <v>2.1887E-2</v>
      </c>
      <c r="G4072" s="124">
        <v>3.1203000000000002E-2</v>
      </c>
    </row>
    <row r="4073" spans="2:7" hidden="1" x14ac:dyDescent="0.5">
      <c r="B4073" s="122">
        <v>2024</v>
      </c>
      <c r="C4073" s="126" t="s">
        <v>190</v>
      </c>
      <c r="D4073" s="126" t="s">
        <v>192</v>
      </c>
      <c r="E4073" s="124">
        <v>5.2117999999999998E-2</v>
      </c>
      <c r="F4073" s="124">
        <v>7.6346999999999998E-2</v>
      </c>
      <c r="G4073" s="124">
        <v>0.128465</v>
      </c>
    </row>
    <row r="4074" spans="2:7" hidden="1" x14ac:dyDescent="0.5">
      <c r="B4074" s="122">
        <v>2024</v>
      </c>
      <c r="C4074" s="126" t="s">
        <v>190</v>
      </c>
      <c r="D4074" s="126" t="s">
        <v>193</v>
      </c>
      <c r="E4074" s="124">
        <v>0.270812</v>
      </c>
      <c r="F4074" s="124">
        <v>0.37957800000000003</v>
      </c>
      <c r="G4074" s="124">
        <v>0.65039000000000002</v>
      </c>
    </row>
    <row r="4075" spans="2:7" hidden="1" x14ac:dyDescent="0.5">
      <c r="B4075" s="122">
        <v>2024</v>
      </c>
      <c r="C4075" s="126" t="s">
        <v>190</v>
      </c>
      <c r="D4075" s="126" t="s">
        <v>194</v>
      </c>
      <c r="E4075" s="124">
        <v>7.4859999999999996E-3</v>
      </c>
      <c r="F4075" s="124">
        <v>7.731E-3</v>
      </c>
      <c r="G4075" s="124">
        <v>1.5217E-2</v>
      </c>
    </row>
    <row r="4076" spans="2:7" hidden="1" x14ac:dyDescent="0.5">
      <c r="B4076" s="122">
        <v>2024</v>
      </c>
      <c r="C4076" s="126" t="s">
        <v>190</v>
      </c>
      <c r="D4076" s="126" t="s">
        <v>195</v>
      </c>
      <c r="E4076" s="124">
        <v>0.38120999999999999</v>
      </c>
      <c r="F4076" s="124">
        <v>0.539744</v>
      </c>
      <c r="G4076" s="124">
        <v>0.92095400000000005</v>
      </c>
    </row>
    <row r="4077" spans="2:7" hidden="1" x14ac:dyDescent="0.5">
      <c r="B4077" s="122">
        <v>2024</v>
      </c>
      <c r="C4077" s="126" t="s">
        <v>190</v>
      </c>
      <c r="D4077" s="126" t="s">
        <v>196</v>
      </c>
      <c r="E4077" s="124">
        <v>0.19045699999999999</v>
      </c>
      <c r="F4077" s="124">
        <v>0.23888000000000001</v>
      </c>
      <c r="G4077" s="124">
        <v>0.42933700000000002</v>
      </c>
    </row>
    <row r="4078" spans="2:7" hidden="1" x14ac:dyDescent="0.5">
      <c r="B4078" s="122">
        <v>2024</v>
      </c>
      <c r="C4078" s="126" t="s">
        <v>190</v>
      </c>
      <c r="D4078" s="126" t="s">
        <v>197</v>
      </c>
      <c r="E4078" s="124">
        <v>9.1824000000000003E-2</v>
      </c>
      <c r="F4078" s="124">
        <v>0.12332700000000001</v>
      </c>
      <c r="G4078" s="124">
        <v>0.21515100000000001</v>
      </c>
    </row>
    <row r="4079" spans="2:7" hidden="1" x14ac:dyDescent="0.5">
      <c r="B4079" s="122">
        <v>2024</v>
      </c>
      <c r="C4079" s="126" t="s">
        <v>190</v>
      </c>
      <c r="D4079" s="126" t="s">
        <v>198</v>
      </c>
      <c r="E4079" s="124">
        <v>0.313081</v>
      </c>
      <c r="F4079" s="124">
        <v>1.1448959999999999</v>
      </c>
      <c r="G4079" s="124">
        <v>1.4579770000000001</v>
      </c>
    </row>
    <row r="4080" spans="2:7" hidden="1" x14ac:dyDescent="0.5">
      <c r="B4080" s="122">
        <v>2024</v>
      </c>
      <c r="C4080" s="126" t="s">
        <v>190</v>
      </c>
      <c r="D4080" s="126" t="s">
        <v>199</v>
      </c>
      <c r="E4080" s="124">
        <v>1.9234000000000001E-2</v>
      </c>
      <c r="F4080" s="124">
        <v>0.152063</v>
      </c>
      <c r="G4080" s="124">
        <v>0.171297</v>
      </c>
    </row>
    <row r="4081" spans="2:7" hidden="1" x14ac:dyDescent="0.5">
      <c r="B4081" s="122">
        <v>2024</v>
      </c>
      <c r="C4081" s="126" t="s">
        <v>190</v>
      </c>
      <c r="D4081" s="126" t="s">
        <v>200</v>
      </c>
      <c r="E4081" s="124">
        <v>0.107986</v>
      </c>
      <c r="F4081" s="124">
        <v>0.24762799999999999</v>
      </c>
      <c r="G4081" s="124">
        <v>0.35561399999999999</v>
      </c>
    </row>
    <row r="4082" spans="2:7" hidden="1" x14ac:dyDescent="0.5">
      <c r="B4082" s="122">
        <v>2024</v>
      </c>
      <c r="C4082" s="126" t="s">
        <v>190</v>
      </c>
      <c r="D4082" s="126" t="s">
        <v>201</v>
      </c>
      <c r="E4082" s="124">
        <v>0.43117100000000003</v>
      </c>
      <c r="F4082" s="124">
        <v>0.64054199999999994</v>
      </c>
      <c r="G4082" s="124">
        <v>1.0717129999999999</v>
      </c>
    </row>
    <row r="4083" spans="2:7" hidden="1" x14ac:dyDescent="0.5">
      <c r="B4083" s="122">
        <v>2024</v>
      </c>
      <c r="C4083" s="126" t="s">
        <v>190</v>
      </c>
      <c r="D4083" s="126" t="s">
        <v>202</v>
      </c>
      <c r="E4083" s="124">
        <v>0.30700699999999997</v>
      </c>
      <c r="F4083" s="124">
        <v>0.52155700000000005</v>
      </c>
      <c r="G4083" s="124">
        <v>0.82856400000000008</v>
      </c>
    </row>
    <row r="4084" spans="2:7" hidden="1" x14ac:dyDescent="0.5">
      <c r="B4084" s="122">
        <v>2024</v>
      </c>
      <c r="C4084" s="126" t="s">
        <v>190</v>
      </c>
      <c r="D4084" s="126" t="s">
        <v>203</v>
      </c>
      <c r="E4084" s="124">
        <v>2.9017999999999999E-2</v>
      </c>
      <c r="F4084" s="124">
        <v>6.7235000000000003E-2</v>
      </c>
      <c r="G4084" s="124">
        <v>9.6253000000000005E-2</v>
      </c>
    </row>
    <row r="4085" spans="2:7" hidden="1" x14ac:dyDescent="0.5">
      <c r="B4085" s="122">
        <v>2024</v>
      </c>
      <c r="C4085" s="126" t="s">
        <v>190</v>
      </c>
      <c r="D4085" s="126" t="s">
        <v>204</v>
      </c>
      <c r="E4085" s="124">
        <v>0.10649400000000001</v>
      </c>
      <c r="F4085" s="124">
        <v>0.17127200000000001</v>
      </c>
      <c r="G4085" s="124">
        <v>0.27776600000000001</v>
      </c>
    </row>
    <row r="4086" spans="2:7" hidden="1" x14ac:dyDescent="0.5">
      <c r="B4086" s="122">
        <v>2024</v>
      </c>
      <c r="C4086" s="126" t="s">
        <v>190</v>
      </c>
      <c r="D4086" s="126" t="s">
        <v>205</v>
      </c>
      <c r="E4086" s="124">
        <v>3.2410000000000001E-2</v>
      </c>
      <c r="F4086" s="124">
        <v>3.9489999999999997E-2</v>
      </c>
      <c r="G4086" s="124">
        <v>7.1899999999999992E-2</v>
      </c>
    </row>
    <row r="4087" spans="2:7" hidden="1" x14ac:dyDescent="0.5">
      <c r="B4087" s="122">
        <v>2024</v>
      </c>
      <c r="C4087" s="126" t="s">
        <v>206</v>
      </c>
      <c r="D4087" s="126" t="s">
        <v>207</v>
      </c>
      <c r="E4087" s="124">
        <v>3.81E-3</v>
      </c>
      <c r="F4087" s="124">
        <v>1.238E-2</v>
      </c>
      <c r="G4087" s="124">
        <v>1.619E-2</v>
      </c>
    </row>
    <row r="4088" spans="2:7" hidden="1" x14ac:dyDescent="0.5">
      <c r="B4088" s="122">
        <v>2024</v>
      </c>
      <c r="C4088" s="126" t="s">
        <v>206</v>
      </c>
      <c r="D4088" s="126" t="s">
        <v>208</v>
      </c>
      <c r="E4088" s="124">
        <v>3.6120000000000002E-3</v>
      </c>
      <c r="F4088" s="124">
        <v>9.7380000000000001E-3</v>
      </c>
      <c r="G4088" s="124">
        <v>1.3350000000000001E-2</v>
      </c>
    </row>
    <row r="4089" spans="2:7" hidden="1" x14ac:dyDescent="0.5">
      <c r="B4089" s="122">
        <v>2024</v>
      </c>
      <c r="C4089" s="126" t="s">
        <v>206</v>
      </c>
      <c r="D4089" s="126" t="s">
        <v>209</v>
      </c>
      <c r="E4089" s="124">
        <v>2.0890000000000001E-3</v>
      </c>
      <c r="F4089" s="124">
        <v>4.1749999999999999E-3</v>
      </c>
      <c r="G4089" s="124">
        <v>6.2639999999999996E-3</v>
      </c>
    </row>
    <row r="4090" spans="2:7" hidden="1" x14ac:dyDescent="0.5">
      <c r="B4090" s="122">
        <v>2024</v>
      </c>
      <c r="C4090" s="126" t="s">
        <v>206</v>
      </c>
      <c r="D4090" s="126" t="s">
        <v>210</v>
      </c>
      <c r="E4090" s="124">
        <v>2.4029999999999999E-2</v>
      </c>
      <c r="F4090" s="124">
        <v>4.1133999999999997E-2</v>
      </c>
      <c r="G4090" s="124">
        <v>6.5164E-2</v>
      </c>
    </row>
    <row r="4091" spans="2:7" hidden="1" x14ac:dyDescent="0.5">
      <c r="B4091" s="122">
        <v>2024</v>
      </c>
      <c r="C4091" s="126" t="s">
        <v>206</v>
      </c>
      <c r="D4091" s="126" t="s">
        <v>211</v>
      </c>
      <c r="E4091" s="124">
        <v>1.2324E-2</v>
      </c>
      <c r="F4091" s="124">
        <v>2.7334000000000001E-2</v>
      </c>
      <c r="G4091" s="124">
        <v>3.9657999999999999E-2</v>
      </c>
    </row>
    <row r="4092" spans="2:7" hidden="1" x14ac:dyDescent="0.5">
      <c r="B4092" s="122">
        <v>2024</v>
      </c>
      <c r="C4092" s="126" t="s">
        <v>206</v>
      </c>
      <c r="D4092" s="126" t="s">
        <v>212</v>
      </c>
      <c r="E4092" s="124">
        <v>0.133053</v>
      </c>
      <c r="F4092" s="124">
        <v>0.28033999999999998</v>
      </c>
      <c r="G4092" s="124">
        <v>0.41339300000000001</v>
      </c>
    </row>
    <row r="4093" spans="2:7" hidden="1" x14ac:dyDescent="0.5">
      <c r="B4093" s="122">
        <v>2024</v>
      </c>
      <c r="C4093" s="126" t="s">
        <v>206</v>
      </c>
      <c r="D4093" s="126" t="s">
        <v>213</v>
      </c>
      <c r="E4093" s="124">
        <v>0.24646499999999999</v>
      </c>
      <c r="F4093" s="124">
        <v>0.43147000000000002</v>
      </c>
      <c r="G4093" s="124">
        <v>0.67793499999999995</v>
      </c>
    </row>
    <row r="4094" spans="2:7" hidden="1" x14ac:dyDescent="0.5">
      <c r="B4094" s="122">
        <v>2024</v>
      </c>
      <c r="C4094" s="126" t="s">
        <v>206</v>
      </c>
      <c r="D4094" s="126" t="s">
        <v>214</v>
      </c>
      <c r="E4094" s="124">
        <v>7.5550000000000001E-3</v>
      </c>
      <c r="F4094" s="124">
        <v>2.5502E-2</v>
      </c>
      <c r="G4094" s="124">
        <v>3.3057000000000003E-2</v>
      </c>
    </row>
    <row r="4095" spans="2:7" hidden="1" x14ac:dyDescent="0.5">
      <c r="B4095" s="122">
        <v>2024</v>
      </c>
      <c r="C4095" s="126" t="s">
        <v>206</v>
      </c>
      <c r="D4095" s="126" t="s">
        <v>215</v>
      </c>
      <c r="E4095" s="124">
        <v>6.4219999999999999E-2</v>
      </c>
      <c r="F4095" s="124">
        <v>0.10321900000000001</v>
      </c>
      <c r="G4095" s="124">
        <v>0.167439</v>
      </c>
    </row>
    <row r="4096" spans="2:7" hidden="1" x14ac:dyDescent="0.5">
      <c r="B4096" s="122">
        <v>2024</v>
      </c>
      <c r="C4096" s="126" t="s">
        <v>206</v>
      </c>
      <c r="D4096" s="126" t="s">
        <v>216</v>
      </c>
      <c r="E4096" s="124">
        <v>3.5316E-2</v>
      </c>
      <c r="F4096" s="124">
        <v>3.8260000000000002E-2</v>
      </c>
      <c r="G4096" s="124">
        <v>7.3576000000000003E-2</v>
      </c>
    </row>
    <row r="4097" spans="2:7" hidden="1" x14ac:dyDescent="0.5">
      <c r="B4097" s="122">
        <v>2024</v>
      </c>
      <c r="C4097" s="126" t="s">
        <v>206</v>
      </c>
      <c r="D4097" s="126" t="s">
        <v>217</v>
      </c>
      <c r="E4097" s="124">
        <v>1.2192E-2</v>
      </c>
      <c r="F4097" s="124">
        <v>2.7439999999999999E-2</v>
      </c>
      <c r="G4097" s="124">
        <v>3.9632000000000001E-2</v>
      </c>
    </row>
    <row r="4098" spans="2:7" hidden="1" x14ac:dyDescent="0.5">
      <c r="B4098" s="122">
        <v>2024</v>
      </c>
      <c r="C4098" s="126" t="s">
        <v>206</v>
      </c>
      <c r="D4098" s="126" t="s">
        <v>218</v>
      </c>
      <c r="E4098" s="124">
        <v>9.8410000000000008E-3</v>
      </c>
      <c r="F4098" s="124">
        <v>4.0653000000000002E-2</v>
      </c>
      <c r="G4098" s="124">
        <v>5.0493999999999997E-2</v>
      </c>
    </row>
    <row r="4099" spans="2:7" hidden="1" x14ac:dyDescent="0.5">
      <c r="B4099" s="122">
        <v>2024</v>
      </c>
      <c r="C4099" s="126" t="s">
        <v>206</v>
      </c>
      <c r="D4099" s="126" t="s">
        <v>219</v>
      </c>
      <c r="E4099" s="124">
        <v>3.0029E-2</v>
      </c>
      <c r="F4099" s="124">
        <v>6.2366999999999999E-2</v>
      </c>
      <c r="G4099" s="124">
        <v>9.2396000000000006E-2</v>
      </c>
    </row>
    <row r="4100" spans="2:7" hidden="1" x14ac:dyDescent="0.5">
      <c r="B4100" s="122">
        <v>2024</v>
      </c>
      <c r="C4100" s="126" t="s">
        <v>206</v>
      </c>
      <c r="D4100" s="126" t="s">
        <v>220</v>
      </c>
      <c r="E4100" s="124">
        <v>6.7860000000000004E-2</v>
      </c>
      <c r="F4100" s="124">
        <v>0.15718699999999999</v>
      </c>
      <c r="G4100" s="124">
        <v>0.225047</v>
      </c>
    </row>
    <row r="4101" spans="2:7" hidden="1" x14ac:dyDescent="0.5">
      <c r="B4101" s="122">
        <v>2024</v>
      </c>
      <c r="C4101" s="126" t="s">
        <v>206</v>
      </c>
      <c r="D4101" s="126" t="s">
        <v>221</v>
      </c>
      <c r="E4101" s="124">
        <v>3.5423999999999997E-2</v>
      </c>
      <c r="F4101" s="124">
        <v>0.60711800000000005</v>
      </c>
      <c r="G4101" s="124">
        <v>0.64254200000000006</v>
      </c>
    </row>
    <row r="4102" spans="2:7" hidden="1" x14ac:dyDescent="0.5">
      <c r="B4102" s="122">
        <v>2024</v>
      </c>
      <c r="C4102" s="126" t="s">
        <v>206</v>
      </c>
      <c r="D4102" s="126" t="s">
        <v>222</v>
      </c>
      <c r="E4102" s="124">
        <v>4.2907000000000001E-2</v>
      </c>
      <c r="F4102" s="124">
        <v>0.11691600000000001</v>
      </c>
      <c r="G4102" s="124">
        <v>0.15982299999999999</v>
      </c>
    </row>
    <row r="4103" spans="2:7" hidden="1" x14ac:dyDescent="0.5">
      <c r="B4103" s="122">
        <v>2024</v>
      </c>
      <c r="C4103" s="126" t="s">
        <v>206</v>
      </c>
      <c r="D4103" s="126" t="s">
        <v>223</v>
      </c>
      <c r="E4103" s="124">
        <v>7.5461E-2</v>
      </c>
      <c r="F4103" s="124">
        <v>0.20613000000000001</v>
      </c>
      <c r="G4103" s="124">
        <v>0.28159099999999998</v>
      </c>
    </row>
    <row r="4104" spans="2:7" hidden="1" x14ac:dyDescent="0.5">
      <c r="B4104" s="122">
        <v>2024</v>
      </c>
      <c r="C4104" s="126" t="s">
        <v>206</v>
      </c>
      <c r="D4104" s="126" t="s">
        <v>224</v>
      </c>
      <c r="E4104" s="124">
        <v>5.1050000000000002E-3</v>
      </c>
      <c r="F4104" s="124">
        <v>2.2567E-2</v>
      </c>
      <c r="G4104" s="124">
        <v>2.7671999999999999E-2</v>
      </c>
    </row>
    <row r="4105" spans="2:7" hidden="1" x14ac:dyDescent="0.5">
      <c r="B4105" s="122">
        <v>2024</v>
      </c>
      <c r="C4105" s="126" t="s">
        <v>206</v>
      </c>
      <c r="D4105" s="126" t="s">
        <v>225</v>
      </c>
      <c r="E4105" s="124">
        <v>4.0361000000000001E-2</v>
      </c>
      <c r="F4105" s="124">
        <v>0.225961</v>
      </c>
      <c r="G4105" s="124">
        <v>0.266322</v>
      </c>
    </row>
    <row r="4106" spans="2:7" hidden="1" x14ac:dyDescent="0.5">
      <c r="B4106" s="122">
        <v>2024</v>
      </c>
      <c r="C4106" s="126" t="s">
        <v>206</v>
      </c>
      <c r="D4106" s="126" t="s">
        <v>226</v>
      </c>
      <c r="E4106" s="124">
        <v>5.0478000000000002E-2</v>
      </c>
      <c r="F4106" s="124">
        <v>9.2376E-2</v>
      </c>
      <c r="G4106" s="124">
        <v>0.14285400000000001</v>
      </c>
    </row>
    <row r="4107" spans="2:7" hidden="1" x14ac:dyDescent="0.5">
      <c r="B4107" s="122">
        <v>2024</v>
      </c>
      <c r="C4107" s="126" t="s">
        <v>206</v>
      </c>
      <c r="D4107" s="126" t="s">
        <v>227</v>
      </c>
      <c r="E4107" s="124">
        <v>7.8448000000000004E-2</v>
      </c>
      <c r="F4107" s="124">
        <v>0.16039900000000001</v>
      </c>
      <c r="G4107" s="124">
        <v>0.238847</v>
      </c>
    </row>
    <row r="4108" spans="2:7" hidden="1" x14ac:dyDescent="0.5">
      <c r="B4108" s="122">
        <v>2024</v>
      </c>
      <c r="C4108" s="126" t="s">
        <v>206</v>
      </c>
      <c r="D4108" s="126" t="s">
        <v>228</v>
      </c>
      <c r="E4108" s="124">
        <v>3.8459E-2</v>
      </c>
      <c r="F4108" s="124">
        <v>9.9783999999999998E-2</v>
      </c>
      <c r="G4108" s="124">
        <v>0.138243</v>
      </c>
    </row>
    <row r="4109" spans="2:7" hidden="1" x14ac:dyDescent="0.5">
      <c r="B4109" s="122">
        <v>2024</v>
      </c>
      <c r="C4109" s="126" t="s">
        <v>206</v>
      </c>
      <c r="D4109" s="126" t="s">
        <v>229</v>
      </c>
      <c r="E4109" s="124">
        <v>9.9999999999999995E-7</v>
      </c>
      <c r="F4109" s="124">
        <v>6.2000000000000003E-5</v>
      </c>
      <c r="G4109" s="124">
        <v>6.3E-5</v>
      </c>
    </row>
    <row r="4110" spans="2:7" hidden="1" x14ac:dyDescent="0.5">
      <c r="B4110" s="122">
        <v>2024</v>
      </c>
      <c r="C4110" s="126" t="s">
        <v>206</v>
      </c>
      <c r="D4110" s="126" t="s">
        <v>230</v>
      </c>
      <c r="E4110" s="124">
        <v>1.6001999999999999E-2</v>
      </c>
      <c r="F4110" s="124">
        <v>4.0056000000000001E-2</v>
      </c>
      <c r="G4110" s="124">
        <v>5.6057999999999997E-2</v>
      </c>
    </row>
    <row r="4111" spans="2:7" hidden="1" x14ac:dyDescent="0.5">
      <c r="B4111" s="122">
        <v>2024</v>
      </c>
      <c r="C4111" s="126" t="s">
        <v>206</v>
      </c>
      <c r="D4111" s="126" t="s">
        <v>231</v>
      </c>
      <c r="E4111" s="124">
        <v>2.1797E-2</v>
      </c>
      <c r="F4111" s="124">
        <v>0.113037</v>
      </c>
      <c r="G4111" s="124">
        <v>0.13483400000000001</v>
      </c>
    </row>
    <row r="4112" spans="2:7" hidden="1" x14ac:dyDescent="0.5">
      <c r="B4112" s="122">
        <v>2024</v>
      </c>
      <c r="C4112" s="126" t="s">
        <v>206</v>
      </c>
      <c r="D4112" s="126" t="s">
        <v>232</v>
      </c>
      <c r="E4112" s="124">
        <v>5.2499999999999997E-4</v>
      </c>
      <c r="F4112" s="124">
        <v>1.547E-3</v>
      </c>
      <c r="G4112" s="124">
        <v>2.0720000000000001E-3</v>
      </c>
    </row>
    <row r="4113" spans="2:7" hidden="1" x14ac:dyDescent="0.5">
      <c r="B4113" s="122">
        <v>2024</v>
      </c>
      <c r="C4113" s="126" t="s">
        <v>206</v>
      </c>
      <c r="D4113" s="126" t="s">
        <v>233</v>
      </c>
      <c r="E4113" s="124">
        <v>8.9800000000000004E-4</v>
      </c>
      <c r="F4113" s="124">
        <v>1.7910000000000001E-3</v>
      </c>
      <c r="G4113" s="124">
        <v>2.689E-3</v>
      </c>
    </row>
    <row r="4114" spans="2:7" hidden="1" x14ac:dyDescent="0.5">
      <c r="B4114" s="122">
        <v>2024</v>
      </c>
      <c r="C4114" s="126" t="s">
        <v>206</v>
      </c>
      <c r="D4114" s="126" t="s">
        <v>234</v>
      </c>
      <c r="E4114" s="124">
        <v>1.6968E-2</v>
      </c>
      <c r="F4114" s="124">
        <v>3.5256999999999997E-2</v>
      </c>
      <c r="G4114" s="124">
        <v>5.2224999999999987E-2</v>
      </c>
    </row>
    <row r="4115" spans="2:7" hidden="1" x14ac:dyDescent="0.5">
      <c r="B4115" s="122">
        <v>2024</v>
      </c>
      <c r="C4115" s="126" t="s">
        <v>206</v>
      </c>
      <c r="D4115" s="126" t="s">
        <v>235</v>
      </c>
      <c r="E4115" s="124">
        <v>1.7704999999999999E-2</v>
      </c>
      <c r="F4115" s="124">
        <v>0.103657</v>
      </c>
      <c r="G4115" s="124">
        <v>0.121362</v>
      </c>
    </row>
    <row r="4116" spans="2:7" hidden="1" x14ac:dyDescent="0.5">
      <c r="B4116" s="122">
        <v>2024</v>
      </c>
      <c r="C4116" s="126" t="s">
        <v>206</v>
      </c>
      <c r="D4116" s="126" t="s">
        <v>236</v>
      </c>
      <c r="E4116" s="124">
        <v>3.7199999999999999E-4</v>
      </c>
      <c r="F4116" s="124">
        <v>1.07E-3</v>
      </c>
      <c r="G4116" s="124">
        <v>1.4419999999999999E-3</v>
      </c>
    </row>
    <row r="4117" spans="2:7" hidden="1" x14ac:dyDescent="0.5">
      <c r="B4117" s="122">
        <v>2024</v>
      </c>
      <c r="C4117" s="126" t="s">
        <v>206</v>
      </c>
      <c r="D4117" s="126" t="s">
        <v>237</v>
      </c>
      <c r="E4117" s="124">
        <v>4.1660000000000003E-2</v>
      </c>
      <c r="F4117" s="124">
        <v>5.9639999999999999E-2</v>
      </c>
      <c r="G4117" s="124">
        <v>0.1013</v>
      </c>
    </row>
    <row r="4118" spans="2:7" hidden="1" x14ac:dyDescent="0.5">
      <c r="B4118" s="122">
        <v>2024</v>
      </c>
      <c r="C4118" s="126" t="s">
        <v>206</v>
      </c>
      <c r="D4118" s="126" t="s">
        <v>238</v>
      </c>
      <c r="E4118" s="124">
        <v>2.3692999999999999E-2</v>
      </c>
      <c r="F4118" s="124">
        <v>4.5765E-2</v>
      </c>
      <c r="G4118" s="124">
        <v>6.9457999999999992E-2</v>
      </c>
    </row>
    <row r="4119" spans="2:7" hidden="1" x14ac:dyDescent="0.5">
      <c r="B4119" s="122">
        <v>2024</v>
      </c>
      <c r="C4119" s="126" t="s">
        <v>206</v>
      </c>
      <c r="D4119" s="126" t="s">
        <v>239</v>
      </c>
      <c r="E4119" s="124">
        <v>8.6041000000000006E-2</v>
      </c>
      <c r="F4119" s="124">
        <v>0.24399999999999999</v>
      </c>
      <c r="G4119" s="124">
        <v>0.33004099999999997</v>
      </c>
    </row>
    <row r="4120" spans="2:7" hidden="1" x14ac:dyDescent="0.5">
      <c r="B4120" s="122">
        <v>2024</v>
      </c>
      <c r="C4120" s="126" t="s">
        <v>206</v>
      </c>
      <c r="D4120" s="126" t="s">
        <v>240</v>
      </c>
      <c r="E4120" s="124">
        <v>2.3778000000000001E-2</v>
      </c>
      <c r="F4120" s="124">
        <v>0.102571</v>
      </c>
      <c r="G4120" s="124">
        <v>0.12634899999999999</v>
      </c>
    </row>
    <row r="4121" spans="2:7" hidden="1" x14ac:dyDescent="0.5">
      <c r="B4121" s="122">
        <v>2024</v>
      </c>
      <c r="C4121" s="126" t="s">
        <v>206</v>
      </c>
      <c r="D4121" s="126" t="s">
        <v>241</v>
      </c>
      <c r="E4121" s="124">
        <v>1.8658000000000001E-2</v>
      </c>
      <c r="F4121" s="124">
        <v>4.0446999999999997E-2</v>
      </c>
      <c r="G4121" s="124">
        <v>5.9104999999999998E-2</v>
      </c>
    </row>
    <row r="4122" spans="2:7" hidden="1" x14ac:dyDescent="0.5">
      <c r="B4122" s="122">
        <v>2024</v>
      </c>
      <c r="C4122" s="126" t="s">
        <v>206</v>
      </c>
      <c r="D4122" s="126" t="s">
        <v>242</v>
      </c>
      <c r="E4122" s="124">
        <v>8.1720000000000004E-3</v>
      </c>
      <c r="F4122" s="124">
        <v>1.2769000000000001E-2</v>
      </c>
      <c r="G4122" s="124">
        <v>2.0941000000000001E-2</v>
      </c>
    </row>
    <row r="4123" spans="2:7" hidden="1" x14ac:dyDescent="0.5">
      <c r="B4123" s="122">
        <v>2024</v>
      </c>
      <c r="C4123" s="126" t="s">
        <v>206</v>
      </c>
      <c r="D4123" s="126" t="s">
        <v>243</v>
      </c>
      <c r="E4123" s="124">
        <v>3.8299999999999999E-4</v>
      </c>
      <c r="F4123" s="124">
        <v>3.5599999999999998E-4</v>
      </c>
      <c r="G4123" s="124">
        <v>7.3899999999999997E-4</v>
      </c>
    </row>
    <row r="4124" spans="2:7" hidden="1" x14ac:dyDescent="0.5">
      <c r="B4124" s="122">
        <v>2024</v>
      </c>
      <c r="C4124" s="126" t="s">
        <v>206</v>
      </c>
      <c r="D4124" s="126" t="s">
        <v>244</v>
      </c>
      <c r="E4124" s="124">
        <v>1.3193E-2</v>
      </c>
      <c r="F4124" s="124">
        <v>2.3106000000000002E-2</v>
      </c>
      <c r="G4124" s="124">
        <v>3.6298999999999998E-2</v>
      </c>
    </row>
    <row r="4125" spans="2:7" hidden="1" x14ac:dyDescent="0.5">
      <c r="B4125" s="122">
        <v>2024</v>
      </c>
      <c r="C4125" s="126" t="s">
        <v>206</v>
      </c>
      <c r="D4125" s="126" t="s">
        <v>245</v>
      </c>
      <c r="E4125" s="124">
        <v>9.4999999999999998E-3</v>
      </c>
      <c r="F4125" s="124">
        <v>2.3269000000000001E-2</v>
      </c>
      <c r="G4125" s="124">
        <v>3.2769E-2</v>
      </c>
    </row>
    <row r="4126" spans="2:7" hidden="1" x14ac:dyDescent="0.5">
      <c r="B4126" s="122">
        <v>2024</v>
      </c>
      <c r="C4126" s="126" t="s">
        <v>77</v>
      </c>
      <c r="D4126" s="126" t="s">
        <v>246</v>
      </c>
      <c r="E4126" s="124">
        <v>0.11164</v>
      </c>
      <c r="F4126" s="124">
        <v>0.36005599999999999</v>
      </c>
      <c r="G4126" s="124">
        <v>0.471696</v>
      </c>
    </row>
    <row r="4127" spans="2:7" hidden="1" x14ac:dyDescent="0.5">
      <c r="B4127" s="122">
        <v>2024</v>
      </c>
      <c r="C4127" s="126" t="s">
        <v>77</v>
      </c>
      <c r="D4127" s="126" t="s">
        <v>247</v>
      </c>
      <c r="E4127" s="124">
        <v>2.7557000000000002E-2</v>
      </c>
      <c r="F4127" s="124">
        <v>1.7701999999999999E-2</v>
      </c>
      <c r="G4127" s="124">
        <v>4.5259000000000001E-2</v>
      </c>
    </row>
    <row r="4128" spans="2:7" hidden="1" x14ac:dyDescent="0.5">
      <c r="B4128" s="122">
        <v>2024</v>
      </c>
      <c r="C4128" s="126" t="s">
        <v>77</v>
      </c>
      <c r="D4128" s="126" t="s">
        <v>248</v>
      </c>
      <c r="E4128" s="124">
        <v>1.1169E-2</v>
      </c>
      <c r="F4128" s="124">
        <v>0.84182699999999999</v>
      </c>
      <c r="G4128" s="124">
        <v>0.85299599999999998</v>
      </c>
    </row>
    <row r="4129" spans="2:7" hidden="1" x14ac:dyDescent="0.5">
      <c r="B4129" s="122">
        <v>2024</v>
      </c>
      <c r="C4129" s="126" t="s">
        <v>77</v>
      </c>
      <c r="D4129" s="126" t="s">
        <v>249</v>
      </c>
      <c r="E4129" s="124">
        <v>1.6590000000000001E-3</v>
      </c>
      <c r="F4129" s="124">
        <v>1.11138</v>
      </c>
      <c r="G4129" s="124">
        <v>1.1130389999999999</v>
      </c>
    </row>
    <row r="4130" spans="2:7" hidden="1" x14ac:dyDescent="0.5">
      <c r="B4130" s="122">
        <v>2024</v>
      </c>
      <c r="C4130" s="126" t="s">
        <v>77</v>
      </c>
      <c r="D4130" s="126" t="s">
        <v>250</v>
      </c>
      <c r="E4130" s="124">
        <v>0.11035499999999999</v>
      </c>
      <c r="F4130" s="124">
        <v>0.10528800000000001</v>
      </c>
      <c r="G4130" s="124">
        <v>0.215643</v>
      </c>
    </row>
    <row r="4131" spans="2:7" hidden="1" x14ac:dyDescent="0.5">
      <c r="B4131" s="122">
        <v>2024</v>
      </c>
      <c r="C4131" s="126" t="s">
        <v>77</v>
      </c>
      <c r="D4131" s="126" t="s">
        <v>251</v>
      </c>
      <c r="E4131" s="124">
        <v>0.108843</v>
      </c>
      <c r="F4131" s="124">
        <v>0.20519999999999999</v>
      </c>
      <c r="G4131" s="124">
        <v>0.31404300000000002</v>
      </c>
    </row>
    <row r="4132" spans="2:7" hidden="1" x14ac:dyDescent="0.5">
      <c r="B4132" s="122">
        <v>2024</v>
      </c>
      <c r="C4132" s="126" t="s">
        <v>77</v>
      </c>
      <c r="D4132" s="126" t="s">
        <v>252</v>
      </c>
      <c r="E4132" s="124">
        <v>1.6244999999999999E-2</v>
      </c>
      <c r="F4132" s="124">
        <v>0.16497999999999999</v>
      </c>
      <c r="G4132" s="124">
        <v>0.181225</v>
      </c>
    </row>
    <row r="4133" spans="2:7" hidden="1" x14ac:dyDescent="0.5">
      <c r="B4133" s="122">
        <v>2024</v>
      </c>
      <c r="C4133" s="126" t="s">
        <v>77</v>
      </c>
      <c r="D4133" s="126" t="s">
        <v>253</v>
      </c>
      <c r="E4133" s="124">
        <v>6.5399999999999998E-3</v>
      </c>
      <c r="F4133" s="124">
        <v>6.594E-3</v>
      </c>
      <c r="G4133" s="124">
        <v>1.3134E-2</v>
      </c>
    </row>
    <row r="4134" spans="2:7" hidden="1" x14ac:dyDescent="0.5">
      <c r="B4134" s="122">
        <v>2024</v>
      </c>
      <c r="C4134" s="126" t="s">
        <v>77</v>
      </c>
      <c r="D4134" s="126" t="s">
        <v>254</v>
      </c>
      <c r="E4134" s="124">
        <v>7.6798000000000005E-2</v>
      </c>
      <c r="F4134" s="124">
        <v>0.119264</v>
      </c>
      <c r="G4134" s="124">
        <v>0.19606199999999999</v>
      </c>
    </row>
    <row r="4135" spans="2:7" hidden="1" x14ac:dyDescent="0.5">
      <c r="B4135" s="122">
        <v>2024</v>
      </c>
      <c r="C4135" s="126" t="s">
        <v>77</v>
      </c>
      <c r="D4135" s="126" t="s">
        <v>255</v>
      </c>
      <c r="E4135" s="124">
        <v>0.117434</v>
      </c>
      <c r="F4135" s="124">
        <v>0.71523700000000001</v>
      </c>
      <c r="G4135" s="124">
        <v>0.83267100000000005</v>
      </c>
    </row>
    <row r="4136" spans="2:7" hidden="1" x14ac:dyDescent="0.5">
      <c r="B4136" s="122">
        <v>2024</v>
      </c>
      <c r="C4136" s="126" t="s">
        <v>77</v>
      </c>
      <c r="D4136" s="126" t="s">
        <v>256</v>
      </c>
      <c r="E4136" s="124">
        <v>0.16806199999999999</v>
      </c>
      <c r="F4136" s="124">
        <v>0.13833599999999999</v>
      </c>
      <c r="G4136" s="124">
        <v>0.30639799999999989</v>
      </c>
    </row>
  </sheetData>
  <autoFilter ref="B6:D4136" xr:uid="{82260A50-7498-4A78-A583-3B5B5E9BF4EB}">
    <filterColumn colId="1">
      <filters>
        <filter val="Byggeri"/>
      </filters>
    </filterColumn>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122FF4D-67F7-47C2-B611-0CE049B123D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NAIO1</vt:lpstr>
      <vt:lpstr>Absolutte og pct-fordelinger</vt:lpstr>
      <vt:lpstr>Figur 3.7+3.8+3.14+5.1+5.2</vt:lpstr>
      <vt:lpstr>3.2</vt:lpstr>
      <vt:lpstr>3.3</vt:lpstr>
      <vt:lpstr>3.4</vt:lpstr>
      <vt:lpstr>3.5</vt:lpstr>
      <vt:lpstr>3.10</vt:lpstr>
      <vt:lpstr>3.11</vt:lpstr>
      <vt:lpstr>3.15</vt:lpstr>
      <vt:lpstr>4.2</vt:lpstr>
      <vt:lpstr>4.3</vt:lpstr>
      <vt:lpstr>4.4</vt:lpstr>
      <vt:lpstr>4.5</vt:lpstr>
      <vt:lpstr>4.6</vt:lpstr>
      <vt:lpstr>4.7</vt:lpstr>
      <vt:lpstr>Tabel 5.1</vt:lpstr>
      <vt:lpstr>5.3</vt:lpstr>
      <vt:lpstr>6.2</vt:lpstr>
      <vt:lpstr>BYG32+33</vt:lpstr>
      <vt:lpstr>Ny ENS 26 forbrugsgr.</vt:lpstr>
      <vt:lpstr>Ny ENS 26 Leverende brancher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Lund Andersen</dc:creator>
  <cp:lastModifiedBy>Michael Harboe Møller</cp:lastModifiedBy>
  <dcterms:created xsi:type="dcterms:W3CDTF">2025-05-26T14:03:10Z</dcterms:created>
  <dcterms:modified xsi:type="dcterms:W3CDTF">2026-10-05T07:20:15Z</dcterms:modified>
</cp:coreProperties>
</file>